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filterPrivacy="1" codeName="ThisWorkbook" defaultThemeVersion="124226"/>
  <bookViews>
    <workbookView xWindow="11430" yWindow="-15" windowWidth="9225" windowHeight="12570" tabRatio="663"/>
  </bookViews>
  <sheets>
    <sheet name="Tables" sheetId="80" r:id="rId1"/>
    <sheet name="PTRM_inputs" sheetId="81" r:id="rId2"/>
    <sheet name="Calcs_for_PTRM" sheetId="79" r:id="rId3"/>
    <sheet name="Year_Summary" sheetId="66" r:id="rId4"/>
    <sheet name="Cost_Summary" sheetId="75" r:id="rId5"/>
    <sheet name="Project_inputs" sheetId="2" r:id="rId6"/>
    <sheet name="Asset_groups" sheetId="45" r:id="rId7"/>
    <sheet name="BAN_volumes" sheetId="40" r:id="rId8"/>
    <sheet name="BAS_volumes" sheetId="53" r:id="rId9"/>
    <sheet name="BETS_volumes" sheetId="54" r:id="rId10"/>
    <sheet name="BGO_volumes" sheetId="57" r:id="rId11"/>
    <sheet name="CTN_volumes" sheetId="59" r:id="rId12"/>
    <sheet name="GL_volumes" sheetId="77" r:id="rId13"/>
    <sheet name="BAN_cost" sheetId="41" r:id="rId14"/>
    <sheet name="BAS_cost" sheetId="52" r:id="rId15"/>
    <sheet name="BETS_cost" sheetId="56" r:id="rId16"/>
    <sheet name="BGO_cost" sheetId="58" r:id="rId17"/>
    <sheet name="CTN_cost" sheetId="60" r:id="rId18"/>
    <sheet name="GL_cost" sheetId="78" r:id="rId19"/>
    <sheet name="Tot_cost" sheetId="67" r:id="rId20"/>
    <sheet name="Labour_rates" sheetId="62" r:id="rId21"/>
  </sheets>
  <externalReferences>
    <externalReference r:id="rId22"/>
    <externalReference r:id="rId23"/>
  </externalReferences>
  <definedNames>
    <definedName name="asset_categories">Project_inputs!$C$67:$C$68</definedName>
    <definedName name="ballarat_rates">Labour_rates!$F$17:$J$20</definedName>
    <definedName name="ballarat_roles">Labour_rates!$B$17:$B$20</definedName>
    <definedName name="ballarat_years">Labour_rates!$F$16:$J$16</definedName>
    <definedName name="bendigo_rates">Labour_rates!$F$26:$J$29</definedName>
    <definedName name="bendigo_roles">Labour_rates!$B$26:$B$29</definedName>
    <definedName name="bendigo_years">Labour_rates!$F$25:$J$25</definedName>
    <definedName name="design_rates">Labour_rates!$F$11:$J$11</definedName>
    <definedName name="design_years">Labour_rates!$F$10:$J$10</definedName>
    <definedName name="_xlnm.Print_Area" localSheetId="6">Asset_groups!$A$1:$H$68</definedName>
    <definedName name="_xlnm.Print_Area" localSheetId="13">BAN_cost!$A$1:$Z$70</definedName>
    <definedName name="_xlnm.Print_Area" localSheetId="7">BAN_volumes!$A$1:$U$63</definedName>
    <definedName name="_xlnm.Print_Area" localSheetId="14">BAS_cost!$A$1:$Z$70</definedName>
    <definedName name="_xlnm.Print_Area" localSheetId="8">BAS_volumes!$A$1:$U$63</definedName>
    <definedName name="_xlnm.Print_Area" localSheetId="15">BETS_cost!$A$1:$Z$70</definedName>
    <definedName name="_xlnm.Print_Area" localSheetId="9">BETS_volumes!$A$1:$U$63</definedName>
    <definedName name="_xlnm.Print_Area" localSheetId="16">BGO_cost!$A$1:$Z$70</definedName>
    <definedName name="_xlnm.Print_Area" localSheetId="10">BGO_volumes!$A$1:$U$63</definedName>
    <definedName name="_xlnm.Print_Area" localSheetId="2">Calcs_for_PTRM!$A$1:$M$66</definedName>
    <definedName name="_xlnm.Print_Area" localSheetId="4">Cost_Summary!$A$1:$O$71</definedName>
    <definedName name="_xlnm.Print_Area" localSheetId="17">CTN_cost!$A$1:$Z$70</definedName>
    <definedName name="_xlnm.Print_Area" localSheetId="11">CTN_volumes!$A$1:$U$63</definedName>
    <definedName name="_xlnm.Print_Area" localSheetId="18">GL_cost!$A$1:$Z$70</definedName>
    <definedName name="_xlnm.Print_Area" localSheetId="12">GL_volumes!$A$1:$U$63</definedName>
    <definedName name="_xlnm.Print_Area" localSheetId="20">Labour_rates!$A$1:$J$20</definedName>
    <definedName name="_xlnm.Print_Area" localSheetId="5">Project_inputs!$A$1:$S$107</definedName>
    <definedName name="_xlnm.Print_Area" localSheetId="1">PTRM_inputs!$A$1:$M$40</definedName>
    <definedName name="_xlnm.Print_Area" localSheetId="0">Tables!$A$1:$I$25</definedName>
    <definedName name="_xlnm.Print_Area" localSheetId="19">Tot_cost!$A$1:$AG$75</definedName>
    <definedName name="_xlnm.Print_Area" localSheetId="3">Year_Summary!$A$1:$O$62</definedName>
  </definedNames>
  <calcPr calcId="171027"/>
</workbook>
</file>

<file path=xl/calcChain.xml><?xml version="1.0" encoding="utf-8"?>
<calcChain xmlns="http://schemas.openxmlformats.org/spreadsheetml/2006/main">
  <c r="S61" i="78" l="1"/>
  <c r="R61" i="78"/>
  <c r="Q61" i="78"/>
  <c r="P61" i="78"/>
  <c r="O61" i="78"/>
  <c r="N61" i="78"/>
  <c r="M61" i="78"/>
  <c r="K61" i="78"/>
  <c r="J61" i="78"/>
  <c r="I61" i="78"/>
  <c r="H61" i="78"/>
  <c r="S61" i="60"/>
  <c r="R61" i="60"/>
  <c r="Q61" i="60"/>
  <c r="P61" i="60"/>
  <c r="O61" i="60"/>
  <c r="N61" i="60"/>
  <c r="M61" i="60"/>
  <c r="K61" i="60"/>
  <c r="J61" i="60"/>
  <c r="I61" i="60"/>
  <c r="H61" i="60"/>
  <c r="S61" i="58"/>
  <c r="R61" i="58"/>
  <c r="Q61" i="58"/>
  <c r="P61" i="58"/>
  <c r="N61" i="58"/>
  <c r="M61" i="58"/>
  <c r="L61" i="58"/>
  <c r="K61" i="58"/>
  <c r="J61" i="58"/>
  <c r="I61" i="58"/>
  <c r="H61" i="58"/>
  <c r="S61" i="52"/>
  <c r="R61" i="52"/>
  <c r="Q61" i="52"/>
  <c r="P61" i="52"/>
  <c r="N61" i="52"/>
  <c r="M61" i="52"/>
  <c r="L61" i="52"/>
  <c r="K61" i="52"/>
  <c r="J61" i="52"/>
  <c r="I61" i="52"/>
  <c r="H61" i="52"/>
  <c r="H61" i="56"/>
  <c r="K61" i="56"/>
  <c r="Q61" i="56"/>
  <c r="N61" i="56"/>
  <c r="J52" i="54" l="1"/>
  <c r="E24" i="80" l="1"/>
  <c r="D24" i="80"/>
  <c r="M49" i="79" l="1"/>
  <c r="L49" i="79"/>
  <c r="K49" i="79"/>
  <c r="J49" i="79"/>
  <c r="I49" i="79"/>
  <c r="M48" i="79"/>
  <c r="L48" i="79"/>
  <c r="K48" i="79"/>
  <c r="J48" i="79"/>
  <c r="I48" i="79"/>
  <c r="M47" i="79"/>
  <c r="L47" i="79"/>
  <c r="K47" i="79"/>
  <c r="J47" i="79"/>
  <c r="I47" i="79"/>
  <c r="M46" i="79"/>
  <c r="L46" i="79"/>
  <c r="K46" i="79"/>
  <c r="J46" i="79"/>
  <c r="I46" i="79"/>
  <c r="M45" i="79"/>
  <c r="L45" i="79"/>
  <c r="K45" i="79"/>
  <c r="J45" i="79"/>
  <c r="I45" i="79"/>
  <c r="M44" i="79"/>
  <c r="L44" i="79"/>
  <c r="K44" i="79"/>
  <c r="J44" i="79"/>
  <c r="I44" i="79"/>
  <c r="M43" i="79"/>
  <c r="L43" i="79"/>
  <c r="K43" i="79"/>
  <c r="J43" i="79"/>
  <c r="I43" i="79"/>
  <c r="M42" i="79"/>
  <c r="L42" i="79"/>
  <c r="K42" i="79"/>
  <c r="J42" i="79"/>
  <c r="I42" i="79"/>
  <c r="M41" i="79"/>
  <c r="L41" i="79"/>
  <c r="K41" i="79"/>
  <c r="J41" i="79"/>
  <c r="I41" i="79"/>
  <c r="M40" i="79"/>
  <c r="L40" i="79"/>
  <c r="J40" i="79"/>
  <c r="I40" i="79"/>
  <c r="M39" i="79"/>
  <c r="L39" i="79"/>
  <c r="K39" i="79"/>
  <c r="J39" i="79"/>
  <c r="I39" i="79"/>
  <c r="I26" i="62" l="1"/>
  <c r="I11" i="62" l="1"/>
  <c r="J11" i="62" s="1"/>
  <c r="I29" i="62"/>
  <c r="J29" i="62" s="1"/>
  <c r="I28" i="62"/>
  <c r="J28" i="62" s="1"/>
  <c r="I27" i="62"/>
  <c r="J27" i="62" s="1"/>
  <c r="J26" i="62"/>
  <c r="I20" i="62"/>
  <c r="J20" i="62" s="1"/>
  <c r="I19" i="62"/>
  <c r="J19" i="62" s="1"/>
  <c r="I18" i="62"/>
  <c r="J18" i="62" s="1"/>
  <c r="I17" i="62"/>
  <c r="J17" i="62" s="1"/>
  <c r="D30" i="75" l="1"/>
  <c r="H62" i="75" l="1"/>
  <c r="I62" i="75"/>
  <c r="J62" i="75"/>
  <c r="K62" i="75"/>
  <c r="L62" i="75"/>
  <c r="M62" i="75"/>
  <c r="H63" i="75"/>
  <c r="I63" i="75"/>
  <c r="J63" i="75"/>
  <c r="K63" i="75"/>
  <c r="L63" i="75"/>
  <c r="M63" i="75"/>
  <c r="D66" i="67" l="1"/>
  <c r="S68" i="78" l="1"/>
  <c r="R68" i="78"/>
  <c r="P68" i="78"/>
  <c r="O68" i="78"/>
  <c r="M68" i="78"/>
  <c r="L68" i="78"/>
  <c r="J68" i="78"/>
  <c r="I68" i="78"/>
  <c r="S68" i="60"/>
  <c r="R68" i="60"/>
  <c r="P68" i="60"/>
  <c r="O68" i="60"/>
  <c r="M68" i="60"/>
  <c r="L68" i="60"/>
  <c r="J68" i="60"/>
  <c r="I68" i="60"/>
  <c r="S68" i="58"/>
  <c r="R68" i="58"/>
  <c r="P68" i="58"/>
  <c r="O68" i="58"/>
  <c r="M68" i="58"/>
  <c r="L68" i="58"/>
  <c r="J68" i="58"/>
  <c r="I68" i="58"/>
  <c r="S68" i="56"/>
  <c r="R68" i="56"/>
  <c r="P68" i="56"/>
  <c r="O68" i="56"/>
  <c r="M68" i="56"/>
  <c r="L68" i="56"/>
  <c r="J68" i="56"/>
  <c r="I68" i="56"/>
  <c r="S68" i="52"/>
  <c r="R68" i="52"/>
  <c r="P68" i="52"/>
  <c r="O68" i="52"/>
  <c r="M68" i="52"/>
  <c r="L68" i="52"/>
  <c r="J68" i="52"/>
  <c r="I68" i="52"/>
  <c r="S68" i="41"/>
  <c r="R68" i="41"/>
  <c r="P68" i="41"/>
  <c r="O68" i="41"/>
  <c r="J68" i="41"/>
  <c r="I68" i="41"/>
  <c r="M68" i="41"/>
  <c r="L68" i="41"/>
  <c r="I66" i="67" l="1"/>
  <c r="O66" i="67"/>
  <c r="J66" i="67"/>
  <c r="P66" i="67"/>
  <c r="L66" i="67"/>
  <c r="R66" i="67"/>
  <c r="M66" i="67"/>
  <c r="S66" i="67"/>
  <c r="N80" i="2" l="1"/>
  <c r="L83" i="2"/>
  <c r="M80" i="2"/>
  <c r="K73" i="2"/>
  <c r="L73" i="2" l="1"/>
  <c r="M73" i="2" s="1"/>
  <c r="N73" i="2" s="1"/>
  <c r="H68" i="41"/>
  <c r="U68" i="41" s="1"/>
  <c r="Q68" i="41"/>
  <c r="H68" i="78"/>
  <c r="U68" i="78" s="1"/>
  <c r="H68" i="60"/>
  <c r="H68" i="58"/>
  <c r="U68" i="58" s="1"/>
  <c r="H68" i="56"/>
  <c r="U68" i="56" s="1"/>
  <c r="H68" i="52"/>
  <c r="U68" i="52" s="1"/>
  <c r="U68" i="67"/>
  <c r="L80" i="2"/>
  <c r="U69" i="67"/>
  <c r="L96" i="2"/>
  <c r="M96" i="2" s="1"/>
  <c r="N96" i="2" s="1"/>
  <c r="Q68" i="58" l="1"/>
  <c r="K68" i="78"/>
  <c r="N68" i="60"/>
  <c r="N68" i="41"/>
  <c r="Q68" i="60"/>
  <c r="K68" i="52"/>
  <c r="N68" i="58"/>
  <c r="K68" i="56"/>
  <c r="N68" i="56"/>
  <c r="Q68" i="52"/>
  <c r="Q68" i="78"/>
  <c r="N68" i="78"/>
  <c r="K68" i="58"/>
  <c r="K68" i="41"/>
  <c r="Q68" i="56"/>
  <c r="N68" i="52"/>
  <c r="K68" i="60"/>
  <c r="H66" i="67"/>
  <c r="U66" i="67" s="1"/>
  <c r="U68" i="60"/>
  <c r="K66" i="67" l="1"/>
  <c r="Q66" i="67"/>
  <c r="N66" i="67"/>
  <c r="J51" i="77" l="1"/>
  <c r="J51" i="59"/>
  <c r="J51" i="57"/>
  <c r="J51" i="54"/>
  <c r="J51" i="53"/>
  <c r="J51" i="40"/>
  <c r="E13" i="67" l="1"/>
  <c r="E30" i="67"/>
  <c r="D69" i="67" l="1"/>
  <c r="D63" i="75" s="1"/>
  <c r="D68" i="67"/>
  <c r="D62" i="75" s="1"/>
  <c r="D61" i="45"/>
  <c r="D60" i="45"/>
  <c r="E66" i="67" s="1"/>
  <c r="D56" i="75"/>
  <c r="D57" i="75"/>
  <c r="D58" i="75"/>
  <c r="D59" i="75"/>
  <c r="AB66" i="67" l="1"/>
  <c r="E68" i="67"/>
  <c r="E69" i="67"/>
  <c r="E62" i="67" l="1"/>
  <c r="J50" i="77" l="1"/>
  <c r="J49" i="77"/>
  <c r="J48" i="77"/>
  <c r="J47" i="77"/>
  <c r="J46" i="77"/>
  <c r="J45" i="77"/>
  <c r="J44" i="77"/>
  <c r="J43" i="77"/>
  <c r="J42" i="77"/>
  <c r="J41" i="77"/>
  <c r="J40" i="77"/>
  <c r="J33" i="77"/>
  <c r="J32" i="77"/>
  <c r="J31" i="77"/>
  <c r="J30" i="77"/>
  <c r="J28" i="77"/>
  <c r="J27" i="77"/>
  <c r="J26" i="77"/>
  <c r="J25" i="77"/>
  <c r="J24" i="77"/>
  <c r="J23" i="77"/>
  <c r="J22" i="77"/>
  <c r="J21" i="77"/>
  <c r="J20" i="77"/>
  <c r="J19" i="77"/>
  <c r="J18" i="77"/>
  <c r="J50" i="59"/>
  <c r="J49" i="59"/>
  <c r="J48" i="59"/>
  <c r="J47" i="59"/>
  <c r="J46" i="59"/>
  <c r="J45" i="59"/>
  <c r="J44" i="59"/>
  <c r="J43" i="59"/>
  <c r="J42" i="59"/>
  <c r="J41" i="59"/>
  <c r="J40" i="59"/>
  <c r="J33" i="59"/>
  <c r="J32" i="59"/>
  <c r="J31" i="59"/>
  <c r="J30" i="59"/>
  <c r="J28" i="59"/>
  <c r="J27" i="59"/>
  <c r="J26" i="59"/>
  <c r="J25" i="59"/>
  <c r="J24" i="59"/>
  <c r="J23" i="59"/>
  <c r="J22" i="59"/>
  <c r="J21" i="59"/>
  <c r="J20" i="59"/>
  <c r="J19" i="59"/>
  <c r="J18" i="59"/>
  <c r="J50" i="57"/>
  <c r="J49" i="57"/>
  <c r="J48" i="57"/>
  <c r="J47" i="57"/>
  <c r="J46" i="57"/>
  <c r="J45" i="57"/>
  <c r="J44" i="57"/>
  <c r="J43" i="57"/>
  <c r="J42" i="57"/>
  <c r="J41" i="57"/>
  <c r="J40" i="57"/>
  <c r="J33" i="57"/>
  <c r="J32" i="57"/>
  <c r="J31" i="57"/>
  <c r="J30" i="57"/>
  <c r="J28" i="57"/>
  <c r="J27" i="57"/>
  <c r="J26" i="57"/>
  <c r="J25" i="57"/>
  <c r="J24" i="57"/>
  <c r="J23" i="57"/>
  <c r="J22" i="57"/>
  <c r="J21" i="57"/>
  <c r="J20" i="57"/>
  <c r="J19" i="57"/>
  <c r="J18" i="57"/>
  <c r="J50" i="54"/>
  <c r="J49" i="54"/>
  <c r="J48" i="54"/>
  <c r="J47" i="54"/>
  <c r="J46" i="54"/>
  <c r="J45" i="54"/>
  <c r="J44" i="54"/>
  <c r="J43" i="54"/>
  <c r="J42" i="54"/>
  <c r="J41" i="54"/>
  <c r="J40" i="54"/>
  <c r="J33" i="54"/>
  <c r="J32" i="54"/>
  <c r="J31" i="54"/>
  <c r="J30" i="54"/>
  <c r="J28" i="54"/>
  <c r="J27" i="54"/>
  <c r="J26" i="54"/>
  <c r="J25" i="54"/>
  <c r="J24" i="54"/>
  <c r="J23" i="54"/>
  <c r="J22" i="54"/>
  <c r="J21" i="54"/>
  <c r="J20" i="54"/>
  <c r="J19" i="54"/>
  <c r="J18" i="54"/>
  <c r="J41" i="53"/>
  <c r="J42" i="53"/>
  <c r="J43" i="53"/>
  <c r="J44" i="53"/>
  <c r="J45" i="53"/>
  <c r="J46" i="53"/>
  <c r="J47" i="53"/>
  <c r="J48" i="53"/>
  <c r="J49" i="53"/>
  <c r="J50" i="53"/>
  <c r="J19" i="53"/>
  <c r="J20" i="53"/>
  <c r="J21" i="53"/>
  <c r="J22" i="53"/>
  <c r="J23" i="53"/>
  <c r="J24" i="53"/>
  <c r="J25" i="53"/>
  <c r="J26" i="53"/>
  <c r="J27" i="53"/>
  <c r="J28" i="53"/>
  <c r="J30" i="53"/>
  <c r="J31" i="53"/>
  <c r="J32" i="53"/>
  <c r="J33" i="53"/>
  <c r="J19" i="40"/>
  <c r="J20" i="40"/>
  <c r="J21" i="40"/>
  <c r="J22" i="40"/>
  <c r="J23" i="40"/>
  <c r="J24" i="40"/>
  <c r="J25" i="40"/>
  <c r="J26" i="40"/>
  <c r="J27" i="40"/>
  <c r="J28" i="40"/>
  <c r="J30" i="40"/>
  <c r="J31" i="40"/>
  <c r="J32" i="40"/>
  <c r="J33" i="40"/>
  <c r="D48" i="75" l="1"/>
  <c r="D47" i="75"/>
  <c r="D26" i="75"/>
  <c r="D27" i="75"/>
  <c r="D28" i="75"/>
  <c r="D29" i="75"/>
  <c r="D31" i="75"/>
  <c r="D32" i="75"/>
  <c r="E51" i="67"/>
  <c r="E52" i="67"/>
  <c r="E31" i="67"/>
  <c r="E32" i="67"/>
  <c r="E33" i="67"/>
  <c r="E34" i="67"/>
  <c r="E35" i="67"/>
  <c r="E36" i="67"/>
  <c r="C102" i="2" l="1"/>
  <c r="C103" i="2"/>
  <c r="C104" i="2"/>
  <c r="C105" i="2"/>
  <c r="C106" i="2"/>
  <c r="C101" i="2"/>
  <c r="A1" i="40"/>
  <c r="A1" i="62" l="1"/>
  <c r="A1" i="67"/>
  <c r="A1" i="78"/>
  <c r="A1" i="60"/>
  <c r="A1" i="58"/>
  <c r="A1" i="56"/>
  <c r="A1" i="52"/>
  <c r="A1" i="41"/>
  <c r="A1" i="77"/>
  <c r="A1" i="59"/>
  <c r="A1" i="57"/>
  <c r="A1" i="54"/>
  <c r="A1" i="53"/>
  <c r="A1" i="45"/>
  <c r="C9" i="66" l="1"/>
  <c r="E67" i="67" l="1"/>
  <c r="M15" i="66"/>
  <c r="L15" i="66"/>
  <c r="K15" i="66"/>
  <c r="J15" i="66"/>
  <c r="J22" i="81"/>
  <c r="K22" i="81"/>
  <c r="L22" i="81"/>
  <c r="M22" i="81"/>
  <c r="J23" i="81"/>
  <c r="K23" i="81"/>
  <c r="L23" i="81"/>
  <c r="M23" i="81"/>
  <c r="I22" i="81"/>
  <c r="I23" i="81"/>
  <c r="I61" i="79" l="1"/>
  <c r="B15" i="67"/>
  <c r="B59" i="67"/>
  <c r="B60" i="67" s="1"/>
  <c r="B61" i="67" s="1"/>
  <c r="B39" i="67"/>
  <c r="B40" i="67" s="1"/>
  <c r="B41" i="67" s="1"/>
  <c r="B42" i="67" s="1"/>
  <c r="B43" i="67" s="1"/>
  <c r="B44" i="67" s="1"/>
  <c r="B45" i="67" s="1"/>
  <c r="B46" i="67" s="1"/>
  <c r="B47" i="67" s="1"/>
  <c r="B48" i="67" s="1"/>
  <c r="B49" i="67" s="1"/>
  <c r="B50" i="67" s="1"/>
  <c r="B51" i="67" s="1"/>
  <c r="B52" i="67" s="1"/>
  <c r="B53" i="67" s="1"/>
  <c r="B18" i="67"/>
  <c r="B19" i="67" s="1"/>
  <c r="B20" i="67" s="1"/>
  <c r="B21" i="67" s="1"/>
  <c r="B22" i="67" s="1"/>
  <c r="B23" i="67" s="1"/>
  <c r="B24" i="67" s="1"/>
  <c r="B25" i="67" s="1"/>
  <c r="B26" i="67" s="1"/>
  <c r="B27" i="67" s="1"/>
  <c r="B28" i="67" s="1"/>
  <c r="B29" i="67" s="1"/>
  <c r="B30" i="67" s="1"/>
  <c r="B31" i="67" s="1"/>
  <c r="B32" i="67" s="1"/>
  <c r="B33" i="67" s="1"/>
  <c r="B34" i="67" s="1"/>
  <c r="B35" i="67" s="1"/>
  <c r="B36" i="67" s="1"/>
  <c r="B63" i="67" l="1"/>
  <c r="B62" i="67"/>
  <c r="B54" i="67"/>
  <c r="B55" i="67" s="1"/>
  <c r="B56" i="67" s="1"/>
  <c r="D25" i="75"/>
  <c r="J16" i="66" l="1"/>
  <c r="K16" i="66"/>
  <c r="M16" i="66"/>
  <c r="L16" i="66"/>
  <c r="I26" i="79" l="1"/>
  <c r="I12" i="81" s="1"/>
  <c r="I27" i="79"/>
  <c r="I13" i="81" s="1"/>
  <c r="J27" i="79"/>
  <c r="K27" i="79"/>
  <c r="K13" i="81" s="1"/>
  <c r="L27" i="79"/>
  <c r="L13" i="81" s="1"/>
  <c r="M27" i="79"/>
  <c r="I28" i="79"/>
  <c r="I14" i="81" s="1"/>
  <c r="J28" i="79"/>
  <c r="K28" i="79"/>
  <c r="K14" i="81" s="1"/>
  <c r="L28" i="79"/>
  <c r="L14" i="81" s="1"/>
  <c r="M28" i="79"/>
  <c r="I29" i="79"/>
  <c r="I15" i="81" s="1"/>
  <c r="I30" i="79"/>
  <c r="I16" i="81" s="1"/>
  <c r="I31" i="79"/>
  <c r="I17" i="81" s="1"/>
  <c r="J31" i="79"/>
  <c r="K31" i="79"/>
  <c r="K17" i="81" s="1"/>
  <c r="L31" i="79"/>
  <c r="L17" i="81" s="1"/>
  <c r="M31" i="79"/>
  <c r="I32" i="79"/>
  <c r="I18" i="81" s="1"/>
  <c r="I33" i="79"/>
  <c r="I19" i="81" s="1"/>
  <c r="J33" i="79"/>
  <c r="K33" i="79"/>
  <c r="K19" i="81" s="1"/>
  <c r="L33" i="79"/>
  <c r="L19" i="81" s="1"/>
  <c r="M33" i="79"/>
  <c r="I34" i="79"/>
  <c r="I20" i="81" s="1"/>
  <c r="J34" i="79"/>
  <c r="K34" i="79"/>
  <c r="K20" i="81" s="1"/>
  <c r="L34" i="79"/>
  <c r="L20" i="81" s="1"/>
  <c r="M34" i="79"/>
  <c r="I35" i="79"/>
  <c r="I21" i="81" s="1"/>
  <c r="J35" i="79"/>
  <c r="K35" i="79"/>
  <c r="K21" i="81" s="1"/>
  <c r="L35" i="79"/>
  <c r="L21" i="81" s="1"/>
  <c r="M35" i="79"/>
  <c r="J25" i="79"/>
  <c r="K25" i="79"/>
  <c r="K11" i="81" s="1"/>
  <c r="L25" i="79"/>
  <c r="L11" i="81" s="1"/>
  <c r="M25" i="79"/>
  <c r="I25" i="79"/>
  <c r="M20" i="81" l="1"/>
  <c r="M19" i="81"/>
  <c r="J14" i="81"/>
  <c r="J11" i="81"/>
  <c r="J21" i="81"/>
  <c r="J17" i="81"/>
  <c r="M14" i="81"/>
  <c r="J13" i="81"/>
  <c r="M11" i="81"/>
  <c r="M21" i="81"/>
  <c r="J20" i="81"/>
  <c r="M17" i="81"/>
  <c r="M13" i="81"/>
  <c r="J19" i="81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7" i="67"/>
  <c r="E38" i="67"/>
  <c r="E39" i="67"/>
  <c r="E48" i="67"/>
  <c r="E53" i="67"/>
  <c r="E54" i="67"/>
  <c r="E55" i="67"/>
  <c r="E56" i="67"/>
  <c r="E57" i="67"/>
  <c r="E58" i="67"/>
  <c r="E59" i="67"/>
  <c r="E60" i="67"/>
  <c r="E61" i="67"/>
  <c r="E63" i="67"/>
  <c r="E64" i="67"/>
  <c r="D24" i="75" l="1"/>
  <c r="J9" i="66" l="1"/>
  <c r="J22" i="66" l="1"/>
  <c r="D12" i="80" s="1"/>
  <c r="J21" i="66"/>
  <c r="D11" i="80" s="1"/>
  <c r="J42" i="40" l="1"/>
  <c r="I62" i="2" l="1"/>
  <c r="M14" i="66" l="1"/>
  <c r="L14" i="66"/>
  <c r="K14" i="66"/>
  <c r="J14" i="66"/>
  <c r="J20" i="66" s="1"/>
  <c r="J23" i="66" l="1"/>
  <c r="D13" i="80"/>
  <c r="V11" i="78" l="1"/>
  <c r="V68" i="78" s="1"/>
  <c r="D6" i="78"/>
  <c r="D5" i="78"/>
  <c r="F8" i="77"/>
  <c r="F7" i="77"/>
  <c r="R13" i="77"/>
  <c r="O15" i="78" l="1"/>
  <c r="I15" i="78"/>
  <c r="R15" i="78"/>
  <c r="S63" i="78"/>
  <c r="O63" i="78"/>
  <c r="J63" i="78"/>
  <c r="R62" i="78"/>
  <c r="N62" i="78"/>
  <c r="I62" i="78"/>
  <c r="P60" i="78"/>
  <c r="K60" i="78"/>
  <c r="S59" i="78"/>
  <c r="O59" i="78"/>
  <c r="J59" i="78"/>
  <c r="R56" i="78"/>
  <c r="N56" i="78"/>
  <c r="I56" i="78"/>
  <c r="Q55" i="78"/>
  <c r="M55" i="78"/>
  <c r="H55" i="78"/>
  <c r="P54" i="78"/>
  <c r="K54" i="78"/>
  <c r="S52" i="78"/>
  <c r="O52" i="78"/>
  <c r="J52" i="78"/>
  <c r="R51" i="78"/>
  <c r="N51" i="78"/>
  <c r="I51" i="78"/>
  <c r="Q50" i="78"/>
  <c r="M50" i="78"/>
  <c r="H50" i="78"/>
  <c r="P49" i="78"/>
  <c r="P63" i="78"/>
  <c r="K63" i="78"/>
  <c r="S62" i="78"/>
  <c r="O62" i="78"/>
  <c r="J62" i="78"/>
  <c r="Q60" i="78"/>
  <c r="M60" i="78"/>
  <c r="H60" i="78"/>
  <c r="P59" i="78"/>
  <c r="K59" i="78"/>
  <c r="S56" i="78"/>
  <c r="O56" i="78"/>
  <c r="J56" i="78"/>
  <c r="R55" i="78"/>
  <c r="N55" i="78"/>
  <c r="I55" i="78"/>
  <c r="Q54" i="78"/>
  <c r="M54" i="78"/>
  <c r="H54" i="78"/>
  <c r="P52" i="78"/>
  <c r="K52" i="78"/>
  <c r="S51" i="78"/>
  <c r="O51" i="78"/>
  <c r="J51" i="78"/>
  <c r="R50" i="78"/>
  <c r="N50" i="78"/>
  <c r="I50" i="78"/>
  <c r="Q49" i="78"/>
  <c r="M49" i="78"/>
  <c r="H49" i="78"/>
  <c r="P48" i="78"/>
  <c r="K48" i="78"/>
  <c r="S47" i="78"/>
  <c r="O47" i="78"/>
  <c r="J47" i="78"/>
  <c r="R46" i="78"/>
  <c r="N46" i="78"/>
  <c r="I46" i="78"/>
  <c r="Q45" i="78"/>
  <c r="M45" i="78"/>
  <c r="H45" i="78"/>
  <c r="P44" i="78"/>
  <c r="K44" i="78"/>
  <c r="S43" i="78"/>
  <c r="O43" i="78"/>
  <c r="J43" i="78"/>
  <c r="R42" i="78"/>
  <c r="N42" i="78"/>
  <c r="I42" i="78"/>
  <c r="Q41" i="78"/>
  <c r="M41" i="78"/>
  <c r="H41" i="78"/>
  <c r="P40" i="78"/>
  <c r="K40" i="78"/>
  <c r="S36" i="78"/>
  <c r="O36" i="78"/>
  <c r="J36" i="78"/>
  <c r="R35" i="78"/>
  <c r="N35" i="78"/>
  <c r="I35" i="78"/>
  <c r="Q34" i="78"/>
  <c r="M34" i="78"/>
  <c r="H34" i="78"/>
  <c r="P33" i="78"/>
  <c r="K33" i="78"/>
  <c r="S32" i="78"/>
  <c r="O32" i="78"/>
  <c r="J32" i="78"/>
  <c r="R31" i="78"/>
  <c r="N31" i="78"/>
  <c r="I31" i="78"/>
  <c r="Q30" i="78"/>
  <c r="M30" i="78"/>
  <c r="H30" i="78"/>
  <c r="P29" i="78"/>
  <c r="K29" i="78"/>
  <c r="S28" i="78"/>
  <c r="O28" i="78"/>
  <c r="J28" i="78"/>
  <c r="R27" i="78"/>
  <c r="N27" i="78"/>
  <c r="I27" i="78"/>
  <c r="R63" i="78"/>
  <c r="Q63" i="78"/>
  <c r="H63" i="78"/>
  <c r="K62" i="78"/>
  <c r="R60" i="78"/>
  <c r="I60" i="78"/>
  <c r="M59" i="78"/>
  <c r="P56" i="78"/>
  <c r="S55" i="78"/>
  <c r="J55" i="78"/>
  <c r="N54" i="78"/>
  <c r="Q52" i="78"/>
  <c r="H52" i="78"/>
  <c r="K51" i="78"/>
  <c r="O50" i="78"/>
  <c r="R49" i="78"/>
  <c r="J49" i="78"/>
  <c r="Q48" i="78"/>
  <c r="J48" i="78"/>
  <c r="Q47" i="78"/>
  <c r="K47" i="78"/>
  <c r="Q46" i="78"/>
  <c r="K46" i="78"/>
  <c r="R45" i="78"/>
  <c r="K45" i="78"/>
  <c r="R44" i="78"/>
  <c r="M44" i="78"/>
  <c r="R43" i="78"/>
  <c r="M43" i="78"/>
  <c r="S42" i="78"/>
  <c r="M42" i="78"/>
  <c r="S41" i="78"/>
  <c r="N41" i="78"/>
  <c r="S40" i="78"/>
  <c r="N40" i="78"/>
  <c r="H40" i="78"/>
  <c r="N36" i="78"/>
  <c r="H36" i="78"/>
  <c r="O35" i="78"/>
  <c r="H35" i="78"/>
  <c r="O34" i="78"/>
  <c r="I34" i="78"/>
  <c r="O33" i="78"/>
  <c r="I33" i="78"/>
  <c r="P32" i="78"/>
  <c r="I32" i="78"/>
  <c r="P31" i="78"/>
  <c r="J31" i="78"/>
  <c r="P30" i="78"/>
  <c r="J30" i="78"/>
  <c r="Q29" i="78"/>
  <c r="J29" i="78"/>
  <c r="Q28" i="78"/>
  <c r="K28" i="78"/>
  <c r="Q27" i="78"/>
  <c r="K27" i="78"/>
  <c r="R26" i="78"/>
  <c r="N26" i="78"/>
  <c r="I26" i="78"/>
  <c r="Q25" i="78"/>
  <c r="M25" i="78"/>
  <c r="H25" i="78"/>
  <c r="P24" i="78"/>
  <c r="K24" i="78"/>
  <c r="S23" i="78"/>
  <c r="O23" i="78"/>
  <c r="J23" i="78"/>
  <c r="R22" i="78"/>
  <c r="N22" i="78"/>
  <c r="I22" i="78"/>
  <c r="Q21" i="78"/>
  <c r="M21" i="78"/>
  <c r="H21" i="78"/>
  <c r="P20" i="78"/>
  <c r="K20" i="78"/>
  <c r="S19" i="78"/>
  <c r="O19" i="78"/>
  <c r="J19" i="78"/>
  <c r="R18" i="78"/>
  <c r="N18" i="78"/>
  <c r="I18" i="78"/>
  <c r="Q15" i="78"/>
  <c r="M15" i="78"/>
  <c r="H15" i="78"/>
  <c r="N63" i="78"/>
  <c r="P62" i="78"/>
  <c r="O60" i="78"/>
  <c r="Q59" i="78"/>
  <c r="Q56" i="78"/>
  <c r="P55" i="78"/>
  <c r="R54" i="78"/>
  <c r="R52" i="78"/>
  <c r="Q51" i="78"/>
  <c r="S50" i="78"/>
  <c r="S49" i="78"/>
  <c r="I49" i="78"/>
  <c r="N48" i="78"/>
  <c r="R47" i="78"/>
  <c r="I47" i="78"/>
  <c r="O46" i="78"/>
  <c r="S45" i="78"/>
  <c r="J45" i="78"/>
  <c r="O44" i="78"/>
  <c r="H44" i="78"/>
  <c r="K43" i="78"/>
  <c r="P42" i="78"/>
  <c r="H42" i="78"/>
  <c r="K41" i="78"/>
  <c r="Q40" i="78"/>
  <c r="I40" i="78"/>
  <c r="M36" i="78"/>
  <c r="Q35" i="78"/>
  <c r="J35" i="78"/>
  <c r="N34" i="78"/>
  <c r="R33" i="78"/>
  <c r="J33" i="78"/>
  <c r="N32" i="78"/>
  <c r="S31" i="78"/>
  <c r="K31" i="78"/>
  <c r="O30" i="78"/>
  <c r="S29" i="78"/>
  <c r="M29" i="78"/>
  <c r="P28" i="78"/>
  <c r="H28" i="78"/>
  <c r="M27" i="78"/>
  <c r="Q26" i="78"/>
  <c r="K26" i="78"/>
  <c r="R25" i="78"/>
  <c r="K25" i="78"/>
  <c r="R24" i="78"/>
  <c r="M24" i="78"/>
  <c r="R23" i="78"/>
  <c r="M23" i="78"/>
  <c r="S22" i="78"/>
  <c r="M22" i="78"/>
  <c r="S21" i="78"/>
  <c r="N21" i="78"/>
  <c r="S20" i="78"/>
  <c r="N20" i="78"/>
  <c r="H20" i="78"/>
  <c r="N19" i="78"/>
  <c r="H19" i="78"/>
  <c r="O18" i="78"/>
  <c r="H18" i="78"/>
  <c r="Q62" i="78"/>
  <c r="S60" i="78"/>
  <c r="R59" i="78"/>
  <c r="H59" i="78"/>
  <c r="H56" i="78"/>
  <c r="S54" i="78"/>
  <c r="I54" i="78"/>
  <c r="I52" i="78"/>
  <c r="H51" i="78"/>
  <c r="J50" i="78"/>
  <c r="K49" i="78"/>
  <c r="O48" i="78"/>
  <c r="H48" i="78"/>
  <c r="M47" i="78"/>
  <c r="P46" i="78"/>
  <c r="H46" i="78"/>
  <c r="N45" i="78"/>
  <c r="Q44" i="78"/>
  <c r="I44" i="78"/>
  <c r="N43" i="78"/>
  <c r="Q42" i="78"/>
  <c r="J42" i="78"/>
  <c r="O41" i="78"/>
  <c r="R40" i="78"/>
  <c r="J40" i="78"/>
  <c r="P36" i="78"/>
  <c r="S35" i="78"/>
  <c r="K35" i="78"/>
  <c r="P34" i="78"/>
  <c r="S33" i="78"/>
  <c r="M33" i="78"/>
  <c r="Q32" i="78"/>
  <c r="H32" i="78"/>
  <c r="M31" i="78"/>
  <c r="R30" i="78"/>
  <c r="I30" i="78"/>
  <c r="N29" i="78"/>
  <c r="R28" i="78"/>
  <c r="I28" i="78"/>
  <c r="O27" i="78"/>
  <c r="S26" i="78"/>
  <c r="M26" i="78"/>
  <c r="S25" i="78"/>
  <c r="N25" i="78"/>
  <c r="S24" i="78"/>
  <c r="N24" i="78"/>
  <c r="H24" i="78"/>
  <c r="N23" i="78"/>
  <c r="H23" i="78"/>
  <c r="O22" i="78"/>
  <c r="H22" i="78"/>
  <c r="O21" i="78"/>
  <c r="I21" i="78"/>
  <c r="O20" i="78"/>
  <c r="I20" i="78"/>
  <c r="P19" i="78"/>
  <c r="I19" i="78"/>
  <c r="P18" i="78"/>
  <c r="J18" i="78"/>
  <c r="P15" i="78"/>
  <c r="J15" i="78"/>
  <c r="M63" i="78"/>
  <c r="N59" i="78"/>
  <c r="O55" i="78"/>
  <c r="N52" i="78"/>
  <c r="P50" i="78"/>
  <c r="S48" i="78"/>
  <c r="P47" i="78"/>
  <c r="M46" i="78"/>
  <c r="I45" i="78"/>
  <c r="Q43" i="78"/>
  <c r="O42" i="78"/>
  <c r="J41" i="78"/>
  <c r="R36" i="78"/>
  <c r="P35" i="78"/>
  <c r="K34" i="78"/>
  <c r="H33" i="78"/>
  <c r="Q31" i="78"/>
  <c r="N30" i="78"/>
  <c r="I29" i="78"/>
  <c r="S27" i="78"/>
  <c r="P26" i="78"/>
  <c r="P25" i="78"/>
  <c r="Q24" i="78"/>
  <c r="Q23" i="78"/>
  <c r="Q22" i="78"/>
  <c r="R21" i="78"/>
  <c r="R20" i="78"/>
  <c r="R19" i="78"/>
  <c r="S18" i="78"/>
  <c r="S15" i="78"/>
  <c r="I63" i="78"/>
  <c r="I59" i="78"/>
  <c r="K55" i="78"/>
  <c r="M52" i="78"/>
  <c r="K50" i="78"/>
  <c r="R48" i="78"/>
  <c r="N47" i="78"/>
  <c r="J46" i="78"/>
  <c r="S44" i="78"/>
  <c r="P43" i="78"/>
  <c r="K42" i="78"/>
  <c r="I41" i="78"/>
  <c r="Q36" i="78"/>
  <c r="M35" i="78"/>
  <c r="J34" i="78"/>
  <c r="R32" i="78"/>
  <c r="O31" i="78"/>
  <c r="K30" i="78"/>
  <c r="H29" i="78"/>
  <c r="P27" i="78"/>
  <c r="O26" i="78"/>
  <c r="O25" i="78"/>
  <c r="O24" i="78"/>
  <c r="P23" i="78"/>
  <c r="P22" i="78"/>
  <c r="P21" i="78"/>
  <c r="Q20" i="78"/>
  <c r="Q19" i="78"/>
  <c r="Q18" i="78"/>
  <c r="M62" i="78"/>
  <c r="M56" i="78"/>
  <c r="P51" i="78"/>
  <c r="M48" i="78"/>
  <c r="P45" i="78"/>
  <c r="I43" i="78"/>
  <c r="O40" i="78"/>
  <c r="S34" i="78"/>
  <c r="M32" i="78"/>
  <c r="R29" i="78"/>
  <c r="J27" i="78"/>
  <c r="J25" i="78"/>
  <c r="K23" i="78"/>
  <c r="K21" i="78"/>
  <c r="M19" i="78"/>
  <c r="N15" i="78"/>
  <c r="H62" i="78"/>
  <c r="K56" i="78"/>
  <c r="M51" i="78"/>
  <c r="I48" i="78"/>
  <c r="O45" i="78"/>
  <c r="H43" i="78"/>
  <c r="M40" i="78"/>
  <c r="R34" i="78"/>
  <c r="K32" i="78"/>
  <c r="O29" i="78"/>
  <c r="H27" i="78"/>
  <c r="I25" i="78"/>
  <c r="I23" i="78"/>
  <c r="J21" i="78"/>
  <c r="K19" i="78"/>
  <c r="K15" i="78"/>
  <c r="N60" i="78"/>
  <c r="O49" i="78"/>
  <c r="N44" i="78"/>
  <c r="K36" i="78"/>
  <c r="H31" i="78"/>
  <c r="J26" i="78"/>
  <c r="K22" i="78"/>
  <c r="M18" i="78"/>
  <c r="J54" i="78"/>
  <c r="S46" i="78"/>
  <c r="P41" i="78"/>
  <c r="N33" i="78"/>
  <c r="M28" i="78"/>
  <c r="I24" i="78"/>
  <c r="J20" i="78"/>
  <c r="J60" i="78"/>
  <c r="J44" i="78"/>
  <c r="S30" i="78"/>
  <c r="J22" i="78"/>
  <c r="O54" i="78"/>
  <c r="R41" i="78"/>
  <c r="N28" i="78"/>
  <c r="M20" i="78"/>
  <c r="N49" i="78"/>
  <c r="I36" i="78"/>
  <c r="H26" i="78"/>
  <c r="K18" i="78"/>
  <c r="H47" i="78"/>
  <c r="Q33" i="78"/>
  <c r="J24" i="78"/>
  <c r="W11" i="78"/>
  <c r="W68" i="78" s="1"/>
  <c r="T11" i="77"/>
  <c r="O11" i="77"/>
  <c r="M11" i="77"/>
  <c r="R11" i="77"/>
  <c r="K11" i="77"/>
  <c r="U11" i="77"/>
  <c r="J11" i="77"/>
  <c r="S11" i="77"/>
  <c r="Q11" i="77"/>
  <c r="U13" i="77"/>
  <c r="T13" i="77"/>
  <c r="S13" i="77"/>
  <c r="L61" i="78" l="1"/>
  <c r="X11" i="78"/>
  <c r="X68" i="78" s="1"/>
  <c r="M69" i="75" s="1"/>
  <c r="J17" i="66"/>
  <c r="J29" i="66" s="1"/>
  <c r="M17" i="66"/>
  <c r="L17" i="66"/>
  <c r="K17" i="66"/>
  <c r="Z68" i="78" l="1"/>
  <c r="K9" i="66"/>
  <c r="K22" i="66" l="1"/>
  <c r="E12" i="80" s="1"/>
  <c r="K21" i="66"/>
  <c r="K20" i="66"/>
  <c r="E13" i="80" s="1"/>
  <c r="L9" i="66"/>
  <c r="M9" i="66"/>
  <c r="E11" i="80" l="1"/>
  <c r="L22" i="66"/>
  <c r="F12" i="80" s="1"/>
  <c r="L21" i="66"/>
  <c r="L20" i="66"/>
  <c r="F13" i="80" s="1"/>
  <c r="M22" i="66"/>
  <c r="G12" i="80" s="1"/>
  <c r="M21" i="66"/>
  <c r="M20" i="66"/>
  <c r="K23" i="66"/>
  <c r="K29" i="66" s="1"/>
  <c r="I12" i="80" l="1"/>
  <c r="G11" i="80"/>
  <c r="F11" i="80"/>
  <c r="M23" i="66"/>
  <c r="M29" i="66" s="1"/>
  <c r="G13" i="80"/>
  <c r="I13" i="80" s="1"/>
  <c r="L23" i="66"/>
  <c r="L29" i="66" s="1"/>
  <c r="I11" i="80" l="1"/>
  <c r="F7" i="40"/>
  <c r="D46" i="75" l="1"/>
  <c r="D45" i="75"/>
  <c r="D44" i="75"/>
  <c r="D43" i="75"/>
  <c r="D42" i="75"/>
  <c r="D41" i="75"/>
  <c r="D40" i="75"/>
  <c r="D39" i="75"/>
  <c r="D38" i="75"/>
  <c r="D37" i="75"/>
  <c r="D36" i="75"/>
  <c r="D15" i="75"/>
  <c r="D16" i="75"/>
  <c r="D17" i="75"/>
  <c r="D18" i="75"/>
  <c r="D19" i="75"/>
  <c r="D20" i="75"/>
  <c r="D21" i="75"/>
  <c r="D22" i="75"/>
  <c r="D23" i="75"/>
  <c r="D14" i="75"/>
  <c r="E78" i="67" s="1" a="1"/>
  <c r="E78" i="67" s="1"/>
  <c r="E50" i="67"/>
  <c r="E49" i="67"/>
  <c r="E47" i="67"/>
  <c r="E46" i="67"/>
  <c r="E45" i="67"/>
  <c r="E44" i="67"/>
  <c r="E43" i="67"/>
  <c r="E42" i="67"/>
  <c r="E41" i="67"/>
  <c r="E40" i="67"/>
  <c r="E2" i="67" l="1"/>
  <c r="K94" i="2" l="1"/>
  <c r="C57" i="75" l="1"/>
  <c r="C56" i="75"/>
  <c r="D55" i="75"/>
  <c r="C55" i="75"/>
  <c r="C49" i="75"/>
  <c r="C48" i="75"/>
  <c r="L94" i="2" l="1"/>
  <c r="M94" i="2" l="1"/>
  <c r="N94" i="2" s="1"/>
  <c r="E15" i="67"/>
  <c r="AC11" i="67"/>
  <c r="AD11" i="67" s="1"/>
  <c r="AE11" i="67" l="1"/>
  <c r="U62" i="78" l="1"/>
  <c r="U53" i="78" l="1"/>
  <c r="U44" i="78"/>
  <c r="U41" i="78"/>
  <c r="U46" i="78"/>
  <c r="U52" i="78"/>
  <c r="U31" i="78"/>
  <c r="U28" i="78"/>
  <c r="U50" i="78"/>
  <c r="U49" i="78"/>
  <c r="U34" i="78"/>
  <c r="U47" i="78"/>
  <c r="U29" i="78"/>
  <c r="U21" i="78"/>
  <c r="U20" i="78"/>
  <c r="U25" i="78"/>
  <c r="U48" i="78"/>
  <c r="U23" i="78"/>
  <c r="U43" i="78"/>
  <c r="U35" i="78"/>
  <c r="U22" i="78"/>
  <c r="U36" i="78"/>
  <c r="U42" i="78"/>
  <c r="U26" i="78"/>
  <c r="U33" i="78"/>
  <c r="U19" i="78"/>
  <c r="U32" i="78"/>
  <c r="U45" i="78"/>
  <c r="U27" i="78"/>
  <c r="U51" i="78"/>
  <c r="U30" i="78"/>
  <c r="U24" i="78"/>
  <c r="U59" i="78"/>
  <c r="U61" i="78"/>
  <c r="U40" i="78"/>
  <c r="J65" i="78"/>
  <c r="H65" i="78"/>
  <c r="U56" i="78"/>
  <c r="U63" i="78"/>
  <c r="U55" i="78"/>
  <c r="U18" i="78"/>
  <c r="U54" i="78"/>
  <c r="U60" i="78"/>
  <c r="H70" i="78" l="1"/>
  <c r="J70" i="78"/>
  <c r="W62" i="78"/>
  <c r="O65" i="78"/>
  <c r="O70" i="78" l="1"/>
  <c r="K65" i="78"/>
  <c r="K70" i="78" s="1"/>
  <c r="W53" i="78"/>
  <c r="W47" i="78"/>
  <c r="W52" i="78"/>
  <c r="W48" i="78"/>
  <c r="W25" i="78"/>
  <c r="W24" i="78"/>
  <c r="W49" i="78"/>
  <c r="W50" i="78"/>
  <c r="W41" i="78"/>
  <c r="W27" i="78"/>
  <c r="W26" i="78"/>
  <c r="W34" i="78"/>
  <c r="W51" i="78"/>
  <c r="W44" i="78"/>
  <c r="W43" i="78"/>
  <c r="W21" i="78"/>
  <c r="W20" i="78"/>
  <c r="W29" i="78"/>
  <c r="W31" i="78"/>
  <c r="W28" i="78"/>
  <c r="W36" i="78"/>
  <c r="W45" i="78"/>
  <c r="W42" i="78"/>
  <c r="W46" i="78"/>
  <c r="W19" i="78"/>
  <c r="W23" i="78"/>
  <c r="W22" i="78"/>
  <c r="W35" i="78"/>
  <c r="W33" i="78"/>
  <c r="W30" i="78"/>
  <c r="W32" i="78"/>
  <c r="W15" i="78"/>
  <c r="W63" i="78"/>
  <c r="W56" i="78"/>
  <c r="W61" i="78"/>
  <c r="W40" i="78"/>
  <c r="W59" i="78"/>
  <c r="W18" i="78"/>
  <c r="W55" i="78"/>
  <c r="W54" i="78"/>
  <c r="W60" i="78"/>
  <c r="M65" i="78"/>
  <c r="M70" i="78" s="1"/>
  <c r="X62" i="78"/>
  <c r="R65" i="78"/>
  <c r="N65" i="78"/>
  <c r="N70" i="78" l="1"/>
  <c r="R70" i="78"/>
  <c r="X53" i="78"/>
  <c r="X15" i="78"/>
  <c r="X42" i="78"/>
  <c r="X50" i="78"/>
  <c r="X43" i="78"/>
  <c r="X47" i="78"/>
  <c r="X21" i="78"/>
  <c r="X26" i="78"/>
  <c r="X19" i="78"/>
  <c r="X30" i="78"/>
  <c r="X28" i="78"/>
  <c r="X32" i="78"/>
  <c r="X35" i="78"/>
  <c r="X44" i="78"/>
  <c r="X49" i="78"/>
  <c r="X23" i="78"/>
  <c r="X20" i="78"/>
  <c r="X34" i="78"/>
  <c r="X52" i="78"/>
  <c r="X46" i="78"/>
  <c r="X25" i="78"/>
  <c r="X22" i="78"/>
  <c r="X29" i="78"/>
  <c r="X31" i="78"/>
  <c r="X51" i="78"/>
  <c r="X48" i="78"/>
  <c r="X41" i="78"/>
  <c r="X45" i="78"/>
  <c r="X24" i="78"/>
  <c r="X33" i="78"/>
  <c r="X36" i="78"/>
  <c r="X27" i="78"/>
  <c r="X60" i="78"/>
  <c r="X18" i="78"/>
  <c r="X40" i="78"/>
  <c r="X55" i="78"/>
  <c r="X63" i="78"/>
  <c r="X56" i="78"/>
  <c r="X61" i="78"/>
  <c r="X59" i="78"/>
  <c r="X54" i="78"/>
  <c r="P65" i="78"/>
  <c r="Q65" i="78"/>
  <c r="W65" i="78"/>
  <c r="J48" i="40"/>
  <c r="W70" i="78" l="1"/>
  <c r="Q70" i="78"/>
  <c r="P70" i="78"/>
  <c r="S65" i="78"/>
  <c r="X65" i="78"/>
  <c r="S70" i="78" l="1"/>
  <c r="X70" i="78"/>
  <c r="J18" i="40"/>
  <c r="J40" i="53" l="1"/>
  <c r="J18" i="53"/>
  <c r="J50" i="40"/>
  <c r="J49" i="40"/>
  <c r="J47" i="40"/>
  <c r="J46" i="40"/>
  <c r="J45" i="40"/>
  <c r="J44" i="40"/>
  <c r="J43" i="40"/>
  <c r="J41" i="40"/>
  <c r="J40" i="40"/>
  <c r="V11" i="67"/>
  <c r="J36" i="40" l="1"/>
  <c r="V66" i="67"/>
  <c r="AC66" i="67" s="1"/>
  <c r="V69" i="67"/>
  <c r="V68" i="67"/>
  <c r="W11" i="67"/>
  <c r="W66" i="67" l="1"/>
  <c r="AD66" i="67" s="1"/>
  <c r="W69" i="67"/>
  <c r="W68" i="67"/>
  <c r="X11" i="67"/>
  <c r="X66" i="67" l="1"/>
  <c r="AE66" i="67" s="1"/>
  <c r="AG66" i="67" s="1"/>
  <c r="X69" i="67"/>
  <c r="X68" i="67"/>
  <c r="V11" i="60" l="1"/>
  <c r="V68" i="60" s="1"/>
  <c r="D6" i="60"/>
  <c r="D5" i="60"/>
  <c r="F8" i="59"/>
  <c r="F7" i="59"/>
  <c r="Q11" i="59" s="1"/>
  <c r="V11" i="58"/>
  <c r="V68" i="58" s="1"/>
  <c r="D6" i="58"/>
  <c r="D5" i="58"/>
  <c r="F8" i="57"/>
  <c r="F7" i="57"/>
  <c r="Q11" i="57" s="1"/>
  <c r="V11" i="56"/>
  <c r="V68" i="56" s="1"/>
  <c r="D6" i="56"/>
  <c r="N34" i="56" s="1"/>
  <c r="D5" i="56"/>
  <c r="F8" i="54"/>
  <c r="F7" i="54"/>
  <c r="Q11" i="54" s="1"/>
  <c r="F8" i="53"/>
  <c r="F7" i="53"/>
  <c r="Q11" i="53" s="1"/>
  <c r="V11" i="52"/>
  <c r="V68" i="52" s="1"/>
  <c r="D6" i="52"/>
  <c r="D5" i="52"/>
  <c r="D6" i="41"/>
  <c r="T13" i="59"/>
  <c r="T13" i="57"/>
  <c r="U13" i="57"/>
  <c r="T13" i="54"/>
  <c r="U13" i="59"/>
  <c r="U13" i="53"/>
  <c r="S13" i="57"/>
  <c r="R13" i="57"/>
  <c r="R13" i="54"/>
  <c r="U13" i="54"/>
  <c r="R13" i="53"/>
  <c r="O61" i="58" l="1"/>
  <c r="Q63" i="56"/>
  <c r="L63" i="56"/>
  <c r="H63" i="56"/>
  <c r="P62" i="56"/>
  <c r="K62" i="56"/>
  <c r="S61" i="56"/>
  <c r="R63" i="56"/>
  <c r="K63" i="56"/>
  <c r="R62" i="56"/>
  <c r="L62" i="56"/>
  <c r="R61" i="56"/>
  <c r="M61" i="56"/>
  <c r="I61" i="56"/>
  <c r="Q60" i="56"/>
  <c r="L60" i="56"/>
  <c r="H60" i="56"/>
  <c r="P59" i="56"/>
  <c r="K59" i="56"/>
  <c r="S56" i="56"/>
  <c r="N56" i="56"/>
  <c r="J56" i="56"/>
  <c r="R55" i="56"/>
  <c r="M55" i="56"/>
  <c r="I55" i="56"/>
  <c r="Q54" i="56"/>
  <c r="L54" i="56"/>
  <c r="H54" i="56"/>
  <c r="P52" i="56"/>
  <c r="K52" i="56"/>
  <c r="S51" i="56"/>
  <c r="N51" i="56"/>
  <c r="J51" i="56"/>
  <c r="R50" i="56"/>
  <c r="M50" i="56"/>
  <c r="I50" i="56"/>
  <c r="Q49" i="56"/>
  <c r="L49" i="56"/>
  <c r="H49" i="56"/>
  <c r="P48" i="56"/>
  <c r="K48" i="56"/>
  <c r="S47" i="56"/>
  <c r="N47" i="56"/>
  <c r="J47" i="56"/>
  <c r="R46" i="56"/>
  <c r="M46" i="56"/>
  <c r="I46" i="56"/>
  <c r="Q45" i="56"/>
  <c r="L45" i="56"/>
  <c r="H45" i="56"/>
  <c r="P44" i="56"/>
  <c r="K44" i="56"/>
  <c r="S43" i="56"/>
  <c r="N43" i="56"/>
  <c r="J43" i="56"/>
  <c r="R42" i="56"/>
  <c r="M42" i="56"/>
  <c r="I42" i="56"/>
  <c r="Q41" i="56"/>
  <c r="L41" i="56"/>
  <c r="H41" i="56"/>
  <c r="P40" i="56"/>
  <c r="K40" i="56"/>
  <c r="S36" i="56"/>
  <c r="N36" i="56"/>
  <c r="J36" i="56"/>
  <c r="R35" i="56"/>
  <c r="M35" i="56"/>
  <c r="I35" i="56"/>
  <c r="Q34" i="56"/>
  <c r="S63" i="56"/>
  <c r="M63" i="56"/>
  <c r="S62" i="56"/>
  <c r="M62" i="56"/>
  <c r="H62" i="56"/>
  <c r="J61" i="56"/>
  <c r="R60" i="56"/>
  <c r="M60" i="56"/>
  <c r="I60" i="56"/>
  <c r="Q59" i="56"/>
  <c r="L59" i="56"/>
  <c r="H59" i="56"/>
  <c r="P56" i="56"/>
  <c r="K56" i="56"/>
  <c r="S55" i="56"/>
  <c r="N55" i="56"/>
  <c r="J55" i="56"/>
  <c r="R54" i="56"/>
  <c r="M54" i="56"/>
  <c r="I54" i="56"/>
  <c r="Q52" i="56"/>
  <c r="L52" i="56"/>
  <c r="H52" i="56"/>
  <c r="P51" i="56"/>
  <c r="K51" i="56"/>
  <c r="S50" i="56"/>
  <c r="N50" i="56"/>
  <c r="J50" i="56"/>
  <c r="R49" i="56"/>
  <c r="M49" i="56"/>
  <c r="I49" i="56"/>
  <c r="Q48" i="56"/>
  <c r="L48" i="56"/>
  <c r="H48" i="56"/>
  <c r="P47" i="56"/>
  <c r="K47" i="56"/>
  <c r="S46" i="56"/>
  <c r="N46" i="56"/>
  <c r="J46" i="56"/>
  <c r="R45" i="56"/>
  <c r="M45" i="56"/>
  <c r="I45" i="56"/>
  <c r="Q44" i="56"/>
  <c r="L44" i="56"/>
  <c r="H44" i="56"/>
  <c r="P43" i="56"/>
  <c r="K43" i="56"/>
  <c r="S42" i="56"/>
  <c r="N42" i="56"/>
  <c r="J42" i="56"/>
  <c r="R41" i="56"/>
  <c r="M41" i="56"/>
  <c r="I41" i="56"/>
  <c r="Q40" i="56"/>
  <c r="L40" i="56"/>
  <c r="H40" i="56"/>
  <c r="P36" i="56"/>
  <c r="K36" i="56"/>
  <c r="S35" i="56"/>
  <c r="N35" i="56"/>
  <c r="J35" i="56"/>
  <c r="R34" i="56"/>
  <c r="M34" i="56"/>
  <c r="I34" i="56"/>
  <c r="Q33" i="56"/>
  <c r="L33" i="56"/>
  <c r="H33" i="56"/>
  <c r="P32" i="56"/>
  <c r="K32" i="56"/>
  <c r="S31" i="56"/>
  <c r="N31" i="56"/>
  <c r="J31" i="56"/>
  <c r="R30" i="56"/>
  <c r="M30" i="56"/>
  <c r="I30" i="56"/>
  <c r="Q29" i="56"/>
  <c r="L29" i="56"/>
  <c r="H29" i="56"/>
  <c r="P28" i="56"/>
  <c r="K28" i="56"/>
  <c r="S27" i="56"/>
  <c r="N27" i="56"/>
  <c r="J27" i="56"/>
  <c r="R26" i="56"/>
  <c r="M26" i="56"/>
  <c r="I26" i="56"/>
  <c r="Q25" i="56"/>
  <c r="L25" i="56"/>
  <c r="H25" i="56"/>
  <c r="P24" i="56"/>
  <c r="K24" i="56"/>
  <c r="S23" i="56"/>
  <c r="N23" i="56"/>
  <c r="J23" i="56"/>
  <c r="R22" i="56"/>
  <c r="M22" i="56"/>
  <c r="I22" i="56"/>
  <c r="Q21" i="56"/>
  <c r="L21" i="56"/>
  <c r="H21" i="56"/>
  <c r="P20" i="56"/>
  <c r="K20" i="56"/>
  <c r="S19" i="56"/>
  <c r="N19" i="56"/>
  <c r="J19" i="56"/>
  <c r="R18" i="56"/>
  <c r="M18" i="56"/>
  <c r="I18" i="56"/>
  <c r="Q15" i="56"/>
  <c r="M15" i="56"/>
  <c r="H15" i="56"/>
  <c r="J63" i="56"/>
  <c r="J62" i="56"/>
  <c r="L61" i="56"/>
  <c r="P60" i="56"/>
  <c r="S59" i="56"/>
  <c r="J59" i="56"/>
  <c r="M56" i="56"/>
  <c r="Q55" i="56"/>
  <c r="H55" i="56"/>
  <c r="K54" i="56"/>
  <c r="N52" i="56"/>
  <c r="R51" i="56"/>
  <c r="I51" i="56"/>
  <c r="L50" i="56"/>
  <c r="P49" i="56"/>
  <c r="S48" i="56"/>
  <c r="J48" i="56"/>
  <c r="M47" i="56"/>
  <c r="Q46" i="56"/>
  <c r="H46" i="56"/>
  <c r="K45" i="56"/>
  <c r="N44" i="56"/>
  <c r="R43" i="56"/>
  <c r="I43" i="56"/>
  <c r="L42" i="56"/>
  <c r="P41" i="56"/>
  <c r="S40" i="56"/>
  <c r="J40" i="56"/>
  <c r="M36" i="56"/>
  <c r="Q35" i="56"/>
  <c r="H35" i="56"/>
  <c r="L34" i="56"/>
  <c r="S33" i="56"/>
  <c r="M33" i="56"/>
  <c r="S32" i="56"/>
  <c r="M32" i="56"/>
  <c r="H32" i="56"/>
  <c r="M31" i="56"/>
  <c r="H31" i="56"/>
  <c r="N30" i="56"/>
  <c r="H30" i="56"/>
  <c r="N29" i="56"/>
  <c r="I29" i="56"/>
  <c r="N28" i="56"/>
  <c r="I28" i="56"/>
  <c r="P27" i="56"/>
  <c r="I27" i="56"/>
  <c r="P26" i="56"/>
  <c r="J26" i="56"/>
  <c r="P25" i="56"/>
  <c r="J25" i="56"/>
  <c r="Q24" i="56"/>
  <c r="J24" i="56"/>
  <c r="Q23" i="56"/>
  <c r="K23" i="56"/>
  <c r="Q22" i="56"/>
  <c r="K22" i="56"/>
  <c r="R21" i="56"/>
  <c r="K21" i="56"/>
  <c r="R20" i="56"/>
  <c r="L20" i="56"/>
  <c r="R19" i="56"/>
  <c r="L19" i="56"/>
  <c r="S18" i="56"/>
  <c r="L18" i="56"/>
  <c r="S15" i="56"/>
  <c r="N15" i="56"/>
  <c r="I63" i="56"/>
  <c r="I62" i="56"/>
  <c r="N60" i="56"/>
  <c r="R59" i="56"/>
  <c r="I59" i="56"/>
  <c r="L56" i="56"/>
  <c r="P55" i="56"/>
  <c r="S54" i="56"/>
  <c r="J54" i="56"/>
  <c r="M52" i="56"/>
  <c r="Q51" i="56"/>
  <c r="H51" i="56"/>
  <c r="K50" i="56"/>
  <c r="N49" i="56"/>
  <c r="R48" i="56"/>
  <c r="I48" i="56"/>
  <c r="L47" i="56"/>
  <c r="P46" i="56"/>
  <c r="S45" i="56"/>
  <c r="J45" i="56"/>
  <c r="M44" i="56"/>
  <c r="Q43" i="56"/>
  <c r="H43" i="56"/>
  <c r="K42" i="56"/>
  <c r="N41" i="56"/>
  <c r="R40" i="56"/>
  <c r="I40" i="56"/>
  <c r="L36" i="56"/>
  <c r="P35" i="56"/>
  <c r="S34" i="56"/>
  <c r="K34" i="56"/>
  <c r="R33" i="56"/>
  <c r="K33" i="56"/>
  <c r="R32" i="56"/>
  <c r="L32" i="56"/>
  <c r="R31" i="56"/>
  <c r="L31" i="56"/>
  <c r="S30" i="56"/>
  <c r="L30" i="56"/>
  <c r="S29" i="56"/>
  <c r="M29" i="56"/>
  <c r="S28" i="56"/>
  <c r="M28" i="56"/>
  <c r="H28" i="56"/>
  <c r="M27" i="56"/>
  <c r="H27" i="56"/>
  <c r="N26" i="56"/>
  <c r="H26" i="56"/>
  <c r="N25" i="56"/>
  <c r="I25" i="56"/>
  <c r="N24" i="56"/>
  <c r="I24" i="56"/>
  <c r="P23" i="56"/>
  <c r="I23" i="56"/>
  <c r="P22" i="56"/>
  <c r="J22" i="56"/>
  <c r="P21" i="56"/>
  <c r="J21" i="56"/>
  <c r="Q20" i="56"/>
  <c r="J20" i="56"/>
  <c r="Q19" i="56"/>
  <c r="K19" i="56"/>
  <c r="Q18" i="56"/>
  <c r="K18" i="56"/>
  <c r="K15" i="56"/>
  <c r="N63" i="56"/>
  <c r="Q56" i="56"/>
  <c r="L51" i="56"/>
  <c r="I44" i="56"/>
  <c r="I32" i="56"/>
  <c r="J28" i="56"/>
  <c r="L23" i="56"/>
  <c r="M21" i="56"/>
  <c r="N18" i="56"/>
  <c r="I56" i="56"/>
  <c r="K49" i="56"/>
  <c r="L46" i="56"/>
  <c r="H42" i="56"/>
  <c r="N40" i="56"/>
  <c r="I36" i="56"/>
  <c r="P33" i="56"/>
  <c r="Q30" i="56"/>
  <c r="R28" i="56"/>
  <c r="S26" i="56"/>
  <c r="S24" i="56"/>
  <c r="H24" i="56"/>
  <c r="H22" i="56"/>
  <c r="I20" i="56"/>
  <c r="P63" i="56"/>
  <c r="K60" i="56"/>
  <c r="R56" i="56"/>
  <c r="L55" i="56"/>
  <c r="S52" i="56"/>
  <c r="M51" i="56"/>
  <c r="H50" i="56"/>
  <c r="N48" i="56"/>
  <c r="I47" i="56"/>
  <c r="P45" i="56"/>
  <c r="J44" i="56"/>
  <c r="Q42" i="56"/>
  <c r="K41" i="56"/>
  <c r="R36" i="56"/>
  <c r="L35" i="56"/>
  <c r="J34" i="56"/>
  <c r="J33" i="56"/>
  <c r="J32" i="56"/>
  <c r="K31" i="56"/>
  <c r="K30" i="56"/>
  <c r="K29" i="56"/>
  <c r="L28" i="56"/>
  <c r="L27" i="56"/>
  <c r="L26" i="56"/>
  <c r="M25" i="56"/>
  <c r="M24" i="56"/>
  <c r="M23" i="56"/>
  <c r="N22" i="56"/>
  <c r="N21" i="56"/>
  <c r="N20" i="56"/>
  <c r="P19" i="56"/>
  <c r="P18" i="56"/>
  <c r="P15" i="56"/>
  <c r="P61" i="56"/>
  <c r="J60" i="56"/>
  <c r="K55" i="56"/>
  <c r="R52" i="56"/>
  <c r="S49" i="56"/>
  <c r="M48" i="56"/>
  <c r="H47" i="56"/>
  <c r="N45" i="56"/>
  <c r="P42" i="56"/>
  <c r="J41" i="56"/>
  <c r="Q36" i="56"/>
  <c r="K35" i="56"/>
  <c r="H34" i="56"/>
  <c r="I33" i="56"/>
  <c r="I31" i="56"/>
  <c r="J30" i="56"/>
  <c r="J29" i="56"/>
  <c r="K27" i="56"/>
  <c r="K26" i="56"/>
  <c r="K25" i="56"/>
  <c r="L24" i="56"/>
  <c r="L22" i="56"/>
  <c r="M20" i="56"/>
  <c r="M19" i="56"/>
  <c r="Q62" i="56"/>
  <c r="N59" i="56"/>
  <c r="P54" i="56"/>
  <c r="J52" i="56"/>
  <c r="Q50" i="56"/>
  <c r="R47" i="56"/>
  <c r="S44" i="56"/>
  <c r="M43" i="56"/>
  <c r="P34" i="56"/>
  <c r="Q32" i="56"/>
  <c r="Q31" i="56"/>
  <c r="R29" i="56"/>
  <c r="R27" i="56"/>
  <c r="S25" i="56"/>
  <c r="H23" i="56"/>
  <c r="I21" i="56"/>
  <c r="P50" i="56"/>
  <c r="H36" i="56"/>
  <c r="R23" i="56"/>
  <c r="H56" i="56"/>
  <c r="J49" i="56"/>
  <c r="L43" i="56"/>
  <c r="P30" i="56"/>
  <c r="Q26" i="56"/>
  <c r="S22" i="56"/>
  <c r="I19" i="56"/>
  <c r="J15" i="56"/>
  <c r="N62" i="56"/>
  <c r="N54" i="56"/>
  <c r="Q47" i="56"/>
  <c r="S41" i="56"/>
  <c r="N33" i="56"/>
  <c r="P29" i="56"/>
  <c r="R25" i="56"/>
  <c r="S21" i="56"/>
  <c r="H19" i="56"/>
  <c r="S60" i="56"/>
  <c r="I52" i="56"/>
  <c r="K46" i="56"/>
  <c r="M40" i="56"/>
  <c r="N32" i="56"/>
  <c r="Q28" i="56"/>
  <c r="R24" i="56"/>
  <c r="S20" i="56"/>
  <c r="J18" i="56"/>
  <c r="M59" i="56"/>
  <c r="R44" i="56"/>
  <c r="P31" i="56"/>
  <c r="Q27" i="56"/>
  <c r="H20" i="56"/>
  <c r="H18" i="56"/>
  <c r="O11" i="59"/>
  <c r="P63" i="52"/>
  <c r="K63" i="52"/>
  <c r="S62" i="52"/>
  <c r="N62" i="52"/>
  <c r="J62" i="52"/>
  <c r="Q60" i="52"/>
  <c r="L60" i="52"/>
  <c r="H60" i="52"/>
  <c r="P59" i="52"/>
  <c r="K59" i="52"/>
  <c r="S56" i="52"/>
  <c r="N56" i="52"/>
  <c r="J56" i="52"/>
  <c r="R55" i="52"/>
  <c r="M55" i="52"/>
  <c r="I55" i="52"/>
  <c r="Q54" i="52"/>
  <c r="L54" i="52"/>
  <c r="H54" i="52"/>
  <c r="P52" i="52"/>
  <c r="K52" i="52"/>
  <c r="S51" i="52"/>
  <c r="N51" i="52"/>
  <c r="J51" i="52"/>
  <c r="R50" i="52"/>
  <c r="M50" i="52"/>
  <c r="I50" i="52"/>
  <c r="Q49" i="52"/>
  <c r="L49" i="52"/>
  <c r="H49" i="52"/>
  <c r="P48" i="52"/>
  <c r="K48" i="52"/>
  <c r="S47" i="52"/>
  <c r="N47" i="52"/>
  <c r="J47" i="52"/>
  <c r="R46" i="52"/>
  <c r="M46" i="52"/>
  <c r="I46" i="52"/>
  <c r="Q45" i="52"/>
  <c r="L45" i="52"/>
  <c r="H45" i="52"/>
  <c r="P44" i="52"/>
  <c r="K44" i="52"/>
  <c r="S43" i="52"/>
  <c r="N43" i="52"/>
  <c r="J43" i="52"/>
  <c r="R42" i="52"/>
  <c r="M42" i="52"/>
  <c r="I42" i="52"/>
  <c r="Q41" i="52"/>
  <c r="L41" i="52"/>
  <c r="H41" i="52"/>
  <c r="P40" i="52"/>
  <c r="K40" i="52"/>
  <c r="S36" i="52"/>
  <c r="N36" i="52"/>
  <c r="J36" i="52"/>
  <c r="R35" i="52"/>
  <c r="M35" i="52"/>
  <c r="I35" i="52"/>
  <c r="Q34" i="52"/>
  <c r="L34" i="52"/>
  <c r="S63" i="52"/>
  <c r="M63" i="52"/>
  <c r="H63" i="52"/>
  <c r="M62" i="52"/>
  <c r="H62" i="52"/>
  <c r="N60" i="52"/>
  <c r="I60" i="52"/>
  <c r="N59" i="52"/>
  <c r="I59" i="52"/>
  <c r="P56" i="52"/>
  <c r="I56" i="52"/>
  <c r="P55" i="52"/>
  <c r="J55" i="52"/>
  <c r="P54" i="52"/>
  <c r="J54" i="52"/>
  <c r="Q52" i="52"/>
  <c r="J52" i="52"/>
  <c r="Q51" i="52"/>
  <c r="K51" i="52"/>
  <c r="Q50" i="52"/>
  <c r="K50" i="52"/>
  <c r="R49" i="52"/>
  <c r="K49" i="52"/>
  <c r="R48" i="52"/>
  <c r="L48" i="52"/>
  <c r="R47" i="52"/>
  <c r="L47" i="52"/>
  <c r="S46" i="52"/>
  <c r="L46" i="52"/>
  <c r="S45" i="52"/>
  <c r="M45" i="52"/>
  <c r="S44" i="52"/>
  <c r="M44" i="52"/>
  <c r="H44" i="52"/>
  <c r="M43" i="52"/>
  <c r="H43" i="52"/>
  <c r="N42" i="52"/>
  <c r="H42" i="52"/>
  <c r="N41" i="52"/>
  <c r="I41" i="52"/>
  <c r="N40" i="52"/>
  <c r="I40" i="52"/>
  <c r="P36" i="52"/>
  <c r="I36" i="52"/>
  <c r="P35" i="52"/>
  <c r="J35" i="52"/>
  <c r="P34" i="52"/>
  <c r="R63" i="52"/>
  <c r="L63" i="52"/>
  <c r="R62" i="52"/>
  <c r="L62" i="52"/>
  <c r="S60" i="52"/>
  <c r="M60" i="52"/>
  <c r="S59" i="52"/>
  <c r="M59" i="52"/>
  <c r="H59" i="52"/>
  <c r="M56" i="52"/>
  <c r="H56" i="52"/>
  <c r="N55" i="52"/>
  <c r="H55" i="52"/>
  <c r="N54" i="52"/>
  <c r="I54" i="52"/>
  <c r="N52" i="52"/>
  <c r="I52" i="52"/>
  <c r="P51" i="52"/>
  <c r="I51" i="52"/>
  <c r="P50" i="52"/>
  <c r="J50" i="52"/>
  <c r="P49" i="52"/>
  <c r="J49" i="52"/>
  <c r="Q48" i="52"/>
  <c r="J48" i="52"/>
  <c r="Q47" i="52"/>
  <c r="K47" i="52"/>
  <c r="Q46" i="52"/>
  <c r="K46" i="52"/>
  <c r="R45" i="52"/>
  <c r="K45" i="52"/>
  <c r="R44" i="52"/>
  <c r="L44" i="52"/>
  <c r="R43" i="52"/>
  <c r="L43" i="52"/>
  <c r="S42" i="52"/>
  <c r="L42" i="52"/>
  <c r="S41" i="52"/>
  <c r="M41" i="52"/>
  <c r="S40" i="52"/>
  <c r="M40" i="52"/>
  <c r="H40" i="52"/>
  <c r="M36" i="52"/>
  <c r="H36" i="52"/>
  <c r="N35" i="52"/>
  <c r="H35" i="52"/>
  <c r="N34" i="52"/>
  <c r="I34" i="52"/>
  <c r="Q33" i="52"/>
  <c r="L33" i="52"/>
  <c r="H33" i="52"/>
  <c r="P32" i="52"/>
  <c r="K32" i="52"/>
  <c r="S31" i="52"/>
  <c r="N31" i="52"/>
  <c r="J31" i="52"/>
  <c r="R30" i="52"/>
  <c r="M30" i="52"/>
  <c r="I30" i="52"/>
  <c r="Q29" i="52"/>
  <c r="L29" i="52"/>
  <c r="H29" i="52"/>
  <c r="P28" i="52"/>
  <c r="K28" i="52"/>
  <c r="S27" i="52"/>
  <c r="N27" i="52"/>
  <c r="J27" i="52"/>
  <c r="R26" i="52"/>
  <c r="M26" i="52"/>
  <c r="I26" i="52"/>
  <c r="Q25" i="52"/>
  <c r="L25" i="52"/>
  <c r="H25" i="52"/>
  <c r="P24" i="52"/>
  <c r="K24" i="52"/>
  <c r="S23" i="52"/>
  <c r="N23" i="52"/>
  <c r="J23" i="52"/>
  <c r="R22" i="52"/>
  <c r="M22" i="52"/>
  <c r="I22" i="52"/>
  <c r="Q21" i="52"/>
  <c r="L21" i="52"/>
  <c r="H21" i="52"/>
  <c r="P20" i="52"/>
  <c r="K20" i="52"/>
  <c r="S19" i="52"/>
  <c r="N19" i="52"/>
  <c r="J19" i="52"/>
  <c r="R18" i="52"/>
  <c r="M18" i="52"/>
  <c r="I18" i="52"/>
  <c r="Q15" i="52"/>
  <c r="M15" i="52"/>
  <c r="H15" i="52"/>
  <c r="P60" i="52"/>
  <c r="R52" i="52"/>
  <c r="S49" i="52"/>
  <c r="H47" i="52"/>
  <c r="I44" i="52"/>
  <c r="J41" i="52"/>
  <c r="K35" i="52"/>
  <c r="K33" i="52"/>
  <c r="R32" i="52"/>
  <c r="L31" i="52"/>
  <c r="L30" i="52"/>
  <c r="S28" i="52"/>
  <c r="H28" i="52"/>
  <c r="H27" i="52"/>
  <c r="H26" i="52"/>
  <c r="I25" i="52"/>
  <c r="P23" i="52"/>
  <c r="P22" i="52"/>
  <c r="P21" i="52"/>
  <c r="Q20" i="52"/>
  <c r="J20" i="52"/>
  <c r="Q18" i="52"/>
  <c r="K15" i="52"/>
  <c r="Q63" i="52"/>
  <c r="Q62" i="52"/>
  <c r="R60" i="52"/>
  <c r="R59" i="52"/>
  <c r="R56" i="52"/>
  <c r="S55" i="52"/>
  <c r="S54" i="52"/>
  <c r="S52" i="52"/>
  <c r="H52" i="52"/>
  <c r="H51" i="52"/>
  <c r="H50" i="52"/>
  <c r="I49" i="52"/>
  <c r="I48" i="52"/>
  <c r="I47" i="52"/>
  <c r="J46" i="52"/>
  <c r="J45" i="52"/>
  <c r="J44" i="52"/>
  <c r="K43" i="52"/>
  <c r="K42" i="52"/>
  <c r="K41" i="52"/>
  <c r="L40" i="52"/>
  <c r="L36" i="52"/>
  <c r="L35" i="52"/>
  <c r="M34" i="52"/>
  <c r="S33" i="52"/>
  <c r="M33" i="52"/>
  <c r="S32" i="52"/>
  <c r="M32" i="52"/>
  <c r="H32" i="52"/>
  <c r="M31" i="52"/>
  <c r="H31" i="52"/>
  <c r="N30" i="52"/>
  <c r="H30" i="52"/>
  <c r="N29" i="52"/>
  <c r="I29" i="52"/>
  <c r="N28" i="52"/>
  <c r="I28" i="52"/>
  <c r="P27" i="52"/>
  <c r="I27" i="52"/>
  <c r="P26" i="52"/>
  <c r="J26" i="52"/>
  <c r="P25" i="52"/>
  <c r="J25" i="52"/>
  <c r="Q24" i="52"/>
  <c r="J24" i="52"/>
  <c r="Q23" i="52"/>
  <c r="K23" i="52"/>
  <c r="Q22" i="52"/>
  <c r="K22" i="52"/>
  <c r="R21" i="52"/>
  <c r="K21" i="52"/>
  <c r="R20" i="52"/>
  <c r="L20" i="52"/>
  <c r="R19" i="52"/>
  <c r="L19" i="52"/>
  <c r="S18" i="52"/>
  <c r="L18" i="52"/>
  <c r="S15" i="52"/>
  <c r="N15" i="52"/>
  <c r="N63" i="52"/>
  <c r="P62" i="52"/>
  <c r="Q59" i="52"/>
  <c r="Q56" i="52"/>
  <c r="Q55" i="52"/>
  <c r="R54" i="52"/>
  <c r="R51" i="52"/>
  <c r="S50" i="52"/>
  <c r="S48" i="52"/>
  <c r="H48" i="52"/>
  <c r="H46" i="52"/>
  <c r="I45" i="52"/>
  <c r="I43" i="52"/>
  <c r="J42" i="52"/>
  <c r="J40" i="52"/>
  <c r="K36" i="52"/>
  <c r="K34" i="52"/>
  <c r="R33" i="52"/>
  <c r="L32" i="52"/>
  <c r="R31" i="52"/>
  <c r="S30" i="52"/>
  <c r="S29" i="52"/>
  <c r="M29" i="52"/>
  <c r="M28" i="52"/>
  <c r="M27" i="52"/>
  <c r="N26" i="52"/>
  <c r="N25" i="52"/>
  <c r="N24" i="52"/>
  <c r="I24" i="52"/>
  <c r="I23" i="52"/>
  <c r="J22" i="52"/>
  <c r="J21" i="52"/>
  <c r="Q19" i="52"/>
  <c r="K19" i="52"/>
  <c r="K18" i="52"/>
  <c r="K55" i="52"/>
  <c r="L50" i="52"/>
  <c r="M48" i="52"/>
  <c r="N44" i="52"/>
  <c r="Q40" i="52"/>
  <c r="H34" i="52"/>
  <c r="I32" i="52"/>
  <c r="J30" i="52"/>
  <c r="J29" i="52"/>
  <c r="K27" i="52"/>
  <c r="L24" i="52"/>
  <c r="M20" i="52"/>
  <c r="K62" i="52"/>
  <c r="K60" i="52"/>
  <c r="L56" i="52"/>
  <c r="M54" i="52"/>
  <c r="M51" i="52"/>
  <c r="N49" i="52"/>
  <c r="P47" i="52"/>
  <c r="P45" i="52"/>
  <c r="Q43" i="52"/>
  <c r="R41" i="52"/>
  <c r="R36" i="52"/>
  <c r="S34" i="52"/>
  <c r="P33" i="52"/>
  <c r="Q32" i="52"/>
  <c r="Q31" i="52"/>
  <c r="Q30" i="52"/>
  <c r="R29" i="52"/>
  <c r="R28" i="52"/>
  <c r="R27" i="52"/>
  <c r="S26" i="52"/>
  <c r="S25" i="52"/>
  <c r="S24" i="52"/>
  <c r="H24" i="52"/>
  <c r="H23" i="52"/>
  <c r="H22" i="52"/>
  <c r="I21" i="52"/>
  <c r="I20" i="52"/>
  <c r="I19" i="52"/>
  <c r="J18" i="52"/>
  <c r="J15" i="52"/>
  <c r="I62" i="52"/>
  <c r="J60" i="52"/>
  <c r="K56" i="52"/>
  <c r="K54" i="52"/>
  <c r="L51" i="52"/>
  <c r="M49" i="52"/>
  <c r="M47" i="52"/>
  <c r="N45" i="52"/>
  <c r="P43" i="52"/>
  <c r="P41" i="52"/>
  <c r="Q36" i="52"/>
  <c r="R34" i="52"/>
  <c r="N33" i="52"/>
  <c r="N32" i="52"/>
  <c r="P31" i="52"/>
  <c r="P30" i="52"/>
  <c r="P29" i="52"/>
  <c r="Q28" i="52"/>
  <c r="Q27" i="52"/>
  <c r="Q26" i="52"/>
  <c r="R25" i="52"/>
  <c r="R24" i="52"/>
  <c r="R23" i="52"/>
  <c r="S22" i="52"/>
  <c r="S21" i="52"/>
  <c r="S20" i="52"/>
  <c r="H20" i="52"/>
  <c r="H19" i="52"/>
  <c r="H18" i="52"/>
  <c r="J63" i="52"/>
  <c r="L59" i="52"/>
  <c r="L55" i="52"/>
  <c r="M52" i="52"/>
  <c r="N50" i="52"/>
  <c r="N48" i="52"/>
  <c r="P46" i="52"/>
  <c r="Q44" i="52"/>
  <c r="Q42" i="52"/>
  <c r="R40" i="52"/>
  <c r="S35" i="52"/>
  <c r="J34" i="52"/>
  <c r="J33" i="52"/>
  <c r="J32" i="52"/>
  <c r="K31" i="52"/>
  <c r="K30" i="52"/>
  <c r="K29" i="52"/>
  <c r="L28" i="52"/>
  <c r="L27" i="52"/>
  <c r="L26" i="52"/>
  <c r="M25" i="52"/>
  <c r="M24" i="52"/>
  <c r="M23" i="52"/>
  <c r="N22" i="52"/>
  <c r="N21" i="52"/>
  <c r="N20" i="52"/>
  <c r="P19" i="52"/>
  <c r="P18" i="52"/>
  <c r="P15" i="52"/>
  <c r="I63" i="52"/>
  <c r="J59" i="52"/>
  <c r="L52" i="52"/>
  <c r="N46" i="52"/>
  <c r="P42" i="52"/>
  <c r="Q35" i="52"/>
  <c r="I33" i="52"/>
  <c r="I31" i="52"/>
  <c r="J28" i="52"/>
  <c r="K26" i="52"/>
  <c r="K25" i="52"/>
  <c r="L23" i="52"/>
  <c r="L22" i="52"/>
  <c r="M21" i="52"/>
  <c r="M19" i="52"/>
  <c r="N18" i="52"/>
  <c r="J15" i="58"/>
  <c r="S15" i="58"/>
  <c r="K18" i="58"/>
  <c r="P18" i="58"/>
  <c r="H19" i="58"/>
  <c r="L19" i="58"/>
  <c r="Q19" i="58"/>
  <c r="I20" i="58"/>
  <c r="M20" i="58"/>
  <c r="R20" i="58"/>
  <c r="J21" i="58"/>
  <c r="N21" i="58"/>
  <c r="S21" i="58"/>
  <c r="K22" i="58"/>
  <c r="P22" i="58"/>
  <c r="H23" i="58"/>
  <c r="L23" i="58"/>
  <c r="Q23" i="58"/>
  <c r="I24" i="58"/>
  <c r="M24" i="58"/>
  <c r="R24" i="58"/>
  <c r="J25" i="58"/>
  <c r="N25" i="58"/>
  <c r="S25" i="58"/>
  <c r="K26" i="58"/>
  <c r="P26" i="58"/>
  <c r="H27" i="58"/>
  <c r="L27" i="58"/>
  <c r="Q27" i="58"/>
  <c r="I28" i="58"/>
  <c r="M28" i="58"/>
  <c r="R28" i="58"/>
  <c r="J29" i="58"/>
  <c r="N29" i="58"/>
  <c r="S29" i="58"/>
  <c r="K30" i="58"/>
  <c r="P30" i="58"/>
  <c r="H31" i="58"/>
  <c r="L31" i="58"/>
  <c r="Q31" i="58"/>
  <c r="I32" i="58"/>
  <c r="M32" i="58"/>
  <c r="R32" i="58"/>
  <c r="J33" i="58"/>
  <c r="N33" i="58"/>
  <c r="S33" i="58"/>
  <c r="K34" i="58"/>
  <c r="P34" i="58"/>
  <c r="H35" i="58"/>
  <c r="L35" i="58"/>
  <c r="Q35" i="58"/>
  <c r="I36" i="58"/>
  <c r="M15" i="58"/>
  <c r="L18" i="58"/>
  <c r="R18" i="58"/>
  <c r="K19" i="58"/>
  <c r="R19" i="58"/>
  <c r="K20" i="58"/>
  <c r="Q20" i="58"/>
  <c r="K21" i="58"/>
  <c r="Q21" i="58"/>
  <c r="J22" i="58"/>
  <c r="Q22" i="58"/>
  <c r="J23" i="58"/>
  <c r="H15" i="58"/>
  <c r="N15" i="58"/>
  <c r="H18" i="58"/>
  <c r="M18" i="58"/>
  <c r="S18" i="58"/>
  <c r="M19" i="58"/>
  <c r="S19" i="58"/>
  <c r="L20" i="58"/>
  <c r="S20" i="58"/>
  <c r="L21" i="58"/>
  <c r="R21" i="58"/>
  <c r="L22" i="58"/>
  <c r="R22" i="58"/>
  <c r="K23" i="58"/>
  <c r="R23" i="58"/>
  <c r="K24" i="58"/>
  <c r="Q24" i="58"/>
  <c r="K25" i="58"/>
  <c r="Q25" i="58"/>
  <c r="J26" i="58"/>
  <c r="Q26" i="58"/>
  <c r="J27" i="58"/>
  <c r="P27" i="58"/>
  <c r="J28" i="58"/>
  <c r="P28" i="58"/>
  <c r="I29" i="58"/>
  <c r="P29" i="58"/>
  <c r="I30" i="58"/>
  <c r="N30" i="58"/>
  <c r="I31" i="58"/>
  <c r="N31" i="58"/>
  <c r="H32" i="58"/>
  <c r="N32" i="58"/>
  <c r="H33" i="58"/>
  <c r="M33" i="58"/>
  <c r="H34" i="58"/>
  <c r="M34" i="58"/>
  <c r="S34" i="58"/>
  <c r="M35" i="58"/>
  <c r="S35" i="58"/>
  <c r="L36" i="58"/>
  <c r="Q36" i="58"/>
  <c r="I40" i="58"/>
  <c r="M40" i="58"/>
  <c r="R40" i="58"/>
  <c r="J41" i="58"/>
  <c r="N41" i="58"/>
  <c r="S41" i="58"/>
  <c r="K42" i="58"/>
  <c r="P42" i="58"/>
  <c r="H43" i="58"/>
  <c r="L43" i="58"/>
  <c r="Q43" i="58"/>
  <c r="I44" i="58"/>
  <c r="M44" i="58"/>
  <c r="R44" i="58"/>
  <c r="J45" i="58"/>
  <c r="N45" i="58"/>
  <c r="S45" i="58"/>
  <c r="K46" i="58"/>
  <c r="P46" i="58"/>
  <c r="H47" i="58"/>
  <c r="L47" i="58"/>
  <c r="Q47" i="58"/>
  <c r="I48" i="58"/>
  <c r="M48" i="58"/>
  <c r="R48" i="58"/>
  <c r="J49" i="58"/>
  <c r="N49" i="58"/>
  <c r="S49" i="58"/>
  <c r="K50" i="58"/>
  <c r="P50" i="58"/>
  <c r="H51" i="58"/>
  <c r="L51" i="58"/>
  <c r="Q51" i="58"/>
  <c r="I52" i="58"/>
  <c r="M52" i="58"/>
  <c r="R52" i="58"/>
  <c r="J54" i="58"/>
  <c r="N54" i="58"/>
  <c r="S54" i="58"/>
  <c r="K55" i="58"/>
  <c r="P55" i="58"/>
  <c r="H56" i="58"/>
  <c r="L56" i="58"/>
  <c r="Q56" i="58"/>
  <c r="I59" i="58"/>
  <c r="M59" i="58"/>
  <c r="R59" i="58"/>
  <c r="J60" i="58"/>
  <c r="N60" i="58"/>
  <c r="S60" i="58"/>
  <c r="H62" i="58"/>
  <c r="L62" i="58"/>
  <c r="Q62" i="58"/>
  <c r="I63" i="58"/>
  <c r="M63" i="58"/>
  <c r="R63" i="58"/>
  <c r="P15" i="58"/>
  <c r="N18" i="58"/>
  <c r="N19" i="58"/>
  <c r="N20" i="58"/>
  <c r="M21" i="58"/>
  <c r="M22" i="58"/>
  <c r="M23" i="58"/>
  <c r="H24" i="58"/>
  <c r="P24" i="58"/>
  <c r="L25" i="58"/>
  <c r="H26" i="58"/>
  <c r="N26" i="58"/>
  <c r="K27" i="58"/>
  <c r="S27" i="58"/>
  <c r="N28" i="58"/>
  <c r="K29" i="58"/>
  <c r="R29" i="58"/>
  <c r="M30" i="58"/>
  <c r="J31" i="58"/>
  <c r="R31" i="58"/>
  <c r="L32" i="58"/>
  <c r="I33" i="58"/>
  <c r="Q33" i="58"/>
  <c r="L34" i="58"/>
  <c r="I35" i="58"/>
  <c r="P35" i="58"/>
  <c r="K36" i="58"/>
  <c r="R36" i="58"/>
  <c r="K40" i="58"/>
  <c r="Q40" i="58"/>
  <c r="K41" i="58"/>
  <c r="Q41" i="58"/>
  <c r="J42" i="58"/>
  <c r="Q42" i="58"/>
  <c r="J43" i="58"/>
  <c r="P43" i="58"/>
  <c r="J44" i="58"/>
  <c r="P44" i="58"/>
  <c r="I45" i="58"/>
  <c r="P45" i="58"/>
  <c r="I46" i="58"/>
  <c r="N46" i="58"/>
  <c r="I47" i="58"/>
  <c r="N47" i="58"/>
  <c r="H48" i="58"/>
  <c r="N48" i="58"/>
  <c r="H49" i="58"/>
  <c r="M49" i="58"/>
  <c r="H50" i="58"/>
  <c r="M50" i="58"/>
  <c r="S50" i="58"/>
  <c r="M51" i="58"/>
  <c r="S51" i="58"/>
  <c r="L52" i="58"/>
  <c r="S52" i="58"/>
  <c r="L54" i="58"/>
  <c r="R54" i="58"/>
  <c r="L55" i="58"/>
  <c r="R55" i="58"/>
  <c r="K56" i="58"/>
  <c r="R56" i="58"/>
  <c r="K59" i="58"/>
  <c r="Q59" i="58"/>
  <c r="K60" i="58"/>
  <c r="Q60" i="58"/>
  <c r="J62" i="58"/>
  <c r="P62" i="58"/>
  <c r="J63" i="58"/>
  <c r="P63" i="58"/>
  <c r="K15" i="58"/>
  <c r="J18" i="58"/>
  <c r="J19" i="58"/>
  <c r="J20" i="58"/>
  <c r="I21" i="58"/>
  <c r="I22" i="58"/>
  <c r="I23" i="58"/>
  <c r="S23" i="58"/>
  <c r="N24" i="58"/>
  <c r="I25" i="58"/>
  <c r="R25" i="58"/>
  <c r="M26" i="58"/>
  <c r="I27" i="58"/>
  <c r="R27" i="58"/>
  <c r="L28" i="58"/>
  <c r="H29" i="58"/>
  <c r="Q29" i="58"/>
  <c r="L30" i="58"/>
  <c r="S30" i="58"/>
  <c r="P31" i="58"/>
  <c r="K32" i="58"/>
  <c r="S32" i="58"/>
  <c r="P33" i="58"/>
  <c r="J34" i="58"/>
  <c r="R34" i="58"/>
  <c r="N35" i="58"/>
  <c r="J36" i="58"/>
  <c r="P36" i="58"/>
  <c r="J40" i="58"/>
  <c r="P40" i="58"/>
  <c r="I41" i="58"/>
  <c r="P41" i="58"/>
  <c r="I42" i="58"/>
  <c r="N42" i="58"/>
  <c r="I43" i="58"/>
  <c r="N43" i="58"/>
  <c r="H44" i="58"/>
  <c r="N44" i="58"/>
  <c r="H45" i="58"/>
  <c r="M45" i="58"/>
  <c r="H46" i="58"/>
  <c r="M46" i="58"/>
  <c r="S46" i="58"/>
  <c r="M47" i="58"/>
  <c r="S47" i="58"/>
  <c r="L48" i="58"/>
  <c r="S48" i="58"/>
  <c r="L49" i="58"/>
  <c r="R49" i="58"/>
  <c r="L50" i="58"/>
  <c r="R50" i="58"/>
  <c r="K51" i="58"/>
  <c r="R51" i="58"/>
  <c r="K52" i="58"/>
  <c r="Q52" i="58"/>
  <c r="K54" i="58"/>
  <c r="Q54" i="58"/>
  <c r="J55" i="58"/>
  <c r="Q55" i="58"/>
  <c r="J56" i="58"/>
  <c r="P56" i="58"/>
  <c r="J59" i="58"/>
  <c r="P59" i="58"/>
  <c r="I60" i="58"/>
  <c r="P60" i="58"/>
  <c r="I62" i="58"/>
  <c r="N62" i="58"/>
  <c r="H63" i="58"/>
  <c r="N63" i="58"/>
  <c r="Q15" i="58"/>
  <c r="P19" i="58"/>
  <c r="P21" i="58"/>
  <c r="N23" i="58"/>
  <c r="S24" i="58"/>
  <c r="I26" i="58"/>
  <c r="M27" i="58"/>
  <c r="Q28" i="58"/>
  <c r="H30" i="58"/>
  <c r="K31" i="58"/>
  <c r="P32" i="58"/>
  <c r="R33" i="58"/>
  <c r="J35" i="58"/>
  <c r="M36" i="58"/>
  <c r="L40" i="58"/>
  <c r="L41" i="58"/>
  <c r="L42" i="58"/>
  <c r="K43" i="58"/>
  <c r="K44" i="58"/>
  <c r="K45" i="58"/>
  <c r="J46" i="58"/>
  <c r="J47" i="58"/>
  <c r="J48" i="58"/>
  <c r="I49" i="58"/>
  <c r="I50" i="58"/>
  <c r="I51" i="58"/>
  <c r="H52" i="58"/>
  <c r="H54" i="58"/>
  <c r="H55" i="58"/>
  <c r="S55" i="58"/>
  <c r="S56" i="58"/>
  <c r="S59" i="58"/>
  <c r="R60" i="58"/>
  <c r="R62" i="58"/>
  <c r="Q63" i="58"/>
  <c r="I18" i="58"/>
  <c r="H20" i="58"/>
  <c r="H22" i="58"/>
  <c r="P23" i="58"/>
  <c r="H25" i="58"/>
  <c r="L26" i="58"/>
  <c r="N27" i="58"/>
  <c r="S28" i="58"/>
  <c r="J30" i="58"/>
  <c r="M31" i="58"/>
  <c r="Q32" i="58"/>
  <c r="I34" i="58"/>
  <c r="K35" i="58"/>
  <c r="N36" i="58"/>
  <c r="N40" i="58"/>
  <c r="M41" i="58"/>
  <c r="M42" i="58"/>
  <c r="M43" i="58"/>
  <c r="L44" i="58"/>
  <c r="L45" i="58"/>
  <c r="L46" i="58"/>
  <c r="K47" i="58"/>
  <c r="K48" i="58"/>
  <c r="K49" i="58"/>
  <c r="J50" i="58"/>
  <c r="J51" i="58"/>
  <c r="J52" i="58"/>
  <c r="I54" i="58"/>
  <c r="I55" i="58"/>
  <c r="I56" i="58"/>
  <c r="H59" i="58"/>
  <c r="H60" i="58"/>
  <c r="S62" i="58"/>
  <c r="S63" i="58"/>
  <c r="H21" i="58"/>
  <c r="L24" i="58"/>
  <c r="S26" i="58"/>
  <c r="M29" i="58"/>
  <c r="J32" i="58"/>
  <c r="Q34" i="58"/>
  <c r="H40" i="58"/>
  <c r="S43" i="58"/>
  <c r="R45" i="58"/>
  <c r="R47" i="58"/>
  <c r="Q49" i="58"/>
  <c r="P51" i="58"/>
  <c r="P54" i="58"/>
  <c r="N56" i="58"/>
  <c r="M60" i="58"/>
  <c r="M62" i="58"/>
  <c r="N22" i="58"/>
  <c r="H28" i="58"/>
  <c r="K33" i="58"/>
  <c r="S40" i="58"/>
  <c r="R42" i="58"/>
  <c r="Q46" i="58"/>
  <c r="N50" i="58"/>
  <c r="M55" i="58"/>
  <c r="P20" i="58"/>
  <c r="J24" i="58"/>
  <c r="R26" i="58"/>
  <c r="L29" i="58"/>
  <c r="S31" i="58"/>
  <c r="N34" i="58"/>
  <c r="S36" i="58"/>
  <c r="R41" i="58"/>
  <c r="R43" i="58"/>
  <c r="Q45" i="58"/>
  <c r="P47" i="58"/>
  <c r="P49" i="58"/>
  <c r="N51" i="58"/>
  <c r="M54" i="58"/>
  <c r="M56" i="58"/>
  <c r="L60" i="58"/>
  <c r="K62" i="58"/>
  <c r="H42" i="58"/>
  <c r="Q18" i="58"/>
  <c r="M25" i="58"/>
  <c r="Q30" i="58"/>
  <c r="R35" i="58"/>
  <c r="Q44" i="58"/>
  <c r="P48" i="58"/>
  <c r="N52" i="58"/>
  <c r="L59" i="58"/>
  <c r="K63" i="58"/>
  <c r="I19" i="58"/>
  <c r="Q50" i="58"/>
  <c r="S22" i="58"/>
  <c r="L33" i="58"/>
  <c r="S44" i="58"/>
  <c r="P52" i="58"/>
  <c r="L63" i="58"/>
  <c r="P25" i="58"/>
  <c r="H36" i="58"/>
  <c r="R46" i="58"/>
  <c r="N55" i="58"/>
  <c r="K28" i="58"/>
  <c r="H41" i="58"/>
  <c r="Q48" i="58"/>
  <c r="N59" i="58"/>
  <c r="R30" i="58"/>
  <c r="S42" i="58"/>
  <c r="R15" i="60"/>
  <c r="I15" i="60"/>
  <c r="O15" i="60"/>
  <c r="O11" i="53"/>
  <c r="O15" i="58"/>
  <c r="R15" i="58"/>
  <c r="I15" i="58"/>
  <c r="O11" i="54"/>
  <c r="P63" i="60"/>
  <c r="Q63" i="60"/>
  <c r="K63" i="60"/>
  <c r="S62" i="60"/>
  <c r="O62" i="60"/>
  <c r="J62" i="60"/>
  <c r="Q60" i="60"/>
  <c r="M60" i="60"/>
  <c r="H60" i="60"/>
  <c r="P59" i="60"/>
  <c r="K59" i="60"/>
  <c r="S56" i="60"/>
  <c r="O56" i="60"/>
  <c r="J56" i="60"/>
  <c r="R55" i="60"/>
  <c r="N55" i="60"/>
  <c r="I55" i="60"/>
  <c r="Q54" i="60"/>
  <c r="M54" i="60"/>
  <c r="H54" i="60"/>
  <c r="P52" i="60"/>
  <c r="K52" i="60"/>
  <c r="S51" i="60"/>
  <c r="O51" i="60"/>
  <c r="J51" i="60"/>
  <c r="R50" i="60"/>
  <c r="N50" i="60"/>
  <c r="I50" i="60"/>
  <c r="Q49" i="60"/>
  <c r="M49" i="60"/>
  <c r="H49" i="60"/>
  <c r="P48" i="60"/>
  <c r="K48" i="60"/>
  <c r="S47" i="60"/>
  <c r="O47" i="60"/>
  <c r="J47" i="60"/>
  <c r="R46" i="60"/>
  <c r="N46" i="60"/>
  <c r="I46" i="60"/>
  <c r="Q45" i="60"/>
  <c r="M45" i="60"/>
  <c r="H45" i="60"/>
  <c r="P44" i="60"/>
  <c r="K44" i="60"/>
  <c r="S43" i="60"/>
  <c r="O43" i="60"/>
  <c r="J43" i="60"/>
  <c r="R42" i="60"/>
  <c r="N42" i="60"/>
  <c r="I42" i="60"/>
  <c r="Q41" i="60"/>
  <c r="M41" i="60"/>
  <c r="H41" i="60"/>
  <c r="P40" i="60"/>
  <c r="K40" i="60"/>
  <c r="S36" i="60"/>
  <c r="O36" i="60"/>
  <c r="J36" i="60"/>
  <c r="R35" i="60"/>
  <c r="N35" i="60"/>
  <c r="I35" i="60"/>
  <c r="Q34" i="60"/>
  <c r="M34" i="60"/>
  <c r="H34" i="60"/>
  <c r="P33" i="60"/>
  <c r="K33" i="60"/>
  <c r="S32" i="60"/>
  <c r="O32" i="60"/>
  <c r="J32" i="60"/>
  <c r="R31" i="60"/>
  <c r="N31" i="60"/>
  <c r="I31" i="60"/>
  <c r="Q30" i="60"/>
  <c r="M30" i="60"/>
  <c r="H30" i="60"/>
  <c r="P29" i="60"/>
  <c r="K29" i="60"/>
  <c r="S28" i="60"/>
  <c r="O28" i="60"/>
  <c r="J28" i="60"/>
  <c r="R27" i="60"/>
  <c r="N27" i="60"/>
  <c r="I27" i="60"/>
  <c r="Q26" i="60"/>
  <c r="M26" i="60"/>
  <c r="H26" i="60"/>
  <c r="P25" i="60"/>
  <c r="K25" i="60"/>
  <c r="S24" i="60"/>
  <c r="O24" i="60"/>
  <c r="J24" i="60"/>
  <c r="R23" i="60"/>
  <c r="N23" i="60"/>
  <c r="I23" i="60"/>
  <c r="Q22" i="60"/>
  <c r="M22" i="60"/>
  <c r="H22" i="60"/>
  <c r="P21" i="60"/>
  <c r="K21" i="60"/>
  <c r="S20" i="60"/>
  <c r="O20" i="60"/>
  <c r="J20" i="60"/>
  <c r="R19" i="60"/>
  <c r="N19" i="60"/>
  <c r="I19" i="60"/>
  <c r="Q18" i="60"/>
  <c r="N63" i="60"/>
  <c r="H63" i="60"/>
  <c r="N62" i="60"/>
  <c r="H62" i="60"/>
  <c r="O60" i="60"/>
  <c r="I60" i="60"/>
  <c r="O59" i="60"/>
  <c r="I59" i="60"/>
  <c r="P56" i="60"/>
  <c r="I56" i="60"/>
  <c r="P55" i="60"/>
  <c r="J55" i="60"/>
  <c r="P54" i="60"/>
  <c r="J54" i="60"/>
  <c r="Q52" i="60"/>
  <c r="J52" i="60"/>
  <c r="Q51" i="60"/>
  <c r="K51" i="60"/>
  <c r="Q50" i="60"/>
  <c r="K50" i="60"/>
  <c r="R49" i="60"/>
  <c r="K49" i="60"/>
  <c r="R48" i="60"/>
  <c r="M48" i="60"/>
  <c r="R47" i="60"/>
  <c r="M47" i="60"/>
  <c r="S46" i="60"/>
  <c r="M46" i="60"/>
  <c r="S45" i="60"/>
  <c r="N45" i="60"/>
  <c r="S44" i="60"/>
  <c r="S63" i="60"/>
  <c r="M63" i="60"/>
  <c r="R62" i="60"/>
  <c r="M62" i="60"/>
  <c r="S60" i="60"/>
  <c r="N60" i="60"/>
  <c r="S59" i="60"/>
  <c r="N59" i="60"/>
  <c r="H59" i="60"/>
  <c r="N56" i="60"/>
  <c r="H56" i="60"/>
  <c r="O55" i="60"/>
  <c r="H55" i="60"/>
  <c r="O54" i="60"/>
  <c r="I54" i="60"/>
  <c r="O52" i="60"/>
  <c r="I52" i="60"/>
  <c r="P51" i="60"/>
  <c r="I51" i="60"/>
  <c r="P50" i="60"/>
  <c r="J50" i="60"/>
  <c r="P49" i="60"/>
  <c r="J49" i="60"/>
  <c r="Q48" i="60"/>
  <c r="J48" i="60"/>
  <c r="Q47" i="60"/>
  <c r="K47" i="60"/>
  <c r="Q46" i="60"/>
  <c r="K46" i="60"/>
  <c r="R45" i="60"/>
  <c r="K45" i="60"/>
  <c r="R44" i="60"/>
  <c r="M44" i="60"/>
  <c r="R43" i="60"/>
  <c r="M43" i="60"/>
  <c r="S42" i="60"/>
  <c r="M42" i="60"/>
  <c r="S41" i="60"/>
  <c r="N41" i="60"/>
  <c r="S40" i="60"/>
  <c r="N40" i="60"/>
  <c r="H40" i="60"/>
  <c r="N36" i="60"/>
  <c r="H36" i="60"/>
  <c r="O35" i="60"/>
  <c r="H35" i="60"/>
  <c r="O34" i="60"/>
  <c r="I34" i="60"/>
  <c r="O33" i="60"/>
  <c r="I33" i="60"/>
  <c r="P32" i="60"/>
  <c r="I32" i="60"/>
  <c r="P31" i="60"/>
  <c r="J31" i="60"/>
  <c r="P30" i="60"/>
  <c r="J30" i="60"/>
  <c r="Q29" i="60"/>
  <c r="J29" i="60"/>
  <c r="Q28" i="60"/>
  <c r="K28" i="60"/>
  <c r="Q27" i="60"/>
  <c r="K27" i="60"/>
  <c r="R26" i="60"/>
  <c r="K26" i="60"/>
  <c r="R25" i="60"/>
  <c r="M25" i="60"/>
  <c r="R24" i="60"/>
  <c r="M24" i="60"/>
  <c r="S23" i="60"/>
  <c r="M23" i="60"/>
  <c r="S22" i="60"/>
  <c r="N22" i="60"/>
  <c r="S21" i="60"/>
  <c r="N21" i="60"/>
  <c r="H21" i="60"/>
  <c r="N20" i="60"/>
  <c r="H20" i="60"/>
  <c r="O19" i="60"/>
  <c r="H19" i="60"/>
  <c r="O18" i="60"/>
  <c r="J18" i="60"/>
  <c r="N15" i="60"/>
  <c r="J63" i="60"/>
  <c r="K62" i="60"/>
  <c r="K60" i="60"/>
  <c r="M59" i="60"/>
  <c r="M56" i="60"/>
  <c r="M55" i="60"/>
  <c r="N54" i="60"/>
  <c r="N52" i="60"/>
  <c r="N51" i="60"/>
  <c r="O50" i="60"/>
  <c r="O49" i="60"/>
  <c r="O48" i="60"/>
  <c r="P47" i="60"/>
  <c r="P46" i="60"/>
  <c r="P45" i="60"/>
  <c r="Q44" i="60"/>
  <c r="I44" i="60"/>
  <c r="N43" i="60"/>
  <c r="Q42" i="60"/>
  <c r="J42" i="60"/>
  <c r="O41" i="60"/>
  <c r="R40" i="60"/>
  <c r="J40" i="60"/>
  <c r="P36" i="60"/>
  <c r="S35" i="60"/>
  <c r="K35" i="60"/>
  <c r="P34" i="60"/>
  <c r="S33" i="60"/>
  <c r="M33" i="60"/>
  <c r="Q32" i="60"/>
  <c r="H32" i="60"/>
  <c r="M31" i="60"/>
  <c r="R30" i="60"/>
  <c r="I30" i="60"/>
  <c r="N29" i="60"/>
  <c r="R28" i="60"/>
  <c r="I28" i="60"/>
  <c r="O27" i="60"/>
  <c r="S26" i="60"/>
  <c r="J26" i="60"/>
  <c r="O25" i="60"/>
  <c r="H25" i="60"/>
  <c r="K24" i="60"/>
  <c r="P23" i="60"/>
  <c r="H23" i="60"/>
  <c r="K22" i="60"/>
  <c r="Q21" i="60"/>
  <c r="I21" i="60"/>
  <c r="M20" i="60"/>
  <c r="Q19" i="60"/>
  <c r="J19" i="60"/>
  <c r="N18" i="60"/>
  <c r="H18" i="60"/>
  <c r="H15" i="60"/>
  <c r="I63" i="60"/>
  <c r="I62" i="60"/>
  <c r="J60" i="60"/>
  <c r="J59" i="60"/>
  <c r="K56" i="60"/>
  <c r="K55" i="60"/>
  <c r="K54" i="60"/>
  <c r="M52" i="60"/>
  <c r="M51" i="60"/>
  <c r="M50" i="60"/>
  <c r="N49" i="60"/>
  <c r="N48" i="60"/>
  <c r="N47" i="60"/>
  <c r="O46" i="60"/>
  <c r="O45" i="60"/>
  <c r="O44" i="60"/>
  <c r="H44" i="60"/>
  <c r="K43" i="60"/>
  <c r="P42" i="60"/>
  <c r="H42" i="60"/>
  <c r="K41" i="60"/>
  <c r="Q40" i="60"/>
  <c r="I40" i="60"/>
  <c r="M36" i="60"/>
  <c r="Q35" i="60"/>
  <c r="J35" i="60"/>
  <c r="N34" i="60"/>
  <c r="R33" i="60"/>
  <c r="J33" i="60"/>
  <c r="N32" i="60"/>
  <c r="S31" i="60"/>
  <c r="K31" i="60"/>
  <c r="O30" i="60"/>
  <c r="S29" i="60"/>
  <c r="M29" i="60"/>
  <c r="P28" i="60"/>
  <c r="H28" i="60"/>
  <c r="M27" i="60"/>
  <c r="P26" i="60"/>
  <c r="I26" i="60"/>
  <c r="N25" i="60"/>
  <c r="Q24" i="60"/>
  <c r="I24" i="60"/>
  <c r="O23" i="60"/>
  <c r="R22" i="60"/>
  <c r="J22" i="60"/>
  <c r="O21" i="60"/>
  <c r="R20" i="60"/>
  <c r="K20" i="60"/>
  <c r="P19" i="60"/>
  <c r="S18" i="60"/>
  <c r="M18" i="60"/>
  <c r="S15" i="60"/>
  <c r="M15" i="60"/>
  <c r="Q62" i="60"/>
  <c r="R60" i="60"/>
  <c r="R56" i="60"/>
  <c r="S54" i="60"/>
  <c r="H52" i="60"/>
  <c r="H50" i="60"/>
  <c r="I48" i="60"/>
  <c r="J46" i="60"/>
  <c r="N44" i="60"/>
  <c r="I43" i="60"/>
  <c r="R41" i="60"/>
  <c r="O40" i="60"/>
  <c r="K36" i="60"/>
  <c r="S34" i="60"/>
  <c r="Q33" i="60"/>
  <c r="M32" i="60"/>
  <c r="H31" i="60"/>
  <c r="R29" i="60"/>
  <c r="N28" i="60"/>
  <c r="J27" i="60"/>
  <c r="S25" i="60"/>
  <c r="P24" i="60"/>
  <c r="K23" i="60"/>
  <c r="I22" i="60"/>
  <c r="Q20" i="60"/>
  <c r="M19" i="60"/>
  <c r="K18" i="60"/>
  <c r="K15" i="60"/>
  <c r="O63" i="60"/>
  <c r="Q59" i="60"/>
  <c r="Q55" i="60"/>
  <c r="R52" i="60"/>
  <c r="S50" i="60"/>
  <c r="S48" i="60"/>
  <c r="H47" i="60"/>
  <c r="I45" i="60"/>
  <c r="P43" i="60"/>
  <c r="K42" i="60"/>
  <c r="I41" i="60"/>
  <c r="Q36" i="60"/>
  <c r="M35" i="60"/>
  <c r="J34" i="60"/>
  <c r="R32" i="60"/>
  <c r="O31" i="60"/>
  <c r="K30" i="60"/>
  <c r="H29" i="60"/>
  <c r="P27" i="60"/>
  <c r="N26" i="60"/>
  <c r="I25" i="60"/>
  <c r="Q23" i="60"/>
  <c r="O22" i="60"/>
  <c r="J21" i="60"/>
  <c r="S19" i="60"/>
  <c r="P18" i="60"/>
  <c r="P15" i="60"/>
  <c r="P62" i="60"/>
  <c r="Q56" i="60"/>
  <c r="R51" i="60"/>
  <c r="H48" i="60"/>
  <c r="J44" i="60"/>
  <c r="P41" i="60"/>
  <c r="I36" i="60"/>
  <c r="N33" i="60"/>
  <c r="S30" i="60"/>
  <c r="M28" i="60"/>
  <c r="Q25" i="60"/>
  <c r="J23" i="60"/>
  <c r="P20" i="60"/>
  <c r="I18" i="60"/>
  <c r="S55" i="60"/>
  <c r="H51" i="60"/>
  <c r="I47" i="60"/>
  <c r="Q43" i="60"/>
  <c r="J41" i="60"/>
  <c r="P35" i="60"/>
  <c r="H33" i="60"/>
  <c r="N30" i="60"/>
  <c r="S27" i="60"/>
  <c r="J25" i="60"/>
  <c r="P22" i="60"/>
  <c r="I20" i="60"/>
  <c r="Q15" i="60"/>
  <c r="P60" i="60"/>
  <c r="R54" i="60"/>
  <c r="S49" i="60"/>
  <c r="H46" i="60"/>
  <c r="H43" i="60"/>
  <c r="M40" i="60"/>
  <c r="R34" i="60"/>
  <c r="R59" i="60"/>
  <c r="O42" i="60"/>
  <c r="Q31" i="60"/>
  <c r="O26" i="60"/>
  <c r="M21" i="60"/>
  <c r="O29" i="60"/>
  <c r="R63" i="60"/>
  <c r="J45" i="60"/>
  <c r="K32" i="60"/>
  <c r="H27" i="60"/>
  <c r="R21" i="60"/>
  <c r="J15" i="60"/>
  <c r="S52" i="60"/>
  <c r="R36" i="60"/>
  <c r="N24" i="60"/>
  <c r="K19" i="60"/>
  <c r="I29" i="60"/>
  <c r="H24" i="60"/>
  <c r="I49" i="60"/>
  <c r="R18" i="60"/>
  <c r="K34" i="60"/>
  <c r="R15" i="52"/>
  <c r="O15" i="52"/>
  <c r="I15" i="52"/>
  <c r="P63" i="41"/>
  <c r="K63" i="41"/>
  <c r="S62" i="41"/>
  <c r="O62" i="41"/>
  <c r="J62" i="41"/>
  <c r="R61" i="41"/>
  <c r="N61" i="41"/>
  <c r="I61" i="41"/>
  <c r="Q60" i="41"/>
  <c r="M60" i="41"/>
  <c r="H60" i="41"/>
  <c r="P59" i="41"/>
  <c r="K59" i="41"/>
  <c r="S56" i="41"/>
  <c r="O56" i="41"/>
  <c r="J56" i="41"/>
  <c r="R55" i="41"/>
  <c r="N55" i="41"/>
  <c r="I55" i="41"/>
  <c r="Q54" i="41"/>
  <c r="M54" i="41"/>
  <c r="H54" i="41"/>
  <c r="P52" i="41"/>
  <c r="K52" i="41"/>
  <c r="S51" i="41"/>
  <c r="O51" i="41"/>
  <c r="J51" i="41"/>
  <c r="R50" i="41"/>
  <c r="N50" i="41"/>
  <c r="I50" i="41"/>
  <c r="Q49" i="41"/>
  <c r="M49" i="41"/>
  <c r="H49" i="41"/>
  <c r="P48" i="41"/>
  <c r="K48" i="41"/>
  <c r="S47" i="41"/>
  <c r="O47" i="41"/>
  <c r="J47" i="41"/>
  <c r="R46" i="41"/>
  <c r="N46" i="41"/>
  <c r="I46" i="41"/>
  <c r="Q45" i="41"/>
  <c r="M45" i="41"/>
  <c r="H45" i="41"/>
  <c r="P44" i="41"/>
  <c r="K44" i="41"/>
  <c r="S43" i="41"/>
  <c r="O43" i="41"/>
  <c r="J43" i="41"/>
  <c r="R42" i="41"/>
  <c r="N42" i="41"/>
  <c r="I42" i="41"/>
  <c r="Q41" i="41"/>
  <c r="M41" i="41"/>
  <c r="H41" i="41"/>
  <c r="P40" i="41"/>
  <c r="K40" i="41"/>
  <c r="S36" i="41"/>
  <c r="O36" i="41"/>
  <c r="J36" i="41"/>
  <c r="R35" i="41"/>
  <c r="N35" i="41"/>
  <c r="I35" i="41"/>
  <c r="Q34" i="41"/>
  <c r="M34" i="41"/>
  <c r="H34" i="41"/>
  <c r="P33" i="41"/>
  <c r="K33" i="41"/>
  <c r="S32" i="41"/>
  <c r="O32" i="41"/>
  <c r="J32" i="41"/>
  <c r="R31" i="41"/>
  <c r="N31" i="41"/>
  <c r="I31" i="41"/>
  <c r="Q30" i="41"/>
  <c r="M30" i="41"/>
  <c r="H30" i="41"/>
  <c r="P29" i="41"/>
  <c r="K29" i="41"/>
  <c r="S28" i="41"/>
  <c r="O28" i="41"/>
  <c r="J28" i="41"/>
  <c r="R27" i="41"/>
  <c r="N27" i="41"/>
  <c r="I27" i="41"/>
  <c r="Q26" i="41"/>
  <c r="M26" i="41"/>
  <c r="H26" i="41"/>
  <c r="P25" i="41"/>
  <c r="K25" i="41"/>
  <c r="S24" i="41"/>
  <c r="O24" i="41"/>
  <c r="J24" i="41"/>
  <c r="R23" i="41"/>
  <c r="N23" i="41"/>
  <c r="I23" i="41"/>
  <c r="Q22" i="41"/>
  <c r="M22" i="41"/>
  <c r="H22" i="41"/>
  <c r="P21" i="41"/>
  <c r="K21" i="41"/>
  <c r="S20" i="41"/>
  <c r="O20" i="41"/>
  <c r="J20" i="41"/>
  <c r="R19" i="41"/>
  <c r="N19" i="41"/>
  <c r="I19" i="41"/>
  <c r="Q18" i="41"/>
  <c r="M18" i="41"/>
  <c r="H18" i="41"/>
  <c r="P15" i="41"/>
  <c r="K15" i="41"/>
  <c r="R63" i="41"/>
  <c r="M62" i="41"/>
  <c r="M61" i="41"/>
  <c r="S59" i="41"/>
  <c r="H59" i="41"/>
  <c r="H56" i="41"/>
  <c r="H55" i="41"/>
  <c r="I54" i="41"/>
  <c r="I52" i="41"/>
  <c r="I51" i="41"/>
  <c r="J49" i="41"/>
  <c r="J48" i="41"/>
  <c r="K47" i="41"/>
  <c r="K46" i="41"/>
  <c r="K45" i="41"/>
  <c r="R44" i="41"/>
  <c r="M43" i="41"/>
  <c r="S42" i="41"/>
  <c r="S41" i="41"/>
  <c r="S40" i="41"/>
  <c r="N36" i="41"/>
  <c r="H35" i="41"/>
  <c r="O34" i="41"/>
  <c r="I33" i="41"/>
  <c r="P31" i="41"/>
  <c r="J31" i="41"/>
  <c r="Q29" i="41"/>
  <c r="K28" i="41"/>
  <c r="R26" i="41"/>
  <c r="M25" i="41"/>
  <c r="R24" i="41"/>
  <c r="S22" i="41"/>
  <c r="S21" i="41"/>
  <c r="N20" i="41"/>
  <c r="H19" i="41"/>
  <c r="I18" i="41"/>
  <c r="S63" i="41"/>
  <c r="N63" i="41"/>
  <c r="H63" i="41"/>
  <c r="N62" i="41"/>
  <c r="H62" i="41"/>
  <c r="O61" i="41"/>
  <c r="H61" i="41"/>
  <c r="O60" i="41"/>
  <c r="I60" i="41"/>
  <c r="O59" i="41"/>
  <c r="I59" i="41"/>
  <c r="P56" i="41"/>
  <c r="I56" i="41"/>
  <c r="P55" i="41"/>
  <c r="J55" i="41"/>
  <c r="P54" i="41"/>
  <c r="J54" i="41"/>
  <c r="Q52" i="41"/>
  <c r="J52" i="41"/>
  <c r="Q51" i="41"/>
  <c r="K51" i="41"/>
  <c r="Q50" i="41"/>
  <c r="K50" i="41"/>
  <c r="R49" i="41"/>
  <c r="K49" i="41"/>
  <c r="R48" i="41"/>
  <c r="M48" i="41"/>
  <c r="R47" i="41"/>
  <c r="M47" i="41"/>
  <c r="S46" i="41"/>
  <c r="M46" i="41"/>
  <c r="S45" i="41"/>
  <c r="N45" i="41"/>
  <c r="S44" i="41"/>
  <c r="N44" i="41"/>
  <c r="H44" i="41"/>
  <c r="N43" i="41"/>
  <c r="H43" i="41"/>
  <c r="O42" i="41"/>
  <c r="H42" i="41"/>
  <c r="O41" i="41"/>
  <c r="I41" i="41"/>
  <c r="O40" i="41"/>
  <c r="I40" i="41"/>
  <c r="P36" i="41"/>
  <c r="I36" i="41"/>
  <c r="P35" i="41"/>
  <c r="J35" i="41"/>
  <c r="P34" i="41"/>
  <c r="J34" i="41"/>
  <c r="Q33" i="41"/>
  <c r="J33" i="41"/>
  <c r="Q32" i="41"/>
  <c r="K32" i="41"/>
  <c r="Q31" i="41"/>
  <c r="K31" i="41"/>
  <c r="R30" i="41"/>
  <c r="K30" i="41"/>
  <c r="R29" i="41"/>
  <c r="M29" i="41"/>
  <c r="R28" i="41"/>
  <c r="M28" i="41"/>
  <c r="S27" i="41"/>
  <c r="M27" i="41"/>
  <c r="S26" i="41"/>
  <c r="N26" i="41"/>
  <c r="S25" i="41"/>
  <c r="N25" i="41"/>
  <c r="H25" i="41"/>
  <c r="N24" i="41"/>
  <c r="H24" i="41"/>
  <c r="O23" i="41"/>
  <c r="H23" i="41"/>
  <c r="O22" i="41"/>
  <c r="I22" i="41"/>
  <c r="O21" i="41"/>
  <c r="I21" i="41"/>
  <c r="P20" i="41"/>
  <c r="I20" i="41"/>
  <c r="P19" i="41"/>
  <c r="J19" i="41"/>
  <c r="P18" i="41"/>
  <c r="J18" i="41"/>
  <c r="Q15" i="41"/>
  <c r="J15" i="41"/>
  <c r="M63" i="41"/>
  <c r="R62" i="41"/>
  <c r="S61" i="41"/>
  <c r="S60" i="41"/>
  <c r="N60" i="41"/>
  <c r="N59" i="41"/>
  <c r="N56" i="41"/>
  <c r="O55" i="41"/>
  <c r="O54" i="41"/>
  <c r="O52" i="41"/>
  <c r="P51" i="41"/>
  <c r="P50" i="41"/>
  <c r="J50" i="41"/>
  <c r="P49" i="41"/>
  <c r="Q48" i="41"/>
  <c r="Q47" i="41"/>
  <c r="Q46" i="41"/>
  <c r="R45" i="41"/>
  <c r="M44" i="41"/>
  <c r="R43" i="41"/>
  <c r="M42" i="41"/>
  <c r="N41" i="41"/>
  <c r="N40" i="41"/>
  <c r="H40" i="41"/>
  <c r="H36" i="41"/>
  <c r="O35" i="41"/>
  <c r="I34" i="41"/>
  <c r="O33" i="41"/>
  <c r="P32" i="41"/>
  <c r="I32" i="41"/>
  <c r="P30" i="41"/>
  <c r="J30" i="41"/>
  <c r="J29" i="41"/>
  <c r="Q28" i="41"/>
  <c r="Q27" i="41"/>
  <c r="K27" i="41"/>
  <c r="K26" i="41"/>
  <c r="R25" i="41"/>
  <c r="M24" i="41"/>
  <c r="S23" i="41"/>
  <c r="M23" i="41"/>
  <c r="N22" i="41"/>
  <c r="N21" i="41"/>
  <c r="H21" i="41"/>
  <c r="H20" i="41"/>
  <c r="O19" i="41"/>
  <c r="O18" i="41"/>
  <c r="I49" i="41"/>
  <c r="R20" i="41"/>
  <c r="P61" i="41"/>
  <c r="Q56" i="41"/>
  <c r="R54" i="41"/>
  <c r="R51" i="41"/>
  <c r="S48" i="41"/>
  <c r="H47" i="41"/>
  <c r="I45" i="41"/>
  <c r="I43" i="41"/>
  <c r="J41" i="41"/>
  <c r="K36" i="41"/>
  <c r="K34" i="41"/>
  <c r="M31" i="41"/>
  <c r="N29" i="41"/>
  <c r="O27" i="41"/>
  <c r="O25" i="41"/>
  <c r="P22" i="41"/>
  <c r="Q19" i="41"/>
  <c r="J63" i="41"/>
  <c r="K62" i="41"/>
  <c r="K61" i="41"/>
  <c r="K60" i="41"/>
  <c r="M59" i="41"/>
  <c r="M56" i="41"/>
  <c r="M55" i="41"/>
  <c r="N54" i="41"/>
  <c r="N52" i="41"/>
  <c r="N51" i="41"/>
  <c r="O50" i="41"/>
  <c r="O49" i="41"/>
  <c r="O48" i="41"/>
  <c r="P47" i="41"/>
  <c r="P46" i="41"/>
  <c r="P45" i="41"/>
  <c r="Q44" i="41"/>
  <c r="Q43" i="41"/>
  <c r="Q42" i="41"/>
  <c r="R41" i="41"/>
  <c r="R40" i="41"/>
  <c r="R36" i="41"/>
  <c r="S35" i="41"/>
  <c r="S34" i="41"/>
  <c r="S33" i="41"/>
  <c r="H33" i="41"/>
  <c r="H32" i="41"/>
  <c r="H31" i="41"/>
  <c r="I30" i="41"/>
  <c r="I29" i="41"/>
  <c r="I28" i="41"/>
  <c r="J27" i="41"/>
  <c r="J26" i="41"/>
  <c r="J25" i="41"/>
  <c r="K24" i="41"/>
  <c r="K23" i="41"/>
  <c r="K22" i="41"/>
  <c r="M21" i="41"/>
  <c r="M20" i="41"/>
  <c r="M19" i="41"/>
  <c r="N18" i="41"/>
  <c r="N15" i="41"/>
  <c r="I63" i="41"/>
  <c r="I62" i="41"/>
  <c r="J61" i="41"/>
  <c r="J60" i="41"/>
  <c r="J59" i="41"/>
  <c r="K56" i="41"/>
  <c r="K55" i="41"/>
  <c r="K54" i="41"/>
  <c r="M52" i="41"/>
  <c r="M51" i="41"/>
  <c r="M50" i="41"/>
  <c r="N49" i="41"/>
  <c r="N48" i="41"/>
  <c r="N47" i="41"/>
  <c r="O46" i="41"/>
  <c r="O45" i="41"/>
  <c r="O44" i="41"/>
  <c r="P43" i="41"/>
  <c r="P42" i="41"/>
  <c r="P41" i="41"/>
  <c r="Q40" i="41"/>
  <c r="Q36" i="41"/>
  <c r="Q35" i="41"/>
  <c r="R34" i="41"/>
  <c r="R33" i="41"/>
  <c r="R32" i="41"/>
  <c r="S31" i="41"/>
  <c r="S30" i="41"/>
  <c r="S29" i="41"/>
  <c r="H29" i="41"/>
  <c r="H28" i="41"/>
  <c r="H27" i="41"/>
  <c r="I26" i="41"/>
  <c r="I25" i="41"/>
  <c r="I24" i="41"/>
  <c r="J23" i="41"/>
  <c r="J22" i="41"/>
  <c r="J21" i="41"/>
  <c r="K20" i="41"/>
  <c r="K19" i="41"/>
  <c r="K18" i="41"/>
  <c r="M15" i="41"/>
  <c r="Q63" i="41"/>
  <c r="Q62" i="41"/>
  <c r="Q61" i="41"/>
  <c r="R60" i="41"/>
  <c r="R59" i="41"/>
  <c r="R56" i="41"/>
  <c r="S55" i="41"/>
  <c r="S54" i="41"/>
  <c r="S52" i="41"/>
  <c r="H52" i="41"/>
  <c r="H51" i="41"/>
  <c r="H50" i="41"/>
  <c r="I48" i="41"/>
  <c r="I47" i="41"/>
  <c r="J46" i="41"/>
  <c r="J45" i="41"/>
  <c r="J44" i="41"/>
  <c r="K43" i="41"/>
  <c r="K42" i="41"/>
  <c r="K41" i="41"/>
  <c r="M40" i="41"/>
  <c r="M36" i="41"/>
  <c r="M35" i="41"/>
  <c r="N34" i="41"/>
  <c r="N33" i="41"/>
  <c r="N32" i="41"/>
  <c r="O31" i="41"/>
  <c r="O30" i="41"/>
  <c r="O29" i="41"/>
  <c r="P28" i="41"/>
  <c r="P27" i="41"/>
  <c r="P26" i="41"/>
  <c r="Q25" i="41"/>
  <c r="Q24" i="41"/>
  <c r="Q23" i="41"/>
  <c r="R22" i="41"/>
  <c r="R21" i="41"/>
  <c r="S19" i="41"/>
  <c r="S18" i="41"/>
  <c r="S15" i="41"/>
  <c r="H15" i="41"/>
  <c r="O63" i="41"/>
  <c r="P62" i="41"/>
  <c r="P60" i="41"/>
  <c r="Q59" i="41"/>
  <c r="Q55" i="41"/>
  <c r="R52" i="41"/>
  <c r="S50" i="41"/>
  <c r="S49" i="41"/>
  <c r="H48" i="41"/>
  <c r="H46" i="41"/>
  <c r="I44" i="41"/>
  <c r="J42" i="41"/>
  <c r="J40" i="41"/>
  <c r="K35" i="41"/>
  <c r="M33" i="41"/>
  <c r="M32" i="41"/>
  <c r="N30" i="41"/>
  <c r="N28" i="41"/>
  <c r="O26" i="41"/>
  <c r="P24" i="41"/>
  <c r="P23" i="41"/>
  <c r="Q21" i="41"/>
  <c r="Q20" i="41"/>
  <c r="R18" i="41"/>
  <c r="R15" i="56"/>
  <c r="O15" i="56"/>
  <c r="I15" i="56"/>
  <c r="O11" i="57"/>
  <c r="S11" i="54"/>
  <c r="M11" i="54"/>
  <c r="R11" i="54"/>
  <c r="K11" i="54"/>
  <c r="U11" i="54"/>
  <c r="J11" i="54"/>
  <c r="T11" i="54"/>
  <c r="R11" i="53"/>
  <c r="K11" i="53"/>
  <c r="U11" i="53"/>
  <c r="J11" i="53"/>
  <c r="T11" i="53"/>
  <c r="S11" i="53"/>
  <c r="M11" i="53"/>
  <c r="T11" i="57"/>
  <c r="S11" i="57"/>
  <c r="M11" i="57"/>
  <c r="R11" i="57"/>
  <c r="K11" i="57"/>
  <c r="U11" i="57"/>
  <c r="J11" i="57"/>
  <c r="S11" i="59"/>
  <c r="R11" i="59"/>
  <c r="U11" i="59"/>
  <c r="T11" i="59"/>
  <c r="M11" i="59"/>
  <c r="K11" i="59"/>
  <c r="J11" i="59"/>
  <c r="W11" i="52"/>
  <c r="W68" i="52" s="1"/>
  <c r="W11" i="60"/>
  <c r="W68" i="60" s="1"/>
  <c r="W11" i="58"/>
  <c r="W68" i="58" s="1"/>
  <c r="W11" i="56"/>
  <c r="W68" i="56" s="1"/>
  <c r="S13" i="54"/>
  <c r="S13" i="59"/>
  <c r="T13" i="53"/>
  <c r="R13" i="59"/>
  <c r="L61" i="60" l="1"/>
  <c r="X11" i="52"/>
  <c r="X68" i="52" s="1"/>
  <c r="I69" i="75" s="1"/>
  <c r="U44" i="60"/>
  <c r="U49" i="52"/>
  <c r="V51" i="52"/>
  <c r="U42" i="60"/>
  <c r="U51" i="56"/>
  <c r="U43" i="56"/>
  <c r="K62" i="67"/>
  <c r="V62" i="58"/>
  <c r="V62" i="52"/>
  <c r="P62" i="67"/>
  <c r="M62" i="67"/>
  <c r="U62" i="56"/>
  <c r="J62" i="67"/>
  <c r="W62" i="60"/>
  <c r="U62" i="58"/>
  <c r="U62" i="52"/>
  <c r="V62" i="56"/>
  <c r="Q62" i="67"/>
  <c r="U62" i="60"/>
  <c r="S62" i="67"/>
  <c r="X62" i="52"/>
  <c r="I62" i="67"/>
  <c r="U30" i="52"/>
  <c r="P51" i="67"/>
  <c r="H30" i="67"/>
  <c r="M24" i="67"/>
  <c r="S22" i="67"/>
  <c r="Q30" i="67"/>
  <c r="K30" i="67"/>
  <c r="U27" i="52"/>
  <c r="U19" i="52"/>
  <c r="U51" i="52"/>
  <c r="R36" i="67"/>
  <c r="K35" i="67"/>
  <c r="M32" i="67"/>
  <c r="M29" i="67"/>
  <c r="I30" i="67"/>
  <c r="S30" i="67"/>
  <c r="M30" i="67"/>
  <c r="R30" i="67"/>
  <c r="J30" i="67"/>
  <c r="U30" i="67" s="1"/>
  <c r="N30" i="67"/>
  <c r="P30" i="67"/>
  <c r="M51" i="67"/>
  <c r="U25" i="52"/>
  <c r="J23" i="67"/>
  <c r="M28" i="67"/>
  <c r="X32" i="52"/>
  <c r="X49" i="52"/>
  <c r="K52" i="67"/>
  <c r="P23" i="67"/>
  <c r="W44" i="60"/>
  <c r="V32" i="52"/>
  <c r="X30" i="52"/>
  <c r="U23" i="52"/>
  <c r="U47" i="56"/>
  <c r="U45" i="41"/>
  <c r="S26" i="67"/>
  <c r="M25" i="67"/>
  <c r="W42" i="60"/>
  <c r="V36" i="52"/>
  <c r="U29" i="52"/>
  <c r="U21" i="52"/>
  <c r="S27" i="67"/>
  <c r="P20" i="67"/>
  <c r="J19" i="67"/>
  <c r="J35" i="67"/>
  <c r="P21" i="67"/>
  <c r="R35" i="67"/>
  <c r="S51" i="67"/>
  <c r="P19" i="67"/>
  <c r="P24" i="67"/>
  <c r="M35" i="67"/>
  <c r="M33" i="67"/>
  <c r="S31" i="67"/>
  <c r="P25" i="67"/>
  <c r="J24" i="67"/>
  <c r="M52" i="67"/>
  <c r="S36" i="67"/>
  <c r="J29" i="67"/>
  <c r="M23" i="67"/>
  <c r="S21" i="67"/>
  <c r="M31" i="67"/>
  <c r="J22" i="67"/>
  <c r="U27" i="56"/>
  <c r="M21" i="67"/>
  <c r="S19" i="67"/>
  <c r="U43" i="41"/>
  <c r="P31" i="67"/>
  <c r="S23" i="67"/>
  <c r="J33" i="67"/>
  <c r="P32" i="67"/>
  <c r="J31" i="67"/>
  <c r="M26" i="67"/>
  <c r="S24" i="67"/>
  <c r="J36" i="67"/>
  <c r="R31" i="67"/>
  <c r="S29" i="67"/>
  <c r="P22" i="67"/>
  <c r="J21" i="67"/>
  <c r="R32" i="67"/>
  <c r="P35" i="67"/>
  <c r="J34" i="67"/>
  <c r="U47" i="41"/>
  <c r="I36" i="67"/>
  <c r="P36" i="67"/>
  <c r="S28" i="67"/>
  <c r="J20" i="67"/>
  <c r="M34" i="67"/>
  <c r="S32" i="67"/>
  <c r="I28" i="67"/>
  <c r="P26" i="67"/>
  <c r="J25" i="67"/>
  <c r="M19" i="67"/>
  <c r="R29" i="67"/>
  <c r="J52" i="67"/>
  <c r="W34" i="60"/>
  <c r="U26" i="60"/>
  <c r="U35" i="58"/>
  <c r="V33" i="58"/>
  <c r="U24" i="58"/>
  <c r="V48" i="58"/>
  <c r="X36" i="52"/>
  <c r="U52" i="52"/>
  <c r="U31" i="56"/>
  <c r="U29" i="56"/>
  <c r="U49" i="56"/>
  <c r="M36" i="67"/>
  <c r="S34" i="67"/>
  <c r="P28" i="67"/>
  <c r="J27" i="67"/>
  <c r="S33" i="67"/>
  <c r="S35" i="67"/>
  <c r="P29" i="67"/>
  <c r="J28" i="67"/>
  <c r="M22" i="67"/>
  <c r="S20" i="67"/>
  <c r="P33" i="67"/>
  <c r="J32" i="67"/>
  <c r="M27" i="67"/>
  <c r="S25" i="67"/>
  <c r="P52" i="67"/>
  <c r="J51" i="67"/>
  <c r="P27" i="67"/>
  <c r="J26" i="67"/>
  <c r="M20" i="67"/>
  <c r="S52" i="67"/>
  <c r="V32" i="58"/>
  <c r="V19" i="56"/>
  <c r="U45" i="56"/>
  <c r="X53" i="52"/>
  <c r="U53" i="60"/>
  <c r="U53" i="52"/>
  <c r="V53" i="58"/>
  <c r="V53" i="56"/>
  <c r="R62" i="67"/>
  <c r="H62" i="67"/>
  <c r="U62" i="41"/>
  <c r="V53" i="52"/>
  <c r="U53" i="58"/>
  <c r="U53" i="56"/>
  <c r="N62" i="67"/>
  <c r="W53" i="60"/>
  <c r="K51" i="67"/>
  <c r="K34" i="67"/>
  <c r="V49" i="56"/>
  <c r="U43" i="52"/>
  <c r="V51" i="56"/>
  <c r="V43" i="56"/>
  <c r="U22" i="56"/>
  <c r="U26" i="58"/>
  <c r="V50" i="58"/>
  <c r="V42" i="58"/>
  <c r="V45" i="52"/>
  <c r="V42" i="52"/>
  <c r="V36" i="56"/>
  <c r="U28" i="58"/>
  <c r="U45" i="52"/>
  <c r="R33" i="67"/>
  <c r="R52" i="67"/>
  <c r="R34" i="67"/>
  <c r="I31" i="67"/>
  <c r="R51" i="67"/>
  <c r="I35" i="67"/>
  <c r="R28" i="67"/>
  <c r="I33" i="67"/>
  <c r="U21" i="41"/>
  <c r="I52" i="67"/>
  <c r="U49" i="41"/>
  <c r="I34" i="67"/>
  <c r="I32" i="67"/>
  <c r="I51" i="67"/>
  <c r="X51" i="52"/>
  <c r="U47" i="52"/>
  <c r="U36" i="56"/>
  <c r="U33" i="56"/>
  <c r="U30" i="56"/>
  <c r="U23" i="56"/>
  <c r="V33" i="56"/>
  <c r="U22" i="58"/>
  <c r="V46" i="58"/>
  <c r="I29" i="67"/>
  <c r="U20" i="58"/>
  <c r="V44" i="58"/>
  <c r="W51" i="60"/>
  <c r="W50" i="60"/>
  <c r="U47" i="60"/>
  <c r="W45" i="60"/>
  <c r="W43" i="60"/>
  <c r="U52" i="58"/>
  <c r="U51" i="58"/>
  <c r="V49" i="58"/>
  <c r="U43" i="58"/>
  <c r="U36" i="58"/>
  <c r="U34" i="58"/>
  <c r="V28" i="58"/>
  <c r="V20" i="58"/>
  <c r="Q32" i="67"/>
  <c r="H25" i="67"/>
  <c r="U25" i="41"/>
  <c r="H26" i="67"/>
  <c r="U26" i="41"/>
  <c r="Q52" i="67"/>
  <c r="U30" i="41"/>
  <c r="U44" i="41"/>
  <c r="U35" i="41"/>
  <c r="U24" i="41"/>
  <c r="K23" i="67"/>
  <c r="K25" i="67"/>
  <c r="K32" i="67"/>
  <c r="Q19" i="67"/>
  <c r="U24" i="60"/>
  <c r="H24" i="67"/>
  <c r="W22" i="60"/>
  <c r="N22" i="67"/>
  <c r="R20" i="67"/>
  <c r="U29" i="60"/>
  <c r="W27" i="60"/>
  <c r="N27" i="67"/>
  <c r="Q22" i="67"/>
  <c r="I21" i="67"/>
  <c r="U36" i="60"/>
  <c r="U33" i="60"/>
  <c r="W31" i="60"/>
  <c r="N31" i="67"/>
  <c r="Q27" i="67"/>
  <c r="I26" i="67"/>
  <c r="U23" i="60"/>
  <c r="W21" i="60"/>
  <c r="N21" i="67"/>
  <c r="R19" i="67"/>
  <c r="U45" i="60"/>
  <c r="U43" i="60"/>
  <c r="W41" i="60"/>
  <c r="U46" i="60"/>
  <c r="V36" i="58"/>
  <c r="V31" i="58"/>
  <c r="V26" i="58"/>
  <c r="U25" i="58"/>
  <c r="V25" i="58"/>
  <c r="V45" i="58"/>
  <c r="U48" i="58"/>
  <c r="V25" i="52"/>
  <c r="X23" i="52"/>
  <c r="U34" i="52"/>
  <c r="U24" i="52"/>
  <c r="X28" i="52"/>
  <c r="V22" i="52"/>
  <c r="X20" i="52"/>
  <c r="U44" i="52"/>
  <c r="V50" i="52"/>
  <c r="X48" i="52"/>
  <c r="V29" i="56"/>
  <c r="U32" i="56"/>
  <c r="V26" i="56"/>
  <c r="U21" i="56"/>
  <c r="U48" i="56"/>
  <c r="U52" i="56"/>
  <c r="V44" i="56"/>
  <c r="H29" i="67"/>
  <c r="U29" i="41"/>
  <c r="Q21" i="67"/>
  <c r="N35" i="67"/>
  <c r="H34" i="67"/>
  <c r="U34" i="41"/>
  <c r="U19" i="41"/>
  <c r="U50" i="41"/>
  <c r="U42" i="41"/>
  <c r="U28" i="41"/>
  <c r="Q20" i="67"/>
  <c r="K29" i="67"/>
  <c r="K33" i="67"/>
  <c r="I24" i="67"/>
  <c r="W35" i="60"/>
  <c r="U34" i="60"/>
  <c r="W32" i="60"/>
  <c r="N32" i="67"/>
  <c r="I27" i="67"/>
  <c r="U22" i="60"/>
  <c r="W20" i="60"/>
  <c r="N20" i="67"/>
  <c r="H27" i="67"/>
  <c r="U27" i="60"/>
  <c r="I19" i="67"/>
  <c r="U31" i="60"/>
  <c r="R25" i="67"/>
  <c r="H21" i="67"/>
  <c r="U21" i="60"/>
  <c r="W19" i="60"/>
  <c r="N19" i="67"/>
  <c r="U51" i="60"/>
  <c r="U49" i="60"/>
  <c r="W52" i="60"/>
  <c r="W49" i="60"/>
  <c r="U41" i="60"/>
  <c r="V35" i="58"/>
  <c r="V24" i="58"/>
  <c r="U30" i="58"/>
  <c r="U23" i="58"/>
  <c r="V30" i="58"/>
  <c r="V23" i="58"/>
  <c r="U49" i="58"/>
  <c r="U41" i="58"/>
  <c r="V51" i="58"/>
  <c r="U46" i="58"/>
  <c r="X33" i="52"/>
  <c r="V30" i="52"/>
  <c r="X29" i="52"/>
  <c r="V23" i="52"/>
  <c r="X21" i="52"/>
  <c r="U35" i="52"/>
  <c r="U22" i="52"/>
  <c r="V35" i="52"/>
  <c r="U32" i="52"/>
  <c r="V28" i="52"/>
  <c r="X26" i="52"/>
  <c r="V20" i="52"/>
  <c r="X52" i="52"/>
  <c r="U50" i="52"/>
  <c r="X43" i="52"/>
  <c r="V48" i="52"/>
  <c r="X46" i="52"/>
  <c r="X41" i="52"/>
  <c r="V31" i="56"/>
  <c r="V27" i="56"/>
  <c r="U28" i="56"/>
  <c r="U19" i="56"/>
  <c r="V34" i="56"/>
  <c r="V24" i="56"/>
  <c r="V22" i="56"/>
  <c r="U46" i="56"/>
  <c r="V41" i="56"/>
  <c r="V50" i="56"/>
  <c r="V42" i="56"/>
  <c r="Q35" i="67"/>
  <c r="H32" i="67"/>
  <c r="U32" i="41"/>
  <c r="Q25" i="67"/>
  <c r="N52" i="67"/>
  <c r="H51" i="67"/>
  <c r="U51" i="41"/>
  <c r="N34" i="67"/>
  <c r="H33" i="67"/>
  <c r="U33" i="41"/>
  <c r="H52" i="67"/>
  <c r="U52" i="41"/>
  <c r="U41" i="41"/>
  <c r="H23" i="67"/>
  <c r="U23" i="41"/>
  <c r="U48" i="41"/>
  <c r="H31" i="67"/>
  <c r="U31" i="41"/>
  <c r="Q24" i="67"/>
  <c r="N51" i="67"/>
  <c r="K26" i="67"/>
  <c r="K19" i="67"/>
  <c r="K36" i="67"/>
  <c r="K20" i="67"/>
  <c r="K27" i="67"/>
  <c r="K28" i="67"/>
  <c r="Q36" i="67"/>
  <c r="Q33" i="67"/>
  <c r="W28" i="60"/>
  <c r="N28" i="67"/>
  <c r="R26" i="67"/>
  <c r="Q23" i="67"/>
  <c r="I22" i="67"/>
  <c r="U32" i="60"/>
  <c r="W30" i="60"/>
  <c r="Q26" i="67"/>
  <c r="R24" i="67"/>
  <c r="U20" i="60"/>
  <c r="H35" i="67"/>
  <c r="U35" i="60"/>
  <c r="I25" i="67"/>
  <c r="W23" i="60"/>
  <c r="W25" i="60"/>
  <c r="N25" i="67"/>
  <c r="R23" i="67"/>
  <c r="H19" i="67"/>
  <c r="U19" i="60"/>
  <c r="U52" i="60"/>
  <c r="W47" i="60"/>
  <c r="U50" i="60"/>
  <c r="W48" i="60"/>
  <c r="U32" i="58"/>
  <c r="V34" i="58"/>
  <c r="V22" i="58"/>
  <c r="U19" i="58"/>
  <c r="U29" i="58"/>
  <c r="U21" i="58"/>
  <c r="U33" i="58"/>
  <c r="V29" i="58"/>
  <c r="V21" i="58"/>
  <c r="U47" i="58"/>
  <c r="V41" i="58"/>
  <c r="U44" i="58"/>
  <c r="V33" i="52"/>
  <c r="V29" i="52"/>
  <c r="X27" i="52"/>
  <c r="V21" i="52"/>
  <c r="X19" i="52"/>
  <c r="X34" i="52"/>
  <c r="X31" i="52"/>
  <c r="U28" i="52"/>
  <c r="U20" i="52"/>
  <c r="U33" i="52"/>
  <c r="V26" i="52"/>
  <c r="X24" i="52"/>
  <c r="V52" i="52"/>
  <c r="U42" i="52"/>
  <c r="V49" i="52"/>
  <c r="X47" i="52"/>
  <c r="U48" i="52"/>
  <c r="V43" i="52"/>
  <c r="V46" i="52"/>
  <c r="X44" i="52"/>
  <c r="V41" i="52"/>
  <c r="V25" i="56"/>
  <c r="U26" i="56"/>
  <c r="V32" i="56"/>
  <c r="U20" i="56"/>
  <c r="V20" i="56"/>
  <c r="V52" i="56"/>
  <c r="V47" i="56"/>
  <c r="U44" i="56"/>
  <c r="V48" i="56"/>
  <c r="H36" i="67"/>
  <c r="U36" i="41"/>
  <c r="Q29" i="67"/>
  <c r="H22" i="67"/>
  <c r="U22" i="41"/>
  <c r="U27" i="41"/>
  <c r="U46" i="41"/>
  <c r="Q28" i="67"/>
  <c r="H20" i="67"/>
  <c r="U20" i="41"/>
  <c r="K22" i="67"/>
  <c r="K21" i="67"/>
  <c r="K24" i="67"/>
  <c r="K31" i="67"/>
  <c r="Q31" i="67"/>
  <c r="U28" i="60"/>
  <c r="H28" i="67"/>
  <c r="W26" i="60"/>
  <c r="N26" i="67"/>
  <c r="I20" i="67"/>
  <c r="Q34" i="67"/>
  <c r="W24" i="60"/>
  <c r="N24" i="67"/>
  <c r="R22" i="67"/>
  <c r="P34" i="67"/>
  <c r="U30" i="60"/>
  <c r="W29" i="60"/>
  <c r="N29" i="67"/>
  <c r="R27" i="67"/>
  <c r="I23" i="67"/>
  <c r="W36" i="60"/>
  <c r="N36" i="67"/>
  <c r="W33" i="60"/>
  <c r="N33" i="67"/>
  <c r="U25" i="60"/>
  <c r="N23" i="67"/>
  <c r="R21" i="67"/>
  <c r="Q51" i="67"/>
  <c r="U48" i="60"/>
  <c r="W46" i="60"/>
  <c r="U27" i="58"/>
  <c r="U31" i="58"/>
  <c r="V27" i="58"/>
  <c r="V19" i="58"/>
  <c r="U45" i="58"/>
  <c r="V43" i="58"/>
  <c r="V52" i="58"/>
  <c r="V47" i="58"/>
  <c r="U50" i="58"/>
  <c r="U42" i="58"/>
  <c r="X35" i="52"/>
  <c r="U31" i="52"/>
  <c r="V27" i="52"/>
  <c r="X25" i="52"/>
  <c r="V19" i="52"/>
  <c r="V31" i="52"/>
  <c r="U26" i="52"/>
  <c r="U36" i="52"/>
  <c r="V34" i="52"/>
  <c r="V24" i="52"/>
  <c r="X22" i="52"/>
  <c r="V47" i="52"/>
  <c r="X45" i="52"/>
  <c r="X42" i="52"/>
  <c r="U46" i="52"/>
  <c r="U41" i="52"/>
  <c r="X50" i="52"/>
  <c r="V44" i="52"/>
  <c r="V30" i="56"/>
  <c r="V23" i="56"/>
  <c r="V21" i="56"/>
  <c r="V35" i="56"/>
  <c r="U34" i="56"/>
  <c r="U24" i="56"/>
  <c r="U35" i="56"/>
  <c r="V28" i="56"/>
  <c r="U25" i="56"/>
  <c r="V45" i="56"/>
  <c r="U42" i="56"/>
  <c r="U50" i="56"/>
  <c r="V46" i="56"/>
  <c r="U41" i="56"/>
  <c r="N63" i="67"/>
  <c r="J43" i="67"/>
  <c r="J54" i="67"/>
  <c r="K15" i="67"/>
  <c r="M42" i="67"/>
  <c r="S46" i="67"/>
  <c r="M63" i="67"/>
  <c r="N61" i="67"/>
  <c r="S61" i="67"/>
  <c r="H55" i="67"/>
  <c r="J56" i="67"/>
  <c r="M61" i="67"/>
  <c r="N60" i="67"/>
  <c r="S45" i="67"/>
  <c r="M49" i="67"/>
  <c r="K55" i="67"/>
  <c r="P42" i="67"/>
  <c r="P61" i="67"/>
  <c r="S40" i="67"/>
  <c r="S59" i="67"/>
  <c r="Q63" i="67"/>
  <c r="M56" i="67"/>
  <c r="N56" i="67"/>
  <c r="S47" i="67"/>
  <c r="H59" i="67"/>
  <c r="J61" i="67"/>
  <c r="M50" i="67"/>
  <c r="J55" i="67"/>
  <c r="J18" i="67"/>
  <c r="K59" i="67"/>
  <c r="J48" i="67"/>
  <c r="S18" i="67"/>
  <c r="M43" i="67"/>
  <c r="J15" i="67"/>
  <c r="J41" i="67"/>
  <c r="J60" i="67"/>
  <c r="K56" i="67"/>
  <c r="P47" i="67"/>
  <c r="S15" i="67"/>
  <c r="S41" i="67"/>
  <c r="S60" i="67"/>
  <c r="J63" i="67"/>
  <c r="M44" i="67"/>
  <c r="P55" i="67"/>
  <c r="S54" i="67"/>
  <c r="Q61" i="67"/>
  <c r="K60" i="67"/>
  <c r="P45" i="67"/>
  <c r="S43" i="67"/>
  <c r="J47" i="67"/>
  <c r="Q54" i="67"/>
  <c r="M55" i="67"/>
  <c r="H60" i="67"/>
  <c r="H54" i="67"/>
  <c r="J49" i="67"/>
  <c r="M48" i="67"/>
  <c r="P44" i="67"/>
  <c r="H63" i="67"/>
  <c r="M46" i="67"/>
  <c r="S42" i="67"/>
  <c r="J44" i="67"/>
  <c r="M18" i="67"/>
  <c r="P49" i="67"/>
  <c r="K54" i="67"/>
  <c r="J45" i="67"/>
  <c r="M45" i="67"/>
  <c r="P43" i="67"/>
  <c r="M40" i="67"/>
  <c r="M59" i="67"/>
  <c r="K63" i="67"/>
  <c r="P50" i="67"/>
  <c r="N59" i="67"/>
  <c r="S49" i="67"/>
  <c r="Q55" i="67"/>
  <c r="M47" i="67"/>
  <c r="P15" i="67"/>
  <c r="P41" i="67"/>
  <c r="P60" i="67"/>
  <c r="Q15" i="67"/>
  <c r="S48" i="67"/>
  <c r="S56" i="67"/>
  <c r="P40" i="67"/>
  <c r="S63" i="67"/>
  <c r="H15" i="67"/>
  <c r="P59" i="67"/>
  <c r="H61" i="67"/>
  <c r="J46" i="67"/>
  <c r="S50" i="67"/>
  <c r="J40" i="67"/>
  <c r="Q59" i="67"/>
  <c r="J42" i="67"/>
  <c r="P54" i="67"/>
  <c r="J50" i="67"/>
  <c r="N55" i="67"/>
  <c r="S55" i="67"/>
  <c r="H56" i="67"/>
  <c r="M15" i="67"/>
  <c r="M41" i="67"/>
  <c r="M60" i="67"/>
  <c r="N15" i="67"/>
  <c r="P48" i="67"/>
  <c r="P56" i="67"/>
  <c r="Q56" i="67"/>
  <c r="M54" i="67"/>
  <c r="K61" i="67"/>
  <c r="P18" i="67"/>
  <c r="P46" i="67"/>
  <c r="N54" i="67"/>
  <c r="P63" i="67"/>
  <c r="S44" i="67"/>
  <c r="Q60" i="67"/>
  <c r="R49" i="67"/>
  <c r="R47" i="67"/>
  <c r="R50" i="67"/>
  <c r="R18" i="67"/>
  <c r="R61" i="67"/>
  <c r="R54" i="67"/>
  <c r="R46" i="67"/>
  <c r="R48" i="67"/>
  <c r="R59" i="67"/>
  <c r="R55" i="67"/>
  <c r="R42" i="67"/>
  <c r="R63" i="67"/>
  <c r="R41" i="67"/>
  <c r="R44" i="67"/>
  <c r="R45" i="67"/>
  <c r="R43" i="67"/>
  <c r="R60" i="67"/>
  <c r="R40" i="67"/>
  <c r="R56" i="67"/>
  <c r="K42" i="67"/>
  <c r="K44" i="67"/>
  <c r="Q18" i="67"/>
  <c r="H45" i="67"/>
  <c r="Q47" i="67"/>
  <c r="N41" i="67"/>
  <c r="Q45" i="67"/>
  <c r="Q41" i="67"/>
  <c r="H47" i="67"/>
  <c r="Q50" i="67"/>
  <c r="K40" i="67"/>
  <c r="K41" i="67"/>
  <c r="K49" i="67"/>
  <c r="K48" i="67"/>
  <c r="H18" i="67"/>
  <c r="N48" i="67"/>
  <c r="Q43" i="67"/>
  <c r="H40" i="67"/>
  <c r="H42" i="67"/>
  <c r="H44" i="67"/>
  <c r="H46" i="67"/>
  <c r="H49" i="67"/>
  <c r="H50" i="67"/>
  <c r="K45" i="67"/>
  <c r="K18" i="67"/>
  <c r="K46" i="67"/>
  <c r="Q49" i="67"/>
  <c r="Q40" i="67"/>
  <c r="N18" i="67"/>
  <c r="H43" i="67"/>
  <c r="Q46" i="67"/>
  <c r="H48" i="67"/>
  <c r="Q42" i="67"/>
  <c r="N45" i="67"/>
  <c r="N40" i="67"/>
  <c r="N42" i="67"/>
  <c r="N44" i="67"/>
  <c r="N46" i="67"/>
  <c r="N49" i="67"/>
  <c r="N50" i="67"/>
  <c r="K47" i="67"/>
  <c r="K50" i="67"/>
  <c r="K43" i="67"/>
  <c r="Q48" i="67"/>
  <c r="N43" i="67"/>
  <c r="H41" i="67"/>
  <c r="Q44" i="67"/>
  <c r="N47" i="67"/>
  <c r="V59" i="52"/>
  <c r="V59" i="56"/>
  <c r="U18" i="60"/>
  <c r="V55" i="52"/>
  <c r="V56" i="56"/>
  <c r="V56" i="52"/>
  <c r="X56" i="52"/>
  <c r="U56" i="60"/>
  <c r="W56" i="60"/>
  <c r="W55" i="60"/>
  <c r="J65" i="56"/>
  <c r="P65" i="60"/>
  <c r="J65" i="60"/>
  <c r="H65" i="60"/>
  <c r="N65" i="60"/>
  <c r="U55" i="60"/>
  <c r="M65" i="60"/>
  <c r="M70" i="60" s="1"/>
  <c r="S65" i="60"/>
  <c r="J65" i="58"/>
  <c r="P65" i="58"/>
  <c r="P70" i="58" s="1"/>
  <c r="S65" i="58"/>
  <c r="M65" i="58"/>
  <c r="M70" i="58" s="1"/>
  <c r="H65" i="58"/>
  <c r="N65" i="58"/>
  <c r="N70" i="58" s="1"/>
  <c r="S65" i="56"/>
  <c r="V55" i="56"/>
  <c r="N65" i="56"/>
  <c r="N70" i="56" s="1"/>
  <c r="K65" i="56"/>
  <c r="K70" i="56" s="1"/>
  <c r="P65" i="56"/>
  <c r="P70" i="56" s="1"/>
  <c r="M65" i="56"/>
  <c r="M70" i="56" s="1"/>
  <c r="Q65" i="56"/>
  <c r="S65" i="52"/>
  <c r="K65" i="52"/>
  <c r="K70" i="52" s="1"/>
  <c r="P65" i="52"/>
  <c r="P70" i="52" s="1"/>
  <c r="Q65" i="52"/>
  <c r="M65" i="52"/>
  <c r="M70" i="52" s="1"/>
  <c r="X55" i="52"/>
  <c r="N65" i="52"/>
  <c r="N70" i="52" s="1"/>
  <c r="O65" i="60"/>
  <c r="R65" i="56"/>
  <c r="U60" i="60"/>
  <c r="R65" i="60"/>
  <c r="R65" i="58"/>
  <c r="V60" i="56"/>
  <c r="R65" i="52"/>
  <c r="V63" i="52"/>
  <c r="Q65" i="58"/>
  <c r="Q65" i="60"/>
  <c r="V61" i="52"/>
  <c r="U59" i="60"/>
  <c r="V60" i="52"/>
  <c r="V18" i="52"/>
  <c r="W63" i="60"/>
  <c r="W61" i="60"/>
  <c r="W60" i="60"/>
  <c r="W59" i="60"/>
  <c r="W54" i="60"/>
  <c r="W40" i="60"/>
  <c r="W18" i="60"/>
  <c r="W15" i="60"/>
  <c r="X11" i="60"/>
  <c r="U40" i="60"/>
  <c r="U54" i="60"/>
  <c r="U61" i="60"/>
  <c r="U63" i="60"/>
  <c r="X11" i="58"/>
  <c r="W15" i="58"/>
  <c r="V40" i="56"/>
  <c r="V54" i="56"/>
  <c r="V61" i="56"/>
  <c r="V63" i="56"/>
  <c r="V18" i="56"/>
  <c r="W15" i="56"/>
  <c r="X11" i="56"/>
  <c r="V54" i="52"/>
  <c r="V40" i="52"/>
  <c r="W15" i="52"/>
  <c r="X63" i="52"/>
  <c r="X61" i="52"/>
  <c r="X60" i="52"/>
  <c r="X59" i="52"/>
  <c r="X54" i="52"/>
  <c r="X40" i="52"/>
  <c r="X18" i="52"/>
  <c r="X15" i="52"/>
  <c r="S13" i="53"/>
  <c r="O61" i="52" l="1"/>
  <c r="Z68" i="52"/>
  <c r="X62" i="56"/>
  <c r="X68" i="56"/>
  <c r="X62" i="58"/>
  <c r="X68" i="58"/>
  <c r="X29" i="60"/>
  <c r="X68" i="60"/>
  <c r="Q70" i="60"/>
  <c r="P70" i="60"/>
  <c r="J70" i="60"/>
  <c r="O70" i="60"/>
  <c r="N70" i="60"/>
  <c r="R70" i="60"/>
  <c r="S70" i="60"/>
  <c r="H70" i="60"/>
  <c r="S70" i="58"/>
  <c r="Q70" i="58"/>
  <c r="R70" i="58"/>
  <c r="H70" i="58"/>
  <c r="J70" i="58"/>
  <c r="S70" i="56"/>
  <c r="R70" i="56"/>
  <c r="Q70" i="56"/>
  <c r="J70" i="56"/>
  <c r="R70" i="52"/>
  <c r="S70" i="52"/>
  <c r="Q70" i="52"/>
  <c r="Q71" i="67"/>
  <c r="S71" i="67"/>
  <c r="M71" i="67"/>
  <c r="N71" i="67"/>
  <c r="H71" i="67"/>
  <c r="P71" i="67"/>
  <c r="K71" i="67"/>
  <c r="U62" i="67"/>
  <c r="AB62" i="67" s="1"/>
  <c r="X62" i="60"/>
  <c r="X62" i="67"/>
  <c r="AE62" i="67" s="1"/>
  <c r="X30" i="67"/>
  <c r="AE30" i="67" s="1"/>
  <c r="X34" i="60"/>
  <c r="AB30" i="67"/>
  <c r="X50" i="60"/>
  <c r="X33" i="67"/>
  <c r="AE33" i="67" s="1"/>
  <c r="U23" i="67"/>
  <c r="AB23" i="67" s="1"/>
  <c r="X28" i="67"/>
  <c r="AE28" i="67" s="1"/>
  <c r="X34" i="67"/>
  <c r="AE34" i="67" s="1"/>
  <c r="X23" i="60"/>
  <c r="U34" i="67"/>
  <c r="AB34" i="67" s="1"/>
  <c r="X49" i="56"/>
  <c r="X21" i="60"/>
  <c r="X46" i="60"/>
  <c r="X52" i="60"/>
  <c r="X46" i="58"/>
  <c r="X36" i="67"/>
  <c r="AE36" i="67" s="1"/>
  <c r="U52" i="67"/>
  <c r="AB52" i="67" s="1"/>
  <c r="X29" i="56"/>
  <c r="X45" i="58"/>
  <c r="X36" i="58"/>
  <c r="X45" i="56"/>
  <c r="X41" i="58"/>
  <c r="X50" i="56"/>
  <c r="X23" i="58"/>
  <c r="X44" i="56"/>
  <c r="X43" i="56"/>
  <c r="X28" i="56"/>
  <c r="X23" i="56"/>
  <c r="X33" i="60"/>
  <c r="X48" i="56"/>
  <c r="X47" i="56"/>
  <c r="X32" i="56"/>
  <c r="X49" i="58"/>
  <c r="X21" i="58"/>
  <c r="X47" i="60"/>
  <c r="X51" i="56"/>
  <c r="X33" i="56"/>
  <c r="X24" i="60"/>
  <c r="X31" i="60"/>
  <c r="X29" i="67"/>
  <c r="AE29" i="67" s="1"/>
  <c r="X47" i="58"/>
  <c r="X42" i="60"/>
  <c r="X51" i="60"/>
  <c r="X36" i="60"/>
  <c r="X20" i="56"/>
  <c r="X25" i="56"/>
  <c r="X33" i="58"/>
  <c r="X44" i="60"/>
  <c r="X30" i="60"/>
  <c r="X42" i="56"/>
  <c r="X43" i="58"/>
  <c r="X27" i="60"/>
  <c r="X22" i="60"/>
  <c r="X32" i="60"/>
  <c r="X42" i="58"/>
  <c r="X31" i="58"/>
  <c r="X48" i="58"/>
  <c r="X53" i="56"/>
  <c r="X53" i="60"/>
  <c r="X45" i="60"/>
  <c r="X26" i="56"/>
  <c r="X19" i="56"/>
  <c r="X51" i="58"/>
  <c r="X32" i="58"/>
  <c r="X50" i="58"/>
  <c r="X34" i="56"/>
  <c r="X30" i="56"/>
  <c r="X52" i="58"/>
  <c r="X41" i="60"/>
  <c r="X46" i="56"/>
  <c r="X19" i="58"/>
  <c r="X20" i="58"/>
  <c r="X35" i="58"/>
  <c r="X34" i="58"/>
  <c r="X24" i="56"/>
  <c r="X27" i="56"/>
  <c r="X26" i="58"/>
  <c r="X52" i="56"/>
  <c r="X41" i="56"/>
  <c r="X36" i="56"/>
  <c r="X25" i="58"/>
  <c r="X30" i="58"/>
  <c r="X27" i="58"/>
  <c r="X28" i="58"/>
  <c r="X43" i="60"/>
  <c r="X26" i="60"/>
  <c r="U33" i="67"/>
  <c r="AB33" i="67" s="1"/>
  <c r="X25" i="67"/>
  <c r="AE25" i="67" s="1"/>
  <c r="X35" i="67"/>
  <c r="AE35" i="67" s="1"/>
  <c r="X35" i="56"/>
  <c r="X29" i="58"/>
  <c r="X22" i="58"/>
  <c r="X48" i="60"/>
  <c r="X20" i="60"/>
  <c r="X28" i="60"/>
  <c r="X22" i="56"/>
  <c r="X21" i="56"/>
  <c r="X24" i="58"/>
  <c r="X49" i="60"/>
  <c r="X35" i="60"/>
  <c r="X19" i="60"/>
  <c r="X31" i="56"/>
  <c r="X44" i="58"/>
  <c r="X53" i="58"/>
  <c r="X25" i="60"/>
  <c r="U36" i="67"/>
  <c r="AB36" i="67" s="1"/>
  <c r="K74" i="67"/>
  <c r="X31" i="67"/>
  <c r="AE31" i="67" s="1"/>
  <c r="U51" i="67"/>
  <c r="AB51" i="67" s="1"/>
  <c r="X51" i="67"/>
  <c r="AE51" i="67" s="1"/>
  <c r="U28" i="67"/>
  <c r="AB28" i="67" s="1"/>
  <c r="X52" i="67"/>
  <c r="AE52" i="67" s="1"/>
  <c r="X32" i="67"/>
  <c r="AE32" i="67" s="1"/>
  <c r="U25" i="67"/>
  <c r="AB25" i="67" s="1"/>
  <c r="U32" i="67"/>
  <c r="AB32" i="67" s="1"/>
  <c r="U21" i="67"/>
  <c r="AB21" i="67" s="1"/>
  <c r="U29" i="67"/>
  <c r="AB29" i="67" s="1"/>
  <c r="U22" i="67"/>
  <c r="AB22" i="67" s="1"/>
  <c r="U35" i="67"/>
  <c r="AB35" i="67" s="1"/>
  <c r="U31" i="67"/>
  <c r="AB31" i="67" s="1"/>
  <c r="U20" i="67"/>
  <c r="AB20" i="67" s="1"/>
  <c r="X26" i="67"/>
  <c r="AE26" i="67" s="1"/>
  <c r="X24" i="67"/>
  <c r="AE24" i="67" s="1"/>
  <c r="U26" i="67"/>
  <c r="AB26" i="67" s="1"/>
  <c r="X23" i="67"/>
  <c r="AE23" i="67" s="1"/>
  <c r="X19" i="67"/>
  <c r="AE19" i="67" s="1"/>
  <c r="U19" i="67"/>
  <c r="AB19" i="67" s="1"/>
  <c r="X21" i="67"/>
  <c r="AE21" i="67" s="1"/>
  <c r="X22" i="67"/>
  <c r="AE22" i="67" s="1"/>
  <c r="X27" i="67"/>
  <c r="AE27" i="67" s="1"/>
  <c r="U24" i="67"/>
  <c r="AB24" i="67" s="1"/>
  <c r="U27" i="67"/>
  <c r="AB27" i="67" s="1"/>
  <c r="X20" i="67"/>
  <c r="AE20" i="67" s="1"/>
  <c r="X56" i="58"/>
  <c r="X56" i="56"/>
  <c r="X55" i="60"/>
  <c r="X50" i="67"/>
  <c r="AE50" i="67" s="1"/>
  <c r="N74" i="67"/>
  <c r="M74" i="67"/>
  <c r="P74" i="67"/>
  <c r="Q74" i="67"/>
  <c r="S74" i="67"/>
  <c r="X61" i="67"/>
  <c r="AE61" i="67" s="1"/>
  <c r="X41" i="67"/>
  <c r="AE41" i="67" s="1"/>
  <c r="X46" i="67"/>
  <c r="AE46" i="67" s="1"/>
  <c r="X60" i="67"/>
  <c r="AE60" i="67" s="1"/>
  <c r="X59" i="67"/>
  <c r="AE59" i="67" s="1"/>
  <c r="X44" i="67"/>
  <c r="AE44" i="67" s="1"/>
  <c r="X42" i="67"/>
  <c r="AE42" i="67" s="1"/>
  <c r="X54" i="67"/>
  <c r="AE54" i="67" s="1"/>
  <c r="X49" i="67"/>
  <c r="AE49" i="67" s="1"/>
  <c r="X63" i="67"/>
  <c r="AE63" i="67" s="1"/>
  <c r="X55" i="67"/>
  <c r="AE55" i="67" s="1"/>
  <c r="X45" i="67"/>
  <c r="AE45" i="67" s="1"/>
  <c r="X40" i="67"/>
  <c r="AE40" i="67" s="1"/>
  <c r="X56" i="67"/>
  <c r="AE56" i="67" s="1"/>
  <c r="X47" i="67"/>
  <c r="AE47" i="67" s="1"/>
  <c r="X48" i="67"/>
  <c r="AE48" i="67" s="1"/>
  <c r="X43" i="67"/>
  <c r="AE43" i="67" s="1"/>
  <c r="X18" i="67"/>
  <c r="X65" i="52"/>
  <c r="X70" i="52" s="1"/>
  <c r="X55" i="58"/>
  <c r="X56" i="60"/>
  <c r="X55" i="56"/>
  <c r="X63" i="60"/>
  <c r="X61" i="60"/>
  <c r="X60" i="60"/>
  <c r="X59" i="60"/>
  <c r="X54" i="60"/>
  <c r="X40" i="60"/>
  <c r="X15" i="60"/>
  <c r="X18" i="60"/>
  <c r="X63" i="58"/>
  <c r="X61" i="58"/>
  <c r="X60" i="58"/>
  <c r="X59" i="58"/>
  <c r="X54" i="58"/>
  <c r="X40" i="58"/>
  <c r="X18" i="58"/>
  <c r="X15" i="58"/>
  <c r="X63" i="56"/>
  <c r="X61" i="56"/>
  <c r="X60" i="56"/>
  <c r="X59" i="56"/>
  <c r="X54" i="56"/>
  <c r="X40" i="56"/>
  <c r="X18" i="56"/>
  <c r="X15" i="56"/>
  <c r="Z68" i="58" l="1"/>
  <c r="K69" i="75"/>
  <c r="Z68" i="60"/>
  <c r="L69" i="75"/>
  <c r="Z68" i="56"/>
  <c r="J69" i="75"/>
  <c r="AE18" i="67"/>
  <c r="W65" i="60"/>
  <c r="X65" i="60"/>
  <c r="X65" i="58"/>
  <c r="X65" i="56"/>
  <c r="X70" i="60" l="1"/>
  <c r="W70" i="60"/>
  <c r="X70" i="58"/>
  <c r="X70" i="56"/>
  <c r="D5" i="41"/>
  <c r="F8" i="40"/>
  <c r="R13" i="40"/>
  <c r="Q11" i="40" l="1"/>
  <c r="I15" i="41"/>
  <c r="O15" i="41"/>
  <c r="O15" i="67" s="1"/>
  <c r="R15" i="41"/>
  <c r="U11" i="40"/>
  <c r="J11" i="40"/>
  <c r="T11" i="40"/>
  <c r="O11" i="40"/>
  <c r="S11" i="40"/>
  <c r="M11" i="40"/>
  <c r="R11" i="40"/>
  <c r="K11" i="40"/>
  <c r="S13" i="40"/>
  <c r="T13" i="40"/>
  <c r="U13" i="40"/>
  <c r="R15" i="67" l="1"/>
  <c r="R71" i="67" s="1"/>
  <c r="R74" i="67" l="1"/>
  <c r="X15" i="67"/>
  <c r="X71" i="67" s="1"/>
  <c r="W15" i="67"/>
  <c r="AD15" i="67" s="1"/>
  <c r="AE15" i="67" l="1"/>
  <c r="S65" i="41"/>
  <c r="R65" i="41"/>
  <c r="P65" i="41"/>
  <c r="O65" i="41"/>
  <c r="M65" i="41"/>
  <c r="M70" i="41" s="1"/>
  <c r="K65" i="41"/>
  <c r="K70" i="41" s="1"/>
  <c r="V11" i="41"/>
  <c r="V68" i="41" s="1"/>
  <c r="S70" i="41" l="1"/>
  <c r="O70" i="41"/>
  <c r="R70" i="41"/>
  <c r="P70" i="41"/>
  <c r="W11" i="41"/>
  <c r="W68" i="41" s="1"/>
  <c r="W45" i="41" l="1"/>
  <c r="W46" i="41"/>
  <c r="W50" i="41"/>
  <c r="W48" i="41"/>
  <c r="W51" i="41"/>
  <c r="W21" i="41"/>
  <c r="W62" i="41"/>
  <c r="W27" i="41"/>
  <c r="W29" i="41"/>
  <c r="W49" i="41"/>
  <c r="W47" i="41"/>
  <c r="W23" i="41"/>
  <c r="W26" i="41"/>
  <c r="W33" i="41"/>
  <c r="W31" i="41"/>
  <c r="W25" i="41"/>
  <c r="W35" i="41"/>
  <c r="W20" i="41"/>
  <c r="W24" i="41"/>
  <c r="W28" i="41"/>
  <c r="W44" i="41"/>
  <c r="W43" i="41"/>
  <c r="W42" i="41"/>
  <c r="W32" i="41"/>
  <c r="W22" i="41"/>
  <c r="W30" i="41"/>
  <c r="W41" i="41"/>
  <c r="W52" i="41"/>
  <c r="W34" i="41"/>
  <c r="W19" i="41"/>
  <c r="W36" i="41"/>
  <c r="W63" i="41"/>
  <c r="W55" i="41"/>
  <c r="W56" i="41"/>
  <c r="W59" i="41"/>
  <c r="W18" i="41"/>
  <c r="W40" i="41"/>
  <c r="X11" i="41"/>
  <c r="X68" i="41" s="1"/>
  <c r="Z68" i="41" s="1"/>
  <c r="W61" i="41"/>
  <c r="W15" i="41"/>
  <c r="W60" i="41"/>
  <c r="W54" i="41"/>
  <c r="H69" i="75" l="1"/>
  <c r="O69" i="75" s="1"/>
  <c r="X31" i="41"/>
  <c r="X42" i="41"/>
  <c r="X27" i="41"/>
  <c r="X30" i="41"/>
  <c r="X34" i="41"/>
  <c r="X32" i="41"/>
  <c r="X52" i="41"/>
  <c r="X48" i="41"/>
  <c r="X26" i="41"/>
  <c r="X29" i="41"/>
  <c r="X23" i="41"/>
  <c r="X50" i="41"/>
  <c r="X28" i="41"/>
  <c r="X62" i="41"/>
  <c r="X33" i="41"/>
  <c r="X22" i="41"/>
  <c r="X20" i="41"/>
  <c r="X35" i="41"/>
  <c r="X25" i="41"/>
  <c r="X41" i="41"/>
  <c r="X46" i="41"/>
  <c r="X51" i="41"/>
  <c r="X36" i="41"/>
  <c r="X21" i="41"/>
  <c r="X47" i="41"/>
  <c r="X45" i="41"/>
  <c r="X24" i="41"/>
  <c r="X43" i="41"/>
  <c r="X49" i="41"/>
  <c r="X19" i="41"/>
  <c r="X44" i="41"/>
  <c r="X61" i="41"/>
  <c r="W65" i="41"/>
  <c r="X55" i="41"/>
  <c r="X56" i="41"/>
  <c r="X59" i="41"/>
  <c r="X40" i="41"/>
  <c r="X63" i="41"/>
  <c r="X18" i="41"/>
  <c r="X54" i="41"/>
  <c r="X15" i="41"/>
  <c r="X60" i="41"/>
  <c r="Q65" i="41"/>
  <c r="N65" i="41"/>
  <c r="N70" i="41" l="1"/>
  <c r="Q70" i="41"/>
  <c r="W70" i="41"/>
  <c r="X65" i="41"/>
  <c r="X70" i="41" l="1"/>
  <c r="U54" i="58"/>
  <c r="U56" i="58"/>
  <c r="U61" i="58"/>
  <c r="U59" i="58"/>
  <c r="U40" i="58"/>
  <c r="U18" i="58"/>
  <c r="U60" i="58"/>
  <c r="U63" i="58"/>
  <c r="U55" i="58" l="1"/>
  <c r="K65" i="58" l="1"/>
  <c r="K70" i="58" s="1"/>
  <c r="H65" i="56"/>
  <c r="K65" i="60"/>
  <c r="K70" i="60" s="1"/>
  <c r="H70" i="56" l="1"/>
  <c r="H65" i="41"/>
  <c r="H70" i="41" l="1"/>
  <c r="J65" i="41"/>
  <c r="J70" i="41" l="1"/>
  <c r="J59" i="67"/>
  <c r="J71" i="67" s="1"/>
  <c r="H65" i="52" l="1"/>
  <c r="J65" i="52"/>
  <c r="J70" i="52" l="1"/>
  <c r="H70" i="52"/>
  <c r="H74" i="67"/>
  <c r="J74" i="67"/>
  <c r="K30" i="79" l="1"/>
  <c r="L32" i="79"/>
  <c r="J30" i="79"/>
  <c r="J32" i="79"/>
  <c r="K32" i="79"/>
  <c r="M30" i="79"/>
  <c r="M32" i="79"/>
  <c r="L30" i="79"/>
  <c r="J16" i="81" l="1"/>
  <c r="M18" i="81"/>
  <c r="K16" i="81"/>
  <c r="M16" i="81"/>
  <c r="L16" i="81"/>
  <c r="K18" i="81"/>
  <c r="J18" i="81"/>
  <c r="L18" i="81"/>
  <c r="A1" i="66" l="1"/>
  <c r="A1" i="80"/>
  <c r="A1" i="81"/>
  <c r="A1" i="79"/>
  <c r="Q13" i="77" l="1"/>
  <c r="Q13" i="40"/>
  <c r="Q13" i="54"/>
  <c r="Q13" i="53"/>
  <c r="Q13" i="57"/>
  <c r="Q13" i="59"/>
  <c r="L15" i="60" l="1"/>
  <c r="L54" i="60"/>
  <c r="L34" i="60"/>
  <c r="L18" i="60"/>
  <c r="L59" i="60"/>
  <c r="L40" i="60"/>
  <c r="L21" i="60"/>
  <c r="L47" i="60"/>
  <c r="L28" i="60"/>
  <c r="L55" i="60"/>
  <c r="L31" i="60"/>
  <c r="L22" i="60"/>
  <c r="L25" i="60"/>
  <c r="L32" i="60"/>
  <c r="L35" i="60"/>
  <c r="L49" i="60"/>
  <c r="L30" i="60"/>
  <c r="L46" i="60"/>
  <c r="L52" i="60"/>
  <c r="L33" i="60"/>
  <c r="L62" i="60"/>
  <c r="L43" i="60"/>
  <c r="L24" i="60"/>
  <c r="L50" i="60"/>
  <c r="L27" i="60"/>
  <c r="L41" i="60"/>
  <c r="L44" i="60"/>
  <c r="L45" i="60"/>
  <c r="L26" i="60"/>
  <c r="L23" i="60"/>
  <c r="L48" i="60"/>
  <c r="L29" i="60"/>
  <c r="L56" i="60"/>
  <c r="L36" i="60"/>
  <c r="L20" i="60"/>
  <c r="L42" i="60"/>
  <c r="L19" i="60"/>
  <c r="L60" i="60"/>
  <c r="L63" i="60"/>
  <c r="L51" i="60"/>
  <c r="L54" i="41"/>
  <c r="L34" i="41"/>
  <c r="L18" i="41"/>
  <c r="L35" i="41"/>
  <c r="L52" i="41"/>
  <c r="L33" i="41"/>
  <c r="L62" i="41"/>
  <c r="L43" i="41"/>
  <c r="L24" i="41"/>
  <c r="L31" i="41"/>
  <c r="L49" i="41"/>
  <c r="L61" i="41"/>
  <c r="L48" i="41"/>
  <c r="L29" i="41"/>
  <c r="L36" i="41"/>
  <c r="L23" i="41"/>
  <c r="L55" i="41"/>
  <c r="L22" i="41"/>
  <c r="L42" i="41"/>
  <c r="L21" i="41"/>
  <c r="L46" i="41"/>
  <c r="L30" i="41"/>
  <c r="L27" i="41"/>
  <c r="L56" i="41"/>
  <c r="L20" i="41"/>
  <c r="L60" i="41"/>
  <c r="L59" i="41"/>
  <c r="L47" i="41"/>
  <c r="L45" i="41"/>
  <c r="L26" i="41"/>
  <c r="L50" i="41"/>
  <c r="L63" i="41"/>
  <c r="L44" i="41"/>
  <c r="L25" i="41"/>
  <c r="L51" i="41"/>
  <c r="L32" i="41"/>
  <c r="L19" i="41"/>
  <c r="L41" i="41"/>
  <c r="L40" i="41"/>
  <c r="L28" i="41"/>
  <c r="L15" i="41"/>
  <c r="O52" i="58"/>
  <c r="O43" i="58"/>
  <c r="O40" i="58"/>
  <c r="O56" i="58"/>
  <c r="O55" i="58"/>
  <c r="O44" i="58"/>
  <c r="O36" i="58"/>
  <c r="O29" i="58"/>
  <c r="O63" i="58"/>
  <c r="O48" i="58"/>
  <c r="O42" i="58"/>
  <c r="O41" i="58"/>
  <c r="O25" i="58"/>
  <c r="O54" i="58"/>
  <c r="O21" i="58"/>
  <c r="O18" i="58"/>
  <c r="O50" i="58"/>
  <c r="O62" i="58"/>
  <c r="O23" i="58"/>
  <c r="O20" i="58"/>
  <c r="O51" i="58"/>
  <c r="O47" i="58"/>
  <c r="O35" i="58"/>
  <c r="O28" i="58"/>
  <c r="L15" i="58"/>
  <c r="O19" i="58"/>
  <c r="O34" i="58"/>
  <c r="O30" i="58"/>
  <c r="O31" i="58"/>
  <c r="O26" i="58"/>
  <c r="O59" i="58"/>
  <c r="O24" i="58"/>
  <c r="O33" i="58"/>
  <c r="O27" i="58"/>
  <c r="O60" i="58"/>
  <c r="O46" i="58"/>
  <c r="O49" i="58"/>
  <c r="O32" i="58"/>
  <c r="O45" i="58"/>
  <c r="O22" i="58"/>
  <c r="O62" i="56"/>
  <c r="O43" i="56"/>
  <c r="O24" i="56"/>
  <c r="O40" i="56"/>
  <c r="O55" i="56"/>
  <c r="O35" i="56"/>
  <c r="O18" i="56"/>
  <c r="O45" i="56"/>
  <c r="O26" i="56"/>
  <c r="O44" i="56"/>
  <c r="L15" i="56"/>
  <c r="O47" i="56"/>
  <c r="O61" i="56"/>
  <c r="O49" i="56"/>
  <c r="O19" i="56"/>
  <c r="O56" i="56"/>
  <c r="O36" i="56"/>
  <c r="O20" i="56"/>
  <c r="O29" i="56"/>
  <c r="O50" i="56"/>
  <c r="O31" i="56"/>
  <c r="O60" i="56"/>
  <c r="O41" i="56"/>
  <c r="O22" i="56"/>
  <c r="O33" i="56"/>
  <c r="O28" i="56"/>
  <c r="O42" i="56"/>
  <c r="O52" i="56"/>
  <c r="O51" i="56"/>
  <c r="O32" i="56"/>
  <c r="O59" i="56"/>
  <c r="O21" i="56"/>
  <c r="O46" i="56"/>
  <c r="O27" i="56"/>
  <c r="O54" i="56"/>
  <c r="O34" i="56"/>
  <c r="O63" i="56"/>
  <c r="O25" i="56"/>
  <c r="O48" i="56"/>
  <c r="O23" i="56"/>
  <c r="O30" i="56"/>
  <c r="L63" i="78"/>
  <c r="L44" i="78"/>
  <c r="L25" i="78"/>
  <c r="L51" i="78"/>
  <c r="L32" i="78"/>
  <c r="L42" i="78"/>
  <c r="L23" i="78"/>
  <c r="L49" i="78"/>
  <c r="L30" i="78"/>
  <c r="L40" i="78"/>
  <c r="L47" i="78"/>
  <c r="L28" i="78"/>
  <c r="L35" i="78"/>
  <c r="L45" i="78"/>
  <c r="L33" i="78"/>
  <c r="L43" i="78"/>
  <c r="L50" i="78"/>
  <c r="L60" i="78"/>
  <c r="L22" i="78"/>
  <c r="L15" i="78"/>
  <c r="L48" i="78"/>
  <c r="L29" i="78"/>
  <c r="L56" i="78"/>
  <c r="L36" i="78"/>
  <c r="L20" i="78"/>
  <c r="L46" i="78"/>
  <c r="L27" i="78"/>
  <c r="L54" i="78"/>
  <c r="L34" i="78"/>
  <c r="L18" i="78"/>
  <c r="L59" i="78"/>
  <c r="L21" i="78"/>
  <c r="L55" i="78"/>
  <c r="L19" i="78"/>
  <c r="L26" i="78"/>
  <c r="L52" i="78"/>
  <c r="L62" i="78"/>
  <c r="L24" i="78"/>
  <c r="L31" i="78"/>
  <c r="L41" i="78"/>
  <c r="O48" i="52"/>
  <c r="O29" i="52"/>
  <c r="O60" i="52"/>
  <c r="O22" i="52"/>
  <c r="O47" i="52"/>
  <c r="O28" i="52"/>
  <c r="O55" i="52"/>
  <c r="O35" i="52"/>
  <c r="O54" i="52"/>
  <c r="O21" i="52"/>
  <c r="O19" i="52"/>
  <c r="O26" i="52"/>
  <c r="O30" i="52"/>
  <c r="O63" i="52"/>
  <c r="O44" i="52"/>
  <c r="O25" i="52"/>
  <c r="O49" i="52"/>
  <c r="O62" i="52"/>
  <c r="O43" i="52"/>
  <c r="O24" i="52"/>
  <c r="O50" i="52"/>
  <c r="O31" i="52"/>
  <c r="O45" i="52"/>
  <c r="O33" i="52"/>
  <c r="O32" i="52"/>
  <c r="O23" i="52"/>
  <c r="O59" i="52"/>
  <c r="O40" i="52"/>
  <c r="O20" i="52"/>
  <c r="O41" i="52"/>
  <c r="O56" i="52"/>
  <c r="O36" i="52"/>
  <c r="O18" i="52"/>
  <c r="O46" i="52"/>
  <c r="O27" i="52"/>
  <c r="O34" i="52"/>
  <c r="L15" i="52"/>
  <c r="O52" i="52"/>
  <c r="O51" i="52"/>
  <c r="O42" i="52"/>
  <c r="V62" i="78" l="1"/>
  <c r="W62" i="58"/>
  <c r="W62" i="56"/>
  <c r="V53" i="78"/>
  <c r="Z53" i="78" s="1"/>
  <c r="W53" i="58"/>
  <c r="Z53" i="58" s="1"/>
  <c r="W53" i="56"/>
  <c r="Z53" i="56" s="1"/>
  <c r="V41" i="78"/>
  <c r="V45" i="78"/>
  <c r="V49" i="78"/>
  <c r="V42" i="78"/>
  <c r="V46" i="78"/>
  <c r="V50" i="78"/>
  <c r="V44" i="78"/>
  <c r="V48" i="78"/>
  <c r="V52" i="78"/>
  <c r="V47" i="78"/>
  <c r="V43" i="78"/>
  <c r="V51" i="78"/>
  <c r="W42" i="58"/>
  <c r="W46" i="58"/>
  <c r="W50" i="58"/>
  <c r="W43" i="58"/>
  <c r="W47" i="58"/>
  <c r="W41" i="58"/>
  <c r="W45" i="58"/>
  <c r="W49" i="58"/>
  <c r="W44" i="58"/>
  <c r="W48" i="58"/>
  <c r="W42" i="56"/>
  <c r="W46" i="56"/>
  <c r="W50" i="56"/>
  <c r="W43" i="56"/>
  <c r="W47" i="56"/>
  <c r="W51" i="56"/>
  <c r="W41" i="56"/>
  <c r="W45" i="56"/>
  <c r="W49" i="56"/>
  <c r="W44" i="56"/>
  <c r="W48" i="56"/>
  <c r="W52" i="56"/>
  <c r="V19" i="78"/>
  <c r="V20" i="78"/>
  <c r="V24" i="78"/>
  <c r="V28" i="78"/>
  <c r="V31" i="78"/>
  <c r="V35" i="78"/>
  <c r="V21" i="78"/>
  <c r="V25" i="78"/>
  <c r="V29" i="78"/>
  <c r="V32" i="78"/>
  <c r="V36" i="78"/>
  <c r="V22" i="78"/>
  <c r="V26" i="78"/>
  <c r="V33" i="78"/>
  <c r="V23" i="78"/>
  <c r="V27" i="78"/>
  <c r="V30" i="78"/>
  <c r="V34" i="78"/>
  <c r="W20" i="56"/>
  <c r="W24" i="56"/>
  <c r="W28" i="56"/>
  <c r="W31" i="56"/>
  <c r="W35" i="56"/>
  <c r="W21" i="56"/>
  <c r="W25" i="56"/>
  <c r="W29" i="56"/>
  <c r="W32" i="56"/>
  <c r="W36" i="56"/>
  <c r="W22" i="56"/>
  <c r="W26" i="56"/>
  <c r="W33" i="56"/>
  <c r="W19" i="56"/>
  <c r="W23" i="56"/>
  <c r="W27" i="56"/>
  <c r="W30" i="56"/>
  <c r="W34" i="56"/>
  <c r="V60" i="78"/>
  <c r="V18" i="78"/>
  <c r="V61" i="78"/>
  <c r="V56" i="78"/>
  <c r="V15" i="78"/>
  <c r="V63" i="78"/>
  <c r="V59" i="78"/>
  <c r="V54" i="78"/>
  <c r="V40" i="78"/>
  <c r="V55" i="78"/>
  <c r="W55" i="58"/>
  <c r="W63" i="58"/>
  <c r="W56" i="58"/>
  <c r="W60" i="58"/>
  <c r="W18" i="58"/>
  <c r="V15" i="58"/>
  <c r="W40" i="58"/>
  <c r="W54" i="58"/>
  <c r="W61" i="58"/>
  <c r="W59" i="58"/>
  <c r="W60" i="56"/>
  <c r="W63" i="56"/>
  <c r="L65" i="56"/>
  <c r="W61" i="56"/>
  <c r="W54" i="56"/>
  <c r="W55" i="56"/>
  <c r="W56" i="56"/>
  <c r="W18" i="56"/>
  <c r="W59" i="56"/>
  <c r="W40" i="56"/>
  <c r="U15" i="58"/>
  <c r="I65" i="58"/>
  <c r="U54" i="56"/>
  <c r="U40" i="56"/>
  <c r="V56" i="58"/>
  <c r="V55" i="58"/>
  <c r="V54" i="58"/>
  <c r="V63" i="58"/>
  <c r="U59" i="56"/>
  <c r="U55" i="56"/>
  <c r="I65" i="78"/>
  <c r="U15" i="78"/>
  <c r="V59" i="58"/>
  <c r="V60" i="58"/>
  <c r="U56" i="56"/>
  <c r="U15" i="56"/>
  <c r="I65" i="56"/>
  <c r="U61" i="56"/>
  <c r="U60" i="56"/>
  <c r="V61" i="58"/>
  <c r="V18" i="58"/>
  <c r="V40" i="58"/>
  <c r="U63" i="56"/>
  <c r="U18" i="56"/>
  <c r="I70" i="78" l="1"/>
  <c r="I70" i="58"/>
  <c r="I70" i="56"/>
  <c r="L70" i="56"/>
  <c r="Z62" i="78"/>
  <c r="M58" i="75"/>
  <c r="V62" i="60"/>
  <c r="Z62" i="58"/>
  <c r="K58" i="75"/>
  <c r="Z62" i="56"/>
  <c r="J58" i="75"/>
  <c r="Z61" i="78"/>
  <c r="Z49" i="56"/>
  <c r="Z42" i="56"/>
  <c r="Z47" i="58"/>
  <c r="Z42" i="58"/>
  <c r="Z46" i="78"/>
  <c r="Z27" i="56"/>
  <c r="Z29" i="56"/>
  <c r="Z27" i="78"/>
  <c r="Z25" i="78"/>
  <c r="Z43" i="56"/>
  <c r="Z45" i="58"/>
  <c r="M36" i="75"/>
  <c r="Z60" i="78"/>
  <c r="Z23" i="56"/>
  <c r="Z22" i="56"/>
  <c r="Z25" i="56"/>
  <c r="Z28" i="56"/>
  <c r="Z23" i="78"/>
  <c r="Z21" i="78"/>
  <c r="Z24" i="78"/>
  <c r="Z48" i="56"/>
  <c r="Z41" i="56"/>
  <c r="Z50" i="56"/>
  <c r="Z48" i="58"/>
  <c r="Z41" i="58"/>
  <c r="Z50" i="58"/>
  <c r="Z43" i="78"/>
  <c r="Z44" i="78"/>
  <c r="Z49" i="78"/>
  <c r="M55" i="75"/>
  <c r="Z20" i="56"/>
  <c r="Z26" i="78"/>
  <c r="Z29" i="78"/>
  <c r="Z19" i="78"/>
  <c r="Z47" i="56"/>
  <c r="Z49" i="58"/>
  <c r="Z41" i="78"/>
  <c r="M51" i="75"/>
  <c r="Z18" i="78"/>
  <c r="Z26" i="56"/>
  <c r="Z22" i="78"/>
  <c r="Z28" i="78"/>
  <c r="Z45" i="56"/>
  <c r="Z43" i="58"/>
  <c r="Z48" i="78"/>
  <c r="Z42" i="78"/>
  <c r="Z54" i="78"/>
  <c r="Z19" i="56"/>
  <c r="Z21" i="56"/>
  <c r="Z24" i="56"/>
  <c r="Z20" i="78"/>
  <c r="Z44" i="56"/>
  <c r="Z46" i="56"/>
  <c r="Z44" i="58"/>
  <c r="Z46" i="58"/>
  <c r="Z47" i="78"/>
  <c r="Z50" i="78"/>
  <c r="Z45" i="78"/>
  <c r="M42" i="75"/>
  <c r="M37" i="75"/>
  <c r="M22" i="75"/>
  <c r="M25" i="75"/>
  <c r="K59" i="75"/>
  <c r="J59" i="75"/>
  <c r="W53" i="52"/>
  <c r="Z53" i="52" s="1"/>
  <c r="V53" i="60"/>
  <c r="Z53" i="60" s="1"/>
  <c r="Z63" i="78"/>
  <c r="M59" i="75"/>
  <c r="M20" i="75"/>
  <c r="M57" i="75"/>
  <c r="M46" i="75"/>
  <c r="Z52" i="56"/>
  <c r="J48" i="75"/>
  <c r="Z51" i="78"/>
  <c r="M47" i="75"/>
  <c r="Z51" i="56"/>
  <c r="J47" i="75"/>
  <c r="Z52" i="78"/>
  <c r="M48" i="75"/>
  <c r="Z35" i="56"/>
  <c r="J31" i="75"/>
  <c r="Z30" i="56"/>
  <c r="J26" i="75"/>
  <c r="Z33" i="56"/>
  <c r="J29" i="75"/>
  <c r="Z36" i="56"/>
  <c r="J32" i="75"/>
  <c r="Z34" i="78"/>
  <c r="M30" i="75"/>
  <c r="Z33" i="78"/>
  <c r="M29" i="75"/>
  <c r="Z36" i="78"/>
  <c r="M32" i="75"/>
  <c r="Z31" i="56"/>
  <c r="J27" i="75"/>
  <c r="Z30" i="78"/>
  <c r="M26" i="75"/>
  <c r="Z32" i="78"/>
  <c r="M28" i="75"/>
  <c r="Z35" i="78"/>
  <c r="M31" i="75"/>
  <c r="Z32" i="56"/>
  <c r="J28" i="75"/>
  <c r="Z34" i="56"/>
  <c r="J30" i="75"/>
  <c r="Z31" i="78"/>
  <c r="M27" i="75"/>
  <c r="W51" i="58"/>
  <c r="W52" i="58"/>
  <c r="M45" i="75"/>
  <c r="M17" i="75"/>
  <c r="M40" i="75"/>
  <c r="M39" i="75"/>
  <c r="W36" i="58"/>
  <c r="W24" i="58"/>
  <c r="W27" i="58"/>
  <c r="W32" i="58"/>
  <c r="W28" i="58"/>
  <c r="W33" i="58"/>
  <c r="L65" i="58"/>
  <c r="W35" i="58"/>
  <c r="W20" i="58"/>
  <c r="W23" i="58"/>
  <c r="W26" i="58"/>
  <c r="W29" i="58"/>
  <c r="W30" i="58"/>
  <c r="W21" i="58"/>
  <c r="M19" i="75"/>
  <c r="W31" i="58"/>
  <c r="W34" i="58"/>
  <c r="W19" i="58"/>
  <c r="W22" i="58"/>
  <c r="W25" i="58"/>
  <c r="W42" i="52"/>
  <c r="W46" i="52"/>
  <c r="W43" i="52"/>
  <c r="W47" i="52"/>
  <c r="W41" i="52"/>
  <c r="W45" i="52"/>
  <c r="W49" i="52"/>
  <c r="W44" i="52"/>
  <c r="W48" i="52"/>
  <c r="W50" i="52"/>
  <c r="W51" i="52"/>
  <c r="W52" i="52"/>
  <c r="V41" i="60"/>
  <c r="V45" i="60"/>
  <c r="V49" i="60"/>
  <c r="V42" i="60"/>
  <c r="V46" i="60"/>
  <c r="V50" i="60"/>
  <c r="V44" i="60"/>
  <c r="V48" i="60"/>
  <c r="V43" i="60"/>
  <c r="V47" i="60"/>
  <c r="Z59" i="78"/>
  <c r="M24" i="75"/>
  <c r="V15" i="56"/>
  <c r="M44" i="75"/>
  <c r="M18" i="75"/>
  <c r="W22" i="52"/>
  <c r="W26" i="52"/>
  <c r="W33" i="52"/>
  <c r="W19" i="52"/>
  <c r="W23" i="52"/>
  <c r="W27" i="52"/>
  <c r="W30" i="52"/>
  <c r="W34" i="52"/>
  <c r="W20" i="52"/>
  <c r="W24" i="52"/>
  <c r="W28" i="52"/>
  <c r="W31" i="52"/>
  <c r="W35" i="52"/>
  <c r="W21" i="52"/>
  <c r="W25" i="52"/>
  <c r="W29" i="52"/>
  <c r="W32" i="52"/>
  <c r="W36" i="52"/>
  <c r="M56" i="75"/>
  <c r="Z40" i="78"/>
  <c r="M23" i="75"/>
  <c r="M21" i="75"/>
  <c r="M43" i="75"/>
  <c r="M14" i="75"/>
  <c r="V65" i="78"/>
  <c r="M16" i="75"/>
  <c r="W65" i="56"/>
  <c r="Z55" i="78"/>
  <c r="M38" i="75"/>
  <c r="O65" i="58"/>
  <c r="M50" i="75"/>
  <c r="M15" i="75"/>
  <c r="M41" i="75"/>
  <c r="O65" i="56"/>
  <c r="L65" i="78"/>
  <c r="V15" i="60"/>
  <c r="U15" i="52"/>
  <c r="U56" i="52"/>
  <c r="U15" i="60"/>
  <c r="U54" i="41"/>
  <c r="U56" i="41"/>
  <c r="U61" i="41"/>
  <c r="U60" i="41"/>
  <c r="U18" i="41"/>
  <c r="U15" i="41"/>
  <c r="U63" i="41"/>
  <c r="U59" i="41"/>
  <c r="U55" i="41"/>
  <c r="U40" i="41"/>
  <c r="J22" i="75"/>
  <c r="K14" i="75"/>
  <c r="Z18" i="58"/>
  <c r="V65" i="58"/>
  <c r="K40" i="75"/>
  <c r="K44" i="75"/>
  <c r="K51" i="75"/>
  <c r="Z55" i="58"/>
  <c r="J14" i="75"/>
  <c r="Z18" i="56"/>
  <c r="Z63" i="56"/>
  <c r="J23" i="75"/>
  <c r="K38" i="75"/>
  <c r="K43" i="75"/>
  <c r="J25" i="75"/>
  <c r="Z61" i="56"/>
  <c r="J57" i="75"/>
  <c r="J40" i="75"/>
  <c r="J50" i="75"/>
  <c r="Z54" i="56"/>
  <c r="Z59" i="58"/>
  <c r="K55" i="75"/>
  <c r="J55" i="75"/>
  <c r="Z59" i="56"/>
  <c r="J38" i="75"/>
  <c r="K37" i="75"/>
  <c r="K42" i="75"/>
  <c r="Z56" i="78"/>
  <c r="M52" i="75"/>
  <c r="J24" i="75"/>
  <c r="J16" i="75"/>
  <c r="K57" i="75"/>
  <c r="Z61" i="58"/>
  <c r="J56" i="75"/>
  <c r="Z60" i="56"/>
  <c r="J42" i="75"/>
  <c r="U65" i="56"/>
  <c r="Z56" i="56"/>
  <c r="J52" i="75"/>
  <c r="K56" i="75"/>
  <c r="Z60" i="58"/>
  <c r="K41" i="75"/>
  <c r="J41" i="75"/>
  <c r="K46" i="75"/>
  <c r="Z55" i="56"/>
  <c r="J51" i="75"/>
  <c r="J15" i="75"/>
  <c r="J19" i="75"/>
  <c r="Z63" i="58"/>
  <c r="K50" i="75"/>
  <c r="Z54" i="58"/>
  <c r="K52" i="75"/>
  <c r="Z56" i="58"/>
  <c r="K45" i="75"/>
  <c r="K39" i="75"/>
  <c r="J20" i="75"/>
  <c r="J43" i="75"/>
  <c r="J37" i="75"/>
  <c r="K36" i="75"/>
  <c r="Z40" i="58"/>
  <c r="J18" i="75"/>
  <c r="J39" i="75"/>
  <c r="J45" i="75"/>
  <c r="J46" i="75"/>
  <c r="J17" i="75"/>
  <c r="M11" i="75"/>
  <c r="U65" i="78"/>
  <c r="Z15" i="78"/>
  <c r="J21" i="75"/>
  <c r="J36" i="75"/>
  <c r="Z40" i="56"/>
  <c r="J44" i="75"/>
  <c r="Z15" i="58"/>
  <c r="K11" i="75"/>
  <c r="U65" i="58"/>
  <c r="M66" i="75" l="1"/>
  <c r="U70" i="78"/>
  <c r="U70" i="58"/>
  <c r="U70" i="56"/>
  <c r="L70" i="78"/>
  <c r="V70" i="78"/>
  <c r="O70" i="58"/>
  <c r="V70" i="58"/>
  <c r="L70" i="58"/>
  <c r="O70" i="56"/>
  <c r="W70" i="56"/>
  <c r="V65" i="56"/>
  <c r="Z62" i="60"/>
  <c r="L58" i="75"/>
  <c r="W62" i="52"/>
  <c r="O62" i="67"/>
  <c r="W62" i="67" s="1"/>
  <c r="AD62" i="67" s="1"/>
  <c r="V54" i="41"/>
  <c r="Z54" i="41" s="1"/>
  <c r="V60" i="41"/>
  <c r="Z60" i="41" s="1"/>
  <c r="V22" i="41"/>
  <c r="H18" i="75" s="1"/>
  <c r="V25" i="41"/>
  <c r="H21" i="75" s="1"/>
  <c r="V28" i="41"/>
  <c r="H24" i="75" s="1"/>
  <c r="V30" i="41"/>
  <c r="H26" i="75" s="1"/>
  <c r="V44" i="41"/>
  <c r="Z44" i="41" s="1"/>
  <c r="V43" i="41"/>
  <c r="Z43" i="41" s="1"/>
  <c r="V52" i="41"/>
  <c r="H48" i="75" s="1"/>
  <c r="V61" i="41"/>
  <c r="Z61" i="41" s="1"/>
  <c r="V59" i="41"/>
  <c r="H55" i="75" s="1"/>
  <c r="V36" i="41"/>
  <c r="H32" i="75" s="1"/>
  <c r="V21" i="41"/>
  <c r="H17" i="75" s="1"/>
  <c r="V24" i="41"/>
  <c r="H20" i="75" s="1"/>
  <c r="V27" i="41"/>
  <c r="H23" i="75" s="1"/>
  <c r="V48" i="41"/>
  <c r="Z48" i="41" s="1"/>
  <c r="V50" i="41"/>
  <c r="Z50" i="41" s="1"/>
  <c r="V49" i="41"/>
  <c r="Z49" i="41" s="1"/>
  <c r="V56" i="41"/>
  <c r="Z56" i="41" s="1"/>
  <c r="V55" i="41"/>
  <c r="H51" i="75" s="1"/>
  <c r="V33" i="41"/>
  <c r="Z33" i="41" s="1"/>
  <c r="V32" i="41"/>
  <c r="H28" i="75" s="1"/>
  <c r="V35" i="41"/>
  <c r="H31" i="75" s="1"/>
  <c r="V20" i="41"/>
  <c r="H16" i="75" s="1"/>
  <c r="V23" i="41"/>
  <c r="H19" i="75" s="1"/>
  <c r="V51" i="41"/>
  <c r="Z51" i="41" s="1"/>
  <c r="V46" i="41"/>
  <c r="Z46" i="41" s="1"/>
  <c r="V45" i="41"/>
  <c r="Z45" i="41" s="1"/>
  <c r="V40" i="41"/>
  <c r="H36" i="75" s="1"/>
  <c r="V63" i="41"/>
  <c r="H59" i="75" s="1"/>
  <c r="V26" i="41"/>
  <c r="H22" i="75" s="1"/>
  <c r="V29" i="41"/>
  <c r="H25" i="75" s="1"/>
  <c r="V31" i="41"/>
  <c r="Z31" i="41" s="1"/>
  <c r="V34" i="41"/>
  <c r="H30" i="75" s="1"/>
  <c r="V19" i="41"/>
  <c r="H15" i="75" s="1"/>
  <c r="V47" i="41"/>
  <c r="Z47" i="41" s="1"/>
  <c r="V42" i="41"/>
  <c r="Z42" i="41" s="1"/>
  <c r="V41" i="41"/>
  <c r="Z41" i="41" s="1"/>
  <c r="V18" i="41"/>
  <c r="H14" i="75" s="1"/>
  <c r="Z25" i="52"/>
  <c r="Z48" i="60"/>
  <c r="Z42" i="60"/>
  <c r="Z44" i="52"/>
  <c r="Z29" i="58"/>
  <c r="Z21" i="52"/>
  <c r="Z24" i="52"/>
  <c r="Z26" i="52"/>
  <c r="Z47" i="60"/>
  <c r="Z49" i="60"/>
  <c r="Z49" i="52"/>
  <c r="Z22" i="58"/>
  <c r="Z20" i="52"/>
  <c r="Z23" i="52"/>
  <c r="Z22" i="52"/>
  <c r="Z43" i="60"/>
  <c r="Z50" i="60"/>
  <c r="Z45" i="60"/>
  <c r="Z50" i="52"/>
  <c r="Z45" i="52"/>
  <c r="Z46" i="52"/>
  <c r="Z19" i="58"/>
  <c r="Z21" i="58"/>
  <c r="Z23" i="58"/>
  <c r="Z24" i="58"/>
  <c r="Z28" i="52"/>
  <c r="Z47" i="52"/>
  <c r="Z25" i="58"/>
  <c r="Z27" i="52"/>
  <c r="Z44" i="60"/>
  <c r="Z43" i="52"/>
  <c r="Z26" i="58"/>
  <c r="Z27" i="58"/>
  <c r="Z29" i="52"/>
  <c r="Z19" i="52"/>
  <c r="Z46" i="60"/>
  <c r="Z41" i="60"/>
  <c r="Z48" i="52"/>
  <c r="Z41" i="52"/>
  <c r="Z42" i="52"/>
  <c r="Z20" i="58"/>
  <c r="Z28" i="58"/>
  <c r="L30" i="67"/>
  <c r="V30" i="67" s="1"/>
  <c r="O30" i="67"/>
  <c r="W30" i="67" s="1"/>
  <c r="AD30" i="67" s="1"/>
  <c r="K22" i="75"/>
  <c r="Z15" i="56"/>
  <c r="Z65" i="56" s="1"/>
  <c r="Z70" i="56" s="1"/>
  <c r="K18" i="75"/>
  <c r="V62" i="41"/>
  <c r="L62" i="67"/>
  <c r="V62" i="67" s="1"/>
  <c r="K21" i="75"/>
  <c r="K16" i="75"/>
  <c r="K24" i="75"/>
  <c r="K20" i="75"/>
  <c r="K19" i="75"/>
  <c r="J11" i="75"/>
  <c r="Z52" i="52"/>
  <c r="I48" i="75"/>
  <c r="Z51" i="52"/>
  <c r="I47" i="75"/>
  <c r="Z52" i="58"/>
  <c r="K48" i="75"/>
  <c r="Z51" i="58"/>
  <c r="K47" i="75"/>
  <c r="Z30" i="52"/>
  <c r="I26" i="75"/>
  <c r="Z33" i="52"/>
  <c r="I29" i="75"/>
  <c r="Z34" i="58"/>
  <c r="K30" i="75"/>
  <c r="Z30" i="58"/>
  <c r="K26" i="75"/>
  <c r="Z36" i="52"/>
  <c r="I32" i="75"/>
  <c r="Z31" i="58"/>
  <c r="K27" i="75"/>
  <c r="Z35" i="58"/>
  <c r="K31" i="75"/>
  <c r="Z32" i="58"/>
  <c r="K28" i="75"/>
  <c r="Z36" i="58"/>
  <c r="K32" i="75"/>
  <c r="Z32" i="52"/>
  <c r="I28" i="75"/>
  <c r="Z35" i="52"/>
  <c r="I31" i="75"/>
  <c r="Z31" i="52"/>
  <c r="I27" i="75"/>
  <c r="Z34" i="52"/>
  <c r="I30" i="75"/>
  <c r="Z33" i="58"/>
  <c r="K29" i="75"/>
  <c r="O52" i="67"/>
  <c r="W52" i="67" s="1"/>
  <c r="AD52" i="67" s="1"/>
  <c r="V52" i="60"/>
  <c r="L52" i="67"/>
  <c r="V52" i="67" s="1"/>
  <c r="V51" i="60"/>
  <c r="L51" i="67"/>
  <c r="V51" i="67" s="1"/>
  <c r="O51" i="67"/>
  <c r="W51" i="67" s="1"/>
  <c r="AD51" i="67" s="1"/>
  <c r="K15" i="75"/>
  <c r="K23" i="75"/>
  <c r="O31" i="67"/>
  <c r="W31" i="67" s="1"/>
  <c r="AD31" i="67" s="1"/>
  <c r="O28" i="67"/>
  <c r="W28" i="67" s="1"/>
  <c r="AD28" i="67" s="1"/>
  <c r="O19" i="67"/>
  <c r="W19" i="67" s="1"/>
  <c r="AD19" i="67" s="1"/>
  <c r="O25" i="67"/>
  <c r="W25" i="67" s="1"/>
  <c r="AD25" i="67" s="1"/>
  <c r="V28" i="60"/>
  <c r="L28" i="67"/>
  <c r="V28" i="67" s="1"/>
  <c r="O24" i="67"/>
  <c r="W24" i="67" s="1"/>
  <c r="AD24" i="67" s="1"/>
  <c r="K25" i="75"/>
  <c r="W65" i="58"/>
  <c r="V35" i="60"/>
  <c r="L35" i="67"/>
  <c r="V35" i="67" s="1"/>
  <c r="V24" i="60"/>
  <c r="L24" i="67"/>
  <c r="V24" i="67" s="1"/>
  <c r="V27" i="60"/>
  <c r="L27" i="67"/>
  <c r="V27" i="67" s="1"/>
  <c r="V29" i="60"/>
  <c r="L29" i="67"/>
  <c r="V29" i="67" s="1"/>
  <c r="O26" i="67"/>
  <c r="W26" i="67" s="1"/>
  <c r="AD26" i="67" s="1"/>
  <c r="O20" i="67"/>
  <c r="W20" i="67" s="1"/>
  <c r="AD20" i="67" s="1"/>
  <c r="V33" i="60"/>
  <c r="L33" i="67"/>
  <c r="V33" i="67" s="1"/>
  <c r="V36" i="60"/>
  <c r="L36" i="67"/>
  <c r="V36" i="67" s="1"/>
  <c r="V20" i="60"/>
  <c r="L20" i="67"/>
  <c r="V20" i="67" s="1"/>
  <c r="V23" i="60"/>
  <c r="L23" i="67"/>
  <c r="V23" i="67" s="1"/>
  <c r="V26" i="60"/>
  <c r="L26" i="67"/>
  <c r="V26" i="67" s="1"/>
  <c r="V25" i="60"/>
  <c r="L25" i="67"/>
  <c r="V25" i="67" s="1"/>
  <c r="O22" i="67"/>
  <c r="W22" i="67" s="1"/>
  <c r="AD22" i="67" s="1"/>
  <c r="O34" i="67"/>
  <c r="W34" i="67" s="1"/>
  <c r="AD34" i="67" s="1"/>
  <c r="O33" i="67"/>
  <c r="W33" i="67" s="1"/>
  <c r="AD33" i="67" s="1"/>
  <c r="O32" i="67"/>
  <c r="W32" i="67" s="1"/>
  <c r="AD32" i="67" s="1"/>
  <c r="O27" i="67"/>
  <c r="W27" i="67" s="1"/>
  <c r="AD27" i="67" s="1"/>
  <c r="O36" i="67"/>
  <c r="W36" i="67" s="1"/>
  <c r="AD36" i="67" s="1"/>
  <c r="V30" i="60"/>
  <c r="V32" i="60"/>
  <c r="L32" i="67"/>
  <c r="V32" i="67" s="1"/>
  <c r="K17" i="75"/>
  <c r="V31" i="60"/>
  <c r="L31" i="67"/>
  <c r="V31" i="67" s="1"/>
  <c r="V34" i="60"/>
  <c r="L34" i="67"/>
  <c r="V34" i="67" s="1"/>
  <c r="V19" i="60"/>
  <c r="L19" i="67"/>
  <c r="V19" i="67" s="1"/>
  <c r="V22" i="60"/>
  <c r="L22" i="67"/>
  <c r="V22" i="67" s="1"/>
  <c r="V21" i="60"/>
  <c r="L21" i="67"/>
  <c r="V21" i="67" s="1"/>
  <c r="O21" i="67"/>
  <c r="W21" i="67" s="1"/>
  <c r="AD21" i="67" s="1"/>
  <c r="O29" i="67"/>
  <c r="W29" i="67" s="1"/>
  <c r="AD29" i="67" s="1"/>
  <c r="O23" i="67"/>
  <c r="W23" i="67" s="1"/>
  <c r="AD23" i="67" s="1"/>
  <c r="O35" i="67"/>
  <c r="W35" i="67" s="1"/>
  <c r="AD35" i="67" s="1"/>
  <c r="L56" i="67"/>
  <c r="V56" i="67" s="1"/>
  <c r="AC56" i="67" s="1"/>
  <c r="W55" i="52"/>
  <c r="O55" i="67"/>
  <c r="W55" i="67" s="1"/>
  <c r="AD55" i="67" s="1"/>
  <c r="O59" i="67"/>
  <c r="W59" i="67" s="1"/>
  <c r="AD59" i="67" s="1"/>
  <c r="W59" i="52"/>
  <c r="O44" i="67"/>
  <c r="W44" i="67" s="1"/>
  <c r="AD44" i="67" s="1"/>
  <c r="O46" i="67"/>
  <c r="W46" i="67" s="1"/>
  <c r="AD46" i="67" s="1"/>
  <c r="O40" i="67"/>
  <c r="W40" i="67" s="1"/>
  <c r="AD40" i="67" s="1"/>
  <c r="W40" i="52"/>
  <c r="O47" i="67"/>
  <c r="W47" i="67" s="1"/>
  <c r="AD47" i="67" s="1"/>
  <c r="O42" i="67"/>
  <c r="W42" i="67" s="1"/>
  <c r="AD42" i="67" s="1"/>
  <c r="W63" i="52"/>
  <c r="O63" i="67"/>
  <c r="W63" i="67" s="1"/>
  <c r="AD63" i="67" s="1"/>
  <c r="O49" i="67"/>
  <c r="W49" i="67" s="1"/>
  <c r="AD49" i="67" s="1"/>
  <c r="I45" i="75"/>
  <c r="O54" i="67"/>
  <c r="W54" i="67" s="1"/>
  <c r="AD54" i="67" s="1"/>
  <c r="W54" i="52"/>
  <c r="O50" i="67"/>
  <c r="W50" i="67" s="1"/>
  <c r="AD50" i="67" s="1"/>
  <c r="O60" i="67"/>
  <c r="W60" i="67" s="1"/>
  <c r="AD60" i="67" s="1"/>
  <c r="W60" i="52"/>
  <c r="O43" i="67"/>
  <c r="W43" i="67" s="1"/>
  <c r="AD43" i="67" s="1"/>
  <c r="W61" i="52"/>
  <c r="O61" i="67"/>
  <c r="W61" i="67" s="1"/>
  <c r="AD61" i="67" s="1"/>
  <c r="V15" i="52"/>
  <c r="L65" i="52"/>
  <c r="W18" i="52"/>
  <c r="O18" i="67"/>
  <c r="O65" i="52"/>
  <c r="O48" i="67"/>
  <c r="W48" i="67" s="1"/>
  <c r="AD48" i="67" s="1"/>
  <c r="O56" i="67"/>
  <c r="W56" i="67" s="1"/>
  <c r="AD56" i="67" s="1"/>
  <c r="W56" i="52"/>
  <c r="Z56" i="52" s="1"/>
  <c r="O41" i="67"/>
  <c r="W41" i="67" s="1"/>
  <c r="AD41" i="67" s="1"/>
  <c r="O45" i="67"/>
  <c r="W45" i="67" s="1"/>
  <c r="AD45" i="67" s="1"/>
  <c r="V15" i="41"/>
  <c r="L65" i="41"/>
  <c r="L15" i="67"/>
  <c r="V56" i="60"/>
  <c r="I65" i="52"/>
  <c r="I65" i="60"/>
  <c r="I49" i="67"/>
  <c r="U49" i="67" s="1"/>
  <c r="AB49" i="67" s="1"/>
  <c r="L65" i="60"/>
  <c r="I65" i="41"/>
  <c r="I48" i="67"/>
  <c r="U48" i="67" s="1"/>
  <c r="V61" i="60"/>
  <c r="L61" i="67"/>
  <c r="V61" i="67" s="1"/>
  <c r="AC61" i="67" s="1"/>
  <c r="I15" i="67"/>
  <c r="L49" i="67"/>
  <c r="V49" i="67" s="1"/>
  <c r="I46" i="67"/>
  <c r="U46" i="67" s="1"/>
  <c r="U18" i="52"/>
  <c r="I18" i="67"/>
  <c r="U18" i="67" s="1"/>
  <c r="I41" i="67"/>
  <c r="U41" i="67" s="1"/>
  <c r="U63" i="52"/>
  <c r="I63" i="67"/>
  <c r="U63" i="67" s="1"/>
  <c r="U60" i="52"/>
  <c r="I60" i="67"/>
  <c r="U60" i="67" s="1"/>
  <c r="L46" i="67"/>
  <c r="V46" i="67" s="1"/>
  <c r="AC46" i="67" s="1"/>
  <c r="L42" i="67"/>
  <c r="V42" i="67" s="1"/>
  <c r="AC42" i="67" s="1"/>
  <c r="V55" i="60"/>
  <c r="L55" i="67"/>
  <c r="V55" i="67" s="1"/>
  <c r="AC55" i="67" s="1"/>
  <c r="V18" i="60"/>
  <c r="L18" i="67"/>
  <c r="V60" i="60"/>
  <c r="L60" i="67"/>
  <c r="V60" i="67" s="1"/>
  <c r="AC60" i="67" s="1"/>
  <c r="V40" i="60"/>
  <c r="L40" i="67"/>
  <c r="V40" i="67" s="1"/>
  <c r="AC40" i="67" s="1"/>
  <c r="U59" i="52"/>
  <c r="I59" i="67"/>
  <c r="U59" i="67" s="1"/>
  <c r="I50" i="67"/>
  <c r="U50" i="67" s="1"/>
  <c r="I43" i="67"/>
  <c r="U43" i="67" s="1"/>
  <c r="U55" i="52"/>
  <c r="I55" i="67"/>
  <c r="U55" i="67" s="1"/>
  <c r="U40" i="52"/>
  <c r="I40" i="67"/>
  <c r="U40" i="67" s="1"/>
  <c r="L50" i="67"/>
  <c r="V50" i="67" s="1"/>
  <c r="AC50" i="67" s="1"/>
  <c r="L44" i="67"/>
  <c r="V44" i="67" s="1"/>
  <c r="AC44" i="67" s="1"/>
  <c r="V59" i="60"/>
  <c r="L59" i="67"/>
  <c r="V59" i="67" s="1"/>
  <c r="AC59" i="67" s="1"/>
  <c r="L41" i="67"/>
  <c r="V41" i="67" s="1"/>
  <c r="AC41" i="67" s="1"/>
  <c r="L43" i="67"/>
  <c r="V43" i="67" s="1"/>
  <c r="AC43" i="67" s="1"/>
  <c r="V63" i="60"/>
  <c r="L63" i="67"/>
  <c r="V63" i="67" s="1"/>
  <c r="AC63" i="67" s="1"/>
  <c r="U61" i="52"/>
  <c r="I61" i="67"/>
  <c r="U61" i="67" s="1"/>
  <c r="I45" i="67"/>
  <c r="U45" i="67" s="1"/>
  <c r="I42" i="67"/>
  <c r="U42" i="67" s="1"/>
  <c r="V54" i="60"/>
  <c r="L54" i="67"/>
  <c r="V54" i="67" s="1"/>
  <c r="AC54" i="67" s="1"/>
  <c r="L47" i="67"/>
  <c r="V47" i="67" s="1"/>
  <c r="AC47" i="67" s="1"/>
  <c r="L45" i="67"/>
  <c r="V45" i="67" s="1"/>
  <c r="AC45" i="67" s="1"/>
  <c r="L48" i="67"/>
  <c r="V48" i="67" s="1"/>
  <c r="AC48" i="67" s="1"/>
  <c r="I56" i="67"/>
  <c r="U56" i="67" s="1"/>
  <c r="AB56" i="67" s="1"/>
  <c r="I44" i="67"/>
  <c r="U44" i="67" s="1"/>
  <c r="I47" i="67"/>
  <c r="U47" i="67" s="1"/>
  <c r="U54" i="52"/>
  <c r="I54" i="67"/>
  <c r="U54" i="67" s="1"/>
  <c r="Z15" i="60"/>
  <c r="U65" i="60"/>
  <c r="L11" i="75"/>
  <c r="U65" i="41"/>
  <c r="Z65" i="78"/>
  <c r="Z70" i="78" s="1"/>
  <c r="J66" i="75" l="1"/>
  <c r="K66" i="75"/>
  <c r="U70" i="60"/>
  <c r="I70" i="60"/>
  <c r="I70" i="52"/>
  <c r="U15" i="67"/>
  <c r="U71" i="67" s="1"/>
  <c r="I71" i="67"/>
  <c r="O71" i="67"/>
  <c r="L71" i="67"/>
  <c r="V15" i="67"/>
  <c r="L70" i="60"/>
  <c r="W70" i="58"/>
  <c r="V70" i="56"/>
  <c r="O70" i="52"/>
  <c r="L70" i="52"/>
  <c r="U70" i="41"/>
  <c r="I70" i="41"/>
  <c r="L70" i="41"/>
  <c r="Z62" i="67"/>
  <c r="Z62" i="52"/>
  <c r="I58" i="75"/>
  <c r="Z30" i="41"/>
  <c r="Z52" i="41"/>
  <c r="Z28" i="41"/>
  <c r="H45" i="75"/>
  <c r="H46" i="75"/>
  <c r="Z40" i="41"/>
  <c r="H38" i="75"/>
  <c r="H50" i="75"/>
  <c r="H57" i="75"/>
  <c r="H56" i="75"/>
  <c r="Z63" i="41"/>
  <c r="H37" i="75"/>
  <c r="H52" i="75"/>
  <c r="Z59" i="41"/>
  <c r="H40" i="75"/>
  <c r="Z18" i="41"/>
  <c r="H42" i="75"/>
  <c r="Z22" i="41"/>
  <c r="H39" i="75"/>
  <c r="Z55" i="41"/>
  <c r="Z36" i="41"/>
  <c r="H43" i="75"/>
  <c r="Z25" i="41"/>
  <c r="H41" i="75"/>
  <c r="H44" i="75"/>
  <c r="Z35" i="41"/>
  <c r="Z24" i="41"/>
  <c r="Z26" i="41"/>
  <c r="H29" i="75"/>
  <c r="H47" i="75"/>
  <c r="Z27" i="41"/>
  <c r="Z34" i="41"/>
  <c r="Z19" i="41"/>
  <c r="H27" i="75"/>
  <c r="Z32" i="41"/>
  <c r="Z20" i="41"/>
  <c r="Z21" i="41"/>
  <c r="Z23" i="41"/>
  <c r="Z29" i="41"/>
  <c r="Z21" i="60"/>
  <c r="Z19" i="60"/>
  <c r="Z23" i="60"/>
  <c r="Z27" i="60"/>
  <c r="Z28" i="60"/>
  <c r="Z56" i="60"/>
  <c r="Z22" i="60"/>
  <c r="Z26" i="60"/>
  <c r="Z20" i="60"/>
  <c r="Z29" i="60"/>
  <c r="Z24" i="60"/>
  <c r="L59" i="75"/>
  <c r="Z25" i="60"/>
  <c r="Z62" i="41"/>
  <c r="AC30" i="67"/>
  <c r="AG30" i="67" s="1"/>
  <c r="Z30" i="67"/>
  <c r="AB18" i="67"/>
  <c r="AB15" i="67"/>
  <c r="V65" i="41"/>
  <c r="I59" i="75"/>
  <c r="H58" i="75"/>
  <c r="AC62" i="67"/>
  <c r="AG62" i="67" s="1"/>
  <c r="Z65" i="58"/>
  <c r="Z70" i="58" s="1"/>
  <c r="Z51" i="60"/>
  <c r="L47" i="75"/>
  <c r="Z52" i="60"/>
  <c r="L48" i="75"/>
  <c r="Z32" i="60"/>
  <c r="L28" i="75"/>
  <c r="Z31" i="60"/>
  <c r="L27" i="75"/>
  <c r="Z33" i="60"/>
  <c r="L29" i="75"/>
  <c r="Z30" i="60"/>
  <c r="L26" i="75"/>
  <c r="Z36" i="60"/>
  <c r="L32" i="75"/>
  <c r="Z35" i="60"/>
  <c r="L31" i="75"/>
  <c r="Z34" i="60"/>
  <c r="L30" i="75"/>
  <c r="Z51" i="67"/>
  <c r="AC51" i="67"/>
  <c r="AG51" i="67" s="1"/>
  <c r="AC52" i="67"/>
  <c r="AG52" i="67" s="1"/>
  <c r="Z52" i="67"/>
  <c r="Z19" i="67"/>
  <c r="AC19" i="67"/>
  <c r="AG19" i="67" s="1"/>
  <c r="AC33" i="67"/>
  <c r="AG33" i="67" s="1"/>
  <c r="Z33" i="67"/>
  <c r="L16" i="75"/>
  <c r="Z25" i="67"/>
  <c r="AC25" i="67"/>
  <c r="AG25" i="67" s="1"/>
  <c r="Z23" i="67"/>
  <c r="AC23" i="67"/>
  <c r="AG23" i="67" s="1"/>
  <c r="Z36" i="67"/>
  <c r="AC36" i="67"/>
  <c r="AG36" i="67" s="1"/>
  <c r="Z29" i="67"/>
  <c r="AC29" i="67"/>
  <c r="AG29" i="67" s="1"/>
  <c r="Z27" i="67"/>
  <c r="AC27" i="67"/>
  <c r="AG27" i="67" s="1"/>
  <c r="AC35" i="67"/>
  <c r="AG35" i="67" s="1"/>
  <c r="Z35" i="67"/>
  <c r="Z21" i="67"/>
  <c r="AC21" i="67"/>
  <c r="AG21" i="67" s="1"/>
  <c r="AC22" i="67"/>
  <c r="AG22" i="67" s="1"/>
  <c r="Z22" i="67"/>
  <c r="Z34" i="67"/>
  <c r="AC34" i="67"/>
  <c r="AG34" i="67" s="1"/>
  <c r="AC28" i="67"/>
  <c r="AG28" i="67" s="1"/>
  <c r="Z28" i="67"/>
  <c r="AC31" i="67"/>
  <c r="AG31" i="67" s="1"/>
  <c r="Z31" i="67"/>
  <c r="Z32" i="67"/>
  <c r="AC32" i="67"/>
  <c r="AG32" i="67" s="1"/>
  <c r="AC26" i="67"/>
  <c r="AG26" i="67" s="1"/>
  <c r="Z26" i="67"/>
  <c r="AC20" i="67"/>
  <c r="AG20" i="67" s="1"/>
  <c r="Z20" i="67"/>
  <c r="AC24" i="67"/>
  <c r="AG24" i="67" s="1"/>
  <c r="Z24" i="67"/>
  <c r="I44" i="75"/>
  <c r="AG56" i="67"/>
  <c r="L52" i="75"/>
  <c r="I52" i="75"/>
  <c r="W18" i="67"/>
  <c r="O74" i="67"/>
  <c r="V65" i="52"/>
  <c r="Z15" i="52"/>
  <c r="I11" i="75"/>
  <c r="W65" i="52"/>
  <c r="H11" i="75"/>
  <c r="Z15" i="41"/>
  <c r="Z56" i="67"/>
  <c r="V65" i="60"/>
  <c r="I20" i="75"/>
  <c r="I74" i="67"/>
  <c r="Z47" i="67"/>
  <c r="AB47" i="67"/>
  <c r="AG47" i="67" s="1"/>
  <c r="AB44" i="67"/>
  <c r="AG44" i="67" s="1"/>
  <c r="Z44" i="67"/>
  <c r="L41" i="75"/>
  <c r="L19" i="75"/>
  <c r="L43" i="75"/>
  <c r="L24" i="75"/>
  <c r="I38" i="75"/>
  <c r="I17" i="75"/>
  <c r="I57" i="75"/>
  <c r="Z61" i="52"/>
  <c r="I25" i="75"/>
  <c r="L20" i="75"/>
  <c r="Z59" i="60"/>
  <c r="L55" i="75"/>
  <c r="L15" i="75"/>
  <c r="L46" i="75"/>
  <c r="Z55" i="52"/>
  <c r="I51" i="75"/>
  <c r="I39" i="75"/>
  <c r="Z59" i="52"/>
  <c r="I55" i="75"/>
  <c r="Z40" i="60"/>
  <c r="L36" i="75"/>
  <c r="L14" i="75"/>
  <c r="Z18" i="60"/>
  <c r="L18" i="75"/>
  <c r="L42" i="75"/>
  <c r="I56" i="75"/>
  <c r="Z60" i="52"/>
  <c r="Z63" i="52"/>
  <c r="I37" i="75"/>
  <c r="L45" i="75"/>
  <c r="AB48" i="67"/>
  <c r="AG48" i="67" s="1"/>
  <c r="Z48" i="67"/>
  <c r="I24" i="75"/>
  <c r="I40" i="75"/>
  <c r="Z45" i="67"/>
  <c r="AB45" i="67"/>
  <c r="AG45" i="67" s="1"/>
  <c r="AB40" i="67"/>
  <c r="AG40" i="67" s="1"/>
  <c r="Z40" i="67"/>
  <c r="AB50" i="67"/>
  <c r="AG50" i="67" s="1"/>
  <c r="Z50" i="67"/>
  <c r="Z46" i="67"/>
  <c r="AB46" i="67"/>
  <c r="AG46" i="67" s="1"/>
  <c r="I43" i="75"/>
  <c r="I15" i="75"/>
  <c r="U65" i="52"/>
  <c r="AB54" i="67"/>
  <c r="AG54" i="67" s="1"/>
  <c r="Z54" i="67"/>
  <c r="L44" i="75"/>
  <c r="L22" i="75"/>
  <c r="L17" i="75"/>
  <c r="Z54" i="60"/>
  <c r="L50" i="75"/>
  <c r="L23" i="75"/>
  <c r="I41" i="75"/>
  <c r="Z63" i="60"/>
  <c r="L39" i="75"/>
  <c r="L37" i="75"/>
  <c r="L40" i="75"/>
  <c r="I36" i="75"/>
  <c r="Z40" i="52"/>
  <c r="I22" i="75"/>
  <c r="I46" i="75"/>
  <c r="I23" i="75"/>
  <c r="Z60" i="60"/>
  <c r="L56" i="75"/>
  <c r="L51" i="75"/>
  <c r="Z55" i="60"/>
  <c r="L38" i="75"/>
  <c r="L21" i="75"/>
  <c r="I21" i="75"/>
  <c r="I16" i="75"/>
  <c r="Z18" i="52"/>
  <c r="I14" i="75"/>
  <c r="I42" i="75"/>
  <c r="L25" i="75"/>
  <c r="I50" i="75"/>
  <c r="Z54" i="52"/>
  <c r="I18" i="75"/>
  <c r="I19" i="75"/>
  <c r="AB42" i="67"/>
  <c r="AG42" i="67" s="1"/>
  <c r="Z42" i="67"/>
  <c r="Z61" i="67"/>
  <c r="AB61" i="67"/>
  <c r="AG61" i="67" s="1"/>
  <c r="AB55" i="67"/>
  <c r="AG55" i="67" s="1"/>
  <c r="Z55" i="67"/>
  <c r="AB43" i="67"/>
  <c r="AG43" i="67" s="1"/>
  <c r="Z43" i="67"/>
  <c r="Z59" i="67"/>
  <c r="AB59" i="67"/>
  <c r="AG59" i="67" s="1"/>
  <c r="L74" i="67"/>
  <c r="V18" i="67"/>
  <c r="AB60" i="67"/>
  <c r="AG60" i="67" s="1"/>
  <c r="Z60" i="67"/>
  <c r="Z63" i="67"/>
  <c r="AB63" i="67"/>
  <c r="AG63" i="67" s="1"/>
  <c r="Z41" i="67"/>
  <c r="AB41" i="67"/>
  <c r="AG41" i="67" s="1"/>
  <c r="AC49" i="67"/>
  <c r="AG49" i="67" s="1"/>
  <c r="Z49" i="67"/>
  <c r="L57" i="75"/>
  <c r="Z61" i="60"/>
  <c r="X67" i="67" l="1"/>
  <c r="X74" i="67" s="1"/>
  <c r="W67" i="67"/>
  <c r="L28" i="66" s="1"/>
  <c r="V67" i="67"/>
  <c r="K28" i="66" s="1"/>
  <c r="U67" i="67"/>
  <c r="H66" i="75"/>
  <c r="I66" i="75"/>
  <c r="L66" i="75"/>
  <c r="W71" i="67"/>
  <c r="Z15" i="67"/>
  <c r="U70" i="52"/>
  <c r="AC15" i="67"/>
  <c r="V71" i="67"/>
  <c r="V70" i="60"/>
  <c r="V70" i="52"/>
  <c r="W70" i="52"/>
  <c r="V70" i="41"/>
  <c r="Z66" i="67"/>
  <c r="O52" i="75"/>
  <c r="O31" i="75"/>
  <c r="O27" i="75"/>
  <c r="O30" i="75"/>
  <c r="O32" i="75"/>
  <c r="O45" i="75"/>
  <c r="O48" i="75"/>
  <c r="O28" i="75"/>
  <c r="O26" i="75"/>
  <c r="O29" i="75"/>
  <c r="O47" i="75"/>
  <c r="O58" i="75"/>
  <c r="O59" i="75"/>
  <c r="O55" i="75"/>
  <c r="O16" i="75"/>
  <c r="O44" i="75"/>
  <c r="Z65" i="41"/>
  <c r="Z70" i="41" s="1"/>
  <c r="AD18" i="67"/>
  <c r="O11" i="75"/>
  <c r="O19" i="75"/>
  <c r="O43" i="75"/>
  <c r="O18" i="75"/>
  <c r="O24" i="75"/>
  <c r="O46" i="75"/>
  <c r="O36" i="75"/>
  <c r="O41" i="75"/>
  <c r="O42" i="75"/>
  <c r="O50" i="75"/>
  <c r="O15" i="75"/>
  <c r="O40" i="75"/>
  <c r="O23" i="75"/>
  <c r="Z65" i="60"/>
  <c r="Z70" i="60" s="1"/>
  <c r="O21" i="75"/>
  <c r="O14" i="75"/>
  <c r="O20" i="75"/>
  <c r="Z65" i="52"/>
  <c r="Z70" i="52" s="1"/>
  <c r="O37" i="75"/>
  <c r="O56" i="75"/>
  <c r="O39" i="75"/>
  <c r="O25" i="75"/>
  <c r="O17" i="75"/>
  <c r="Z18" i="67"/>
  <c r="AC18" i="67"/>
  <c r="O22" i="75"/>
  <c r="O51" i="75"/>
  <c r="O57" i="75"/>
  <c r="O38" i="75"/>
  <c r="AG15" i="67" l="1"/>
  <c r="J28" i="66"/>
  <c r="U74" i="67"/>
  <c r="W74" i="67"/>
  <c r="V74" i="67"/>
  <c r="M28" i="66"/>
  <c r="AG18" i="67"/>
  <c r="AE69" i="67" l="1"/>
  <c r="AE67" i="67"/>
  <c r="M27" i="66"/>
  <c r="G10" i="80" s="1"/>
  <c r="AE68" i="67"/>
  <c r="M30" i="66" l="1"/>
  <c r="M61" i="79" s="1"/>
  <c r="M33" i="81" s="1"/>
  <c r="M39" i="66"/>
  <c r="AE71" i="67"/>
  <c r="M40" i="66" s="1"/>
  <c r="M41" i="66" l="1"/>
  <c r="M42" i="66" l="1"/>
  <c r="M47" i="66"/>
  <c r="M59" i="66" s="1"/>
  <c r="M46" i="66"/>
  <c r="M52" i="66" s="1"/>
  <c r="M58" i="66" l="1"/>
  <c r="M60" i="66" s="1"/>
  <c r="M53" i="66"/>
  <c r="M54" i="66" s="1"/>
  <c r="M48" i="66"/>
  <c r="AB68" i="67"/>
  <c r="Z68" i="67"/>
  <c r="AC68" i="67"/>
  <c r="G9" i="80" l="1"/>
  <c r="G14" i="80" s="1"/>
  <c r="M26" i="79"/>
  <c r="AD68" i="67"/>
  <c r="M12" i="81" l="1"/>
  <c r="M29" i="79"/>
  <c r="AG68" i="67"/>
  <c r="O62" i="75" s="1"/>
  <c r="M15" i="81" l="1"/>
  <c r="AB67" i="67"/>
  <c r="J27" i="66"/>
  <c r="D10" i="80" s="1"/>
  <c r="J30" i="66" l="1"/>
  <c r="J61" i="79" s="1"/>
  <c r="J33" i="81" s="1"/>
  <c r="AC67" i="67"/>
  <c r="Z67" i="67"/>
  <c r="K27" i="66"/>
  <c r="E10" i="80" s="1"/>
  <c r="K30" i="66" l="1"/>
  <c r="H68" i="75"/>
  <c r="L68" i="75"/>
  <c r="I68" i="75"/>
  <c r="M68" i="75"/>
  <c r="J68" i="75"/>
  <c r="K68" i="75"/>
  <c r="I71" i="75" l="1"/>
  <c r="L71" i="75"/>
  <c r="H71" i="75"/>
  <c r="K71" i="75"/>
  <c r="J71" i="75"/>
  <c r="M71" i="75"/>
  <c r="K61" i="79"/>
  <c r="K33" i="81" s="1"/>
  <c r="Z69" i="67"/>
  <c r="Z74" i="67" s="1"/>
  <c r="AC69" i="67"/>
  <c r="AB69" i="67"/>
  <c r="AD69" i="67"/>
  <c r="K39" i="66" l="1"/>
  <c r="J39" i="66"/>
  <c r="L27" i="66"/>
  <c r="AD67" i="67"/>
  <c r="AG69" i="67"/>
  <c r="AC71" i="67"/>
  <c r="Z71" i="67"/>
  <c r="AB71" i="67"/>
  <c r="AD71" i="67" l="1"/>
  <c r="AG71" i="67" s="1"/>
  <c r="L39" i="66"/>
  <c r="L30" i="66"/>
  <c r="L61" i="79" s="1"/>
  <c r="L33" i="81" s="1"/>
  <c r="F10" i="80"/>
  <c r="I10" i="80" s="1"/>
  <c r="AG67" i="67"/>
  <c r="O63" i="75"/>
  <c r="L40" i="66"/>
  <c r="K40" i="66"/>
  <c r="K41" i="66" s="1"/>
  <c r="J40" i="66"/>
  <c r="J41" i="66" s="1"/>
  <c r="O66" i="75" l="1"/>
  <c r="L41" i="66"/>
  <c r="L47" i="66" s="1"/>
  <c r="L59" i="66" s="1"/>
  <c r="J42" i="66"/>
  <c r="K46" i="66"/>
  <c r="K52" i="66" s="1"/>
  <c r="K42" i="66"/>
  <c r="O68" i="75"/>
  <c r="K47" i="66"/>
  <c r="K53" i="66" s="1"/>
  <c r="J46" i="66"/>
  <c r="J58" i="66" s="1"/>
  <c r="J47" i="66"/>
  <c r="J53" i="66" s="1"/>
  <c r="O71" i="75" l="1"/>
  <c r="L42" i="66"/>
  <c r="L46" i="66"/>
  <c r="L52" i="66" s="1"/>
  <c r="J59" i="66"/>
  <c r="J60" i="66" s="1"/>
  <c r="K54" i="66"/>
  <c r="L29" i="79"/>
  <c r="L53" i="66"/>
  <c r="K59" i="66"/>
  <c r="K29" i="79" s="1"/>
  <c r="K58" i="66"/>
  <c r="K48" i="66"/>
  <c r="J48" i="66"/>
  <c r="J52" i="66"/>
  <c r="E9" i="80" l="1"/>
  <c r="E14" i="80" s="1"/>
  <c r="L54" i="66"/>
  <c r="L48" i="66"/>
  <c r="L58" i="66"/>
  <c r="L60" i="66" s="1"/>
  <c r="K15" i="81"/>
  <c r="L15" i="81"/>
  <c r="O73" i="75"/>
  <c r="J29" i="79"/>
  <c r="K60" i="66"/>
  <c r="K26" i="79"/>
  <c r="J54" i="66"/>
  <c r="F9" i="80" l="1"/>
  <c r="F14" i="80" s="1"/>
  <c r="D9" i="80"/>
  <c r="D14" i="80" s="1"/>
  <c r="L26" i="79"/>
  <c r="L12" i="81" s="1"/>
  <c r="J15" i="81"/>
  <c r="J26" i="79"/>
  <c r="I14" i="80" l="1"/>
  <c r="I9" i="80"/>
  <c r="J12" i="81"/>
  <c r="I11" i="81" l="1"/>
  <c r="I33" i="81" l="1"/>
  <c r="F24" i="80" l="1"/>
  <c r="G24" i="80"/>
  <c r="I24" i="80" l="1"/>
  <c r="B32" i="80" s="1"/>
  <c r="O33" i="81" l="1"/>
  <c r="D21" i="80" l="1"/>
  <c r="K40" i="79"/>
  <c r="K12" i="81" s="1"/>
  <c r="O23" i="81" l="1"/>
  <c r="D19" i="80" l="1"/>
  <c r="D20" i="80" l="1"/>
  <c r="E19" i="80" l="1"/>
  <c r="E20" i="80"/>
  <c r="E21" i="80"/>
  <c r="D22" i="80"/>
  <c r="F19" i="80" l="1"/>
  <c r="F21" i="80"/>
  <c r="G20" i="80"/>
  <c r="F20" i="80"/>
  <c r="I20" i="80" l="1"/>
  <c r="G21" i="80"/>
  <c r="I21" i="80" s="1"/>
  <c r="G19" i="80"/>
  <c r="I19" i="80" s="1"/>
  <c r="D23" i="80"/>
  <c r="E22" i="80" l="1"/>
  <c r="E23" i="80" l="1"/>
  <c r="F22" i="80" l="1"/>
  <c r="F23" i="80" l="1"/>
  <c r="G22" i="80" l="1"/>
  <c r="I22" i="80" s="1"/>
  <c r="G23" i="80" l="1"/>
  <c r="I23" i="80" s="1"/>
  <c r="B31" i="80" l="1"/>
</calcChain>
</file>

<file path=xl/sharedStrings.xml><?xml version="1.0" encoding="utf-8"?>
<sst xmlns="http://schemas.openxmlformats.org/spreadsheetml/2006/main" count="1403" uniqueCount="191">
  <si>
    <t>Total</t>
  </si>
  <si>
    <t>Labour</t>
  </si>
  <si>
    <t>Design &amp; Project Management Labour</t>
  </si>
  <si>
    <t>Design</t>
  </si>
  <si>
    <t>Sub Tester</t>
  </si>
  <si>
    <t>Fitter</t>
  </si>
  <si>
    <t>Materials</t>
  </si>
  <si>
    <t>Admittance balancing units (single phase)</t>
  </si>
  <si>
    <t>Admittance balancing units (three phase)</t>
  </si>
  <si>
    <t>Substation</t>
  </si>
  <si>
    <t>Primary Plant</t>
  </si>
  <si>
    <t>GFN</t>
  </si>
  <si>
    <t>GFN enclosure</t>
  </si>
  <si>
    <t>RMU</t>
  </si>
  <si>
    <t>Cap bank</t>
  </si>
  <si>
    <t>AC board (Including change over)</t>
  </si>
  <si>
    <t>Voltage transformer</t>
  </si>
  <si>
    <t>Contracts</t>
  </si>
  <si>
    <t>$/ea</t>
  </si>
  <si>
    <t>Labour (hours)</t>
  </si>
  <si>
    <t>Commissioning</t>
  </si>
  <si>
    <t>Civil works</t>
  </si>
  <si>
    <t>Re-phasing</t>
  </si>
  <si>
    <t>Station service transformer (500kVA)</t>
  </si>
  <si>
    <t>Station service transformer (750kVA)</t>
  </si>
  <si>
    <t>Design (hours)</t>
  </si>
  <si>
    <t>Opex</t>
  </si>
  <si>
    <t>Total Project Cost</t>
  </si>
  <si>
    <t>Traffic control</t>
  </si>
  <si>
    <t>Mob/Demob</t>
  </si>
  <si>
    <t>Capex</t>
  </si>
  <si>
    <t>Line survey</t>
  </si>
  <si>
    <t>Bendigo</t>
  </si>
  <si>
    <t>General Linework</t>
  </si>
  <si>
    <t>Live Linework</t>
  </si>
  <si>
    <t>Rate per person per hour (with vehicles allocated)</t>
  </si>
  <si>
    <t>Construction</t>
  </si>
  <si>
    <t>Qty</t>
  </si>
  <si>
    <t>Unit cost (ea)</t>
  </si>
  <si>
    <t>Labour Rates</t>
  </si>
  <si>
    <t>Operation</t>
  </si>
  <si>
    <t>Costs:</t>
  </si>
  <si>
    <t>Resource partner rates used</t>
  </si>
  <si>
    <t>Year incurred</t>
  </si>
  <si>
    <t>Total construction</t>
  </si>
  <si>
    <t>Contracts ($)</t>
  </si>
  <si>
    <t>PMO costs</t>
  </si>
  <si>
    <t>Type</t>
  </si>
  <si>
    <t>Distribution</t>
  </si>
  <si>
    <t>Capex asset categories</t>
  </si>
  <si>
    <t>Subtransmission</t>
  </si>
  <si>
    <t>SCADA/Network control</t>
  </si>
  <si>
    <t>Non-network general assets - IT</t>
  </si>
  <si>
    <t>VBRC</t>
  </si>
  <si>
    <t>Check</t>
  </si>
  <si>
    <t>Feeder works</t>
  </si>
  <si>
    <t>$/m</t>
  </si>
  <si>
    <t>22kV circuit breaker (outdoor)</t>
  </si>
  <si>
    <t>Standard Life (yrs)</t>
  </si>
  <si>
    <t>Feeders</t>
  </si>
  <si>
    <t>Total Cost</t>
  </si>
  <si>
    <t>Capex Flag</t>
  </si>
  <si>
    <t>Total project cost</t>
  </si>
  <si>
    <t>Direct</t>
  </si>
  <si>
    <t>Pro-rata</t>
  </si>
  <si>
    <t>Capex categorised directly</t>
  </si>
  <si>
    <t>TIMING</t>
  </si>
  <si>
    <t>MAJOR ITEM UNIT COSTS</t>
  </si>
  <si>
    <t>OPEX</t>
  </si>
  <si>
    <t>CAPEX</t>
  </si>
  <si>
    <t>Project timing</t>
  </si>
  <si>
    <t>$ pa</t>
  </si>
  <si>
    <t>Allocation Basis</t>
  </si>
  <si>
    <t>TOTAL</t>
  </si>
  <si>
    <t>Other capex</t>
  </si>
  <si>
    <t>check</t>
  </si>
  <si>
    <t>Feeders by ZSS</t>
  </si>
  <si>
    <t>Construction delivery &amp; site control</t>
  </si>
  <si>
    <t>Depreciation category</t>
  </si>
  <si>
    <t>ACR/gas switch control box replacement</t>
  </si>
  <si>
    <t>Standard metering</t>
  </si>
  <si>
    <t>Public lighting</t>
  </si>
  <si>
    <t>Non-network general assets - Other</t>
  </si>
  <si>
    <t>Supervisory cables</t>
  </si>
  <si>
    <t>Old SWER ACRs</t>
  </si>
  <si>
    <t>Land</t>
  </si>
  <si>
    <t>Surge arrestors</t>
  </si>
  <si>
    <t>ACRs</t>
  </si>
  <si>
    <t>Total opex ex. debt raising costs</t>
  </si>
  <si>
    <t>Project inputs</t>
  </si>
  <si>
    <t>Asset groups</t>
  </si>
  <si>
    <t xml:space="preserve">Volumes: </t>
  </si>
  <si>
    <t>Indoor switchboard</t>
  </si>
  <si>
    <t>Wage escalation (real)</t>
  </si>
  <si>
    <t>Forecast expenditure</t>
  </si>
  <si>
    <t>Project costs (capitalised)</t>
  </si>
  <si>
    <t>Project costs (expensed)</t>
  </si>
  <si>
    <t>Incremental re-balancing works</t>
  </si>
  <si>
    <t>Incremental compliance testing</t>
  </si>
  <si>
    <t>Incremental technical support</t>
  </si>
  <si>
    <t>Building block components</t>
  </si>
  <si>
    <t>Return on capital</t>
  </si>
  <si>
    <t>Return of capital (regulatory depreciation)</t>
  </si>
  <si>
    <t>Operating expenditure</t>
  </si>
  <si>
    <t>Net tax allowance</t>
  </si>
  <si>
    <t>Annual revenue requirement (unsmoothed)</t>
  </si>
  <si>
    <t>Annual revenue requirement (smoothed)</t>
  </si>
  <si>
    <t>Summary by Year</t>
  </si>
  <si>
    <t>PTRM Inputs</t>
  </si>
  <si>
    <t>Tables</t>
  </si>
  <si>
    <t>Total capex ($m 2015)</t>
  </si>
  <si>
    <t>Total %</t>
  </si>
  <si>
    <t>CAPEX FOR PTRM</t>
  </si>
  <si>
    <t>OPEX FOR PTRM</t>
  </si>
  <si>
    <t>Calculations for PTRM</t>
  </si>
  <si>
    <t>$ pa/feeder</t>
  </si>
  <si>
    <t>Fusesavers</t>
  </si>
  <si>
    <t>HV Regulators upgrade (control box)</t>
  </si>
  <si>
    <t>HV Regulators upgrade (close delta)</t>
  </si>
  <si>
    <t>Remove repex already provided in 2016-20 EDPR</t>
  </si>
  <si>
    <t>Total Opex</t>
  </si>
  <si>
    <t>$m real 2015</t>
  </si>
  <si>
    <t>Capex by category</t>
  </si>
  <si>
    <t>Total capex</t>
  </si>
  <si>
    <t>Total project capex</t>
  </si>
  <si>
    <t>%</t>
  </si>
  <si>
    <t>SCADA / Protection &amp; Control/ Comms</t>
  </si>
  <si>
    <t>Surge arrestor sites (single phase)</t>
  </si>
  <si>
    <t>Surge arrestor sites (three phase)</t>
  </si>
  <si>
    <t>Design Rates</t>
  </si>
  <si>
    <t>DESIGN RATES</t>
  </si>
  <si>
    <t>BENDIGO RESOURCE PARTNER RATES</t>
  </si>
  <si>
    <t>Incremental opex ($m 2015)</t>
  </si>
  <si>
    <t>Incremental contingent project opex</t>
  </si>
  <si>
    <t>Incremental contingent project capex ($m 2015)</t>
  </si>
  <si>
    <t>Incremental re-balancing works - per feeder cost</t>
  </si>
  <si>
    <t>Incremental operating costs before wage escalation</t>
  </si>
  <si>
    <t>Incremental operating costs</t>
  </si>
  <si>
    <t>Incremental contingent project capex by category</t>
  </si>
  <si>
    <t>Percentage capex by category (directly categorised)</t>
  </si>
  <si>
    <t>Allocation</t>
  </si>
  <si>
    <t>Total capital cost</t>
  </si>
  <si>
    <t>PMO cost</t>
  </si>
  <si>
    <t>Distribution switchgear (installed)</t>
  </si>
  <si>
    <t>OTHER COSTS</t>
  </si>
  <si>
    <t>Labour ($)</t>
  </si>
  <si>
    <t>Other Labour ($)</t>
  </si>
  <si>
    <t>Design hrs</t>
  </si>
  <si>
    <t>First year of project</t>
  </si>
  <si>
    <t>Check:</t>
  </si>
  <si>
    <t>BALLARAT RESOURCE PARTNER RATES</t>
  </si>
  <si>
    <t>Ballarat</t>
  </si>
  <si>
    <t>HV customers isolation substation (3 MVA)</t>
  </si>
  <si>
    <t>HV customers isolation substation (6 MVA)</t>
  </si>
  <si>
    <t>BAN</t>
  </si>
  <si>
    <t>BAS</t>
  </si>
  <si>
    <t>BETS</t>
  </si>
  <si>
    <t>BGO</t>
  </si>
  <si>
    <t>CTN</t>
  </si>
  <si>
    <t>GL</t>
  </si>
  <si>
    <t>Other</t>
  </si>
  <si>
    <t>Powercor REFCLs Tranche 2 Contingent Project Application</t>
  </si>
  <si>
    <t>Other Project Costs</t>
  </si>
  <si>
    <t>Test trailer</t>
  </si>
  <si>
    <t xml:space="preserve">Other </t>
  </si>
  <si>
    <t>UG cable replacement</t>
  </si>
  <si>
    <t>Incremental operating costs with real escalation ($m  real 2015)</t>
  </si>
  <si>
    <t>Summary of total expenditure requirements ($m real 2015)</t>
  </si>
  <si>
    <t>Summary of incremental revenue requirements ($m real 2015)</t>
  </si>
  <si>
    <t>Earth grid modification</t>
  </si>
  <si>
    <t>(real 2015 dollars)</t>
  </si>
  <si>
    <t>Costs ($000s 2015)</t>
  </si>
  <si>
    <t>ZSS Feeder Exit Relocation</t>
  </si>
  <si>
    <t>Spare GFN</t>
  </si>
  <si>
    <t>Distribution Code voltage variation payment</t>
  </si>
  <si>
    <t>Capacitance reducing isolation substation (6 MVA)</t>
  </si>
  <si>
    <t>Real labour escalation</t>
  </si>
  <si>
    <t>Total PMO Costs</t>
  </si>
  <si>
    <t>Indoor switchboard and switch room (incl GFN enclosure)</t>
  </si>
  <si>
    <t>Total site cost</t>
  </si>
  <si>
    <t>PMO COST</t>
  </si>
  <si>
    <t>UG cable testing</t>
  </si>
  <si>
    <t>HV customers - site specific costs</t>
  </si>
  <si>
    <t>Labour Rates ($/hr)</t>
  </si>
  <si>
    <t>2015 $/hr</t>
  </si>
  <si>
    <t>Cumulative real labour escalation from 2018</t>
  </si>
  <si>
    <t>Cost summary by site</t>
  </si>
  <si>
    <t>GFN on feeder and associated equipment</t>
  </si>
  <si>
    <t>From 2018 debt update PTRM ($m 2015)</t>
  </si>
  <si>
    <t>2018 debt update PTRM with incremental contingent project capex ($m 2015)</t>
  </si>
  <si>
    <t>2018 debt update PTRM with incremental contingent project opex ($m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</si>
</sst>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;[Red]\-&quot;$&quot;#,##0;\ &quot;-&quot;"/>
    <numFmt numFmtId="165" formatCode="#,##0_ ;[Red]\-#,##0;\ &quot;-&quot;\ "/>
    <numFmt numFmtId="166" formatCode="0.0%"/>
    <numFmt numFmtId="167" formatCode="_-* #,##0_-;\-* #,##0_-;_-* &quot;-&quot;??_-;_-@_-"/>
    <numFmt numFmtId="168" formatCode="#,##0;[Red]\-&quot;$&quot;#,##0;\ &quot;-&quot;"/>
    <numFmt numFmtId="169" formatCode="&quot;$&quot;#,##0.00;[Red]\-&quot;$&quot;#,##0.00;\ &quot;-&quot;"/>
    <numFmt numFmtId="170" formatCode="0_ ;[Red]\-0\ "/>
    <numFmt numFmtId="171" formatCode="#,##0.0;[Red]\-&quot;$&quot;#,##0.0;\ &quot;-&quot;"/>
    <numFmt numFmtId="172" formatCode="#,##0.0;[Red]\-#,##0.0;\ &quot;-&quot;"/>
    <numFmt numFmtId="173" formatCode="_(&quot;$&quot;* #,##0.00_);_(&quot;$&quot;* \(#,##0.00\);_(&quot;$&quot;* &quot;-&quot;??_);_(@_)"/>
    <numFmt numFmtId="174" formatCode="&quot;$&quot;#,##0_);[Red]\(&quot;$&quot;#,##0\)"/>
    <numFmt numFmtId="175" formatCode="0.000_)"/>
    <numFmt numFmtId="176" formatCode="_(* #,##0.00_);_(* \(#,##0.00\);_(* &quot;&quot;_);_(@_)"/>
    <numFmt numFmtId="177" formatCode="_(&quot;$&quot;* #,##0_);\(&quot;$&quot;* #,##0_);_(&quot;$&quot;* &quot;-&quot;_0;_-@_-"/>
    <numFmt numFmtId="178" formatCode="_-[$€]* #,##0.00_-;\-[$€]* #,##0.00_-;_-[$€]* &quot;-&quot;??_-;_-@_-"/>
    <numFmt numFmtId="179" formatCode="_(* #,##0_);_(* \(#,##0\);_(* &quot;-&quot;??_);_(@_)"/>
    <numFmt numFmtId="180" formatCode="&quot;DR&quot;_(* #,##0.0_);&quot;CR&quot;_(* #,##0.0_);_(* &quot;-&quot;_);_(@_)"/>
    <numFmt numFmtId="181" formatCode="#"/>
    <numFmt numFmtId="182" formatCode="_(* #,##0_);_(* \(#,##0\);_(* &quot; - &quot;??_);_(@_)"/>
    <numFmt numFmtId="183" formatCode="&quot;$&quot;#,##0_);\(&quot;$&quot;#,##0\);&quot;$-&quot;_)"/>
    <numFmt numFmtId="184" formatCode="#,##0.0_);\(#,##0.0\);\-__"/>
    <numFmt numFmtId="185" formatCode="_-* #,##0\ _p_t_a_-;\-* #,##0\ _p_t_a_-;_-* &quot;-&quot;\ _p_t_a_-;_-@_-"/>
    <numFmt numFmtId="186" formatCode="_-* #,##0.00\ _p_t_a_-;\-* #,##0.00\ _p_t_a_-;_-* &quot;-&quot;??\ _p_t_a_-;_-@_-"/>
    <numFmt numFmtId="187" formatCode="_-* #,##0\ &quot;Pts&quot;_-;\-* #,##0\ &quot;Pts&quot;_-;_-* &quot;-&quot;\ &quot;Pts&quot;_-;_-@_-"/>
    <numFmt numFmtId="188" formatCode="_-* #,##0.00\ &quot;Pts&quot;_-;\-* #,##0.00\ &quot;Pts&quot;_-;_-* &quot;-&quot;??\ &quot;Pts&quot;_-;_-@_-"/>
    <numFmt numFmtId="189" formatCode="0.00_)"/>
    <numFmt numFmtId="190" formatCode="General_)"/>
    <numFmt numFmtId="191" formatCode="_(* #,##0_);[Red]_(* \(#,##0\);_(* &quot; - &quot;??_);_(@_)"/>
    <numFmt numFmtId="192" formatCode="#,##0_);\(#,##0\);\-;"/>
    <numFmt numFmtId="193" formatCode="#,##0_);\(#,##0\);&quot;-&quot;_)"/>
    <numFmt numFmtId="194" formatCode="0_)"/>
    <numFmt numFmtId="195" formatCode="[$$-C09]#,##0"/>
    <numFmt numFmtId="196" formatCode="_(* #,##0.00_);_(* \(#,##0.00\);_(* &quot;-&quot;??_);_(@_)"/>
    <numFmt numFmtId="197" formatCode="#,##0.00;[Red]\-&quot;$&quot;#,##0.00;\ &quot;-&quot;"/>
    <numFmt numFmtId="198" formatCode="#,##0.0"/>
    <numFmt numFmtId="199" formatCode="0.0"/>
    <numFmt numFmtId="200" formatCode="0.0;\ \-0.0;\ &quot;-&quot;"/>
    <numFmt numFmtId="201" formatCode="&quot;$&quot;#,##0.0000;[Red]\-&quot;$&quot;#,##0.0000"/>
    <numFmt numFmtId="202" formatCode="&quot;$&quot;#,##0.00000;[Red]\-&quot;$&quot;#,##0.00000"/>
  </numFmts>
  <fonts count="136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  <scheme val="minor"/>
    </font>
    <font>
      <sz val="8"/>
      <color rgb="FF0070C0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sz val="10"/>
      <color theme="1"/>
      <name val="Calibri"/>
      <family val="2"/>
    </font>
    <font>
      <i/>
      <sz val="10"/>
      <name val="Calibri"/>
      <family val="2"/>
      <scheme val="minor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b/>
      <sz val="11"/>
      <color indexed="8"/>
      <name val="Calibri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b/>
      <sz val="10"/>
      <color rgb="FF3F3F3F"/>
      <name val="Verdana"/>
      <family val="2"/>
    </font>
    <font>
      <sz val="10"/>
      <color theme="1"/>
      <name val="Calibri"/>
      <family val="1"/>
      <scheme val="minor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i/>
      <sz val="11"/>
      <color theme="1"/>
      <name val="Calibri"/>
      <family val="2"/>
    </font>
    <font>
      <sz val="10"/>
      <color theme="4" tint="-0.24997711111789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color theme="4" tint="-0.249977111117893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0"/>
      <color theme="0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</font>
    <font>
      <b/>
      <i/>
      <sz val="12"/>
      <color theme="1"/>
      <name val="Calibri"/>
      <family val="2"/>
    </font>
    <font>
      <sz val="10"/>
      <color theme="0" tint="-0.499984740745262"/>
      <name val="Calibri"/>
      <family val="2"/>
    </font>
    <font>
      <i/>
      <sz val="11"/>
      <color theme="1"/>
      <name val="Calibri"/>
      <family val="2"/>
    </font>
    <font>
      <sz val="10"/>
      <color rgb="FF0070C0"/>
      <name val="Calibri"/>
      <family val="2"/>
    </font>
    <font>
      <i/>
      <sz val="10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indexed="8"/>
      <name val="Calibri"/>
      <family val="2"/>
    </font>
    <font>
      <i/>
      <sz val="8"/>
      <color theme="0" tint="-0.499984740745262"/>
      <name val="Calibri"/>
      <family val="2"/>
    </font>
    <font>
      <sz val="10"/>
      <color theme="5"/>
      <name val="Calibri"/>
      <family val="2"/>
    </font>
    <font>
      <b/>
      <i/>
      <sz val="11"/>
      <color theme="5"/>
      <name val="Calibri"/>
      <family val="2"/>
    </font>
    <font>
      <b/>
      <sz val="18"/>
      <color theme="3"/>
      <name val="Cambria"/>
      <family val="2"/>
      <scheme val="major"/>
    </font>
    <font>
      <sz val="9"/>
      <name val="Calibri"/>
      <family val="2"/>
    </font>
    <font>
      <i/>
      <sz val="10"/>
      <color rgb="FF7F7F7F"/>
      <name val="Verdana"/>
      <family val="2"/>
    </font>
    <font>
      <u/>
      <sz val="8.25"/>
      <color indexed="36"/>
      <name val="?l?r ?o?S?V?b?N"/>
      <family val="3"/>
    </font>
    <font>
      <sz val="10"/>
      <name val="Helv"/>
    </font>
    <font>
      <sz val="9"/>
      <name val="Helv"/>
    </font>
    <font>
      <sz val="10"/>
      <name val="Tms Rmn"/>
    </font>
    <font>
      <sz val="6"/>
      <name val="Arial"/>
      <family val="2"/>
    </font>
    <font>
      <sz val="10"/>
      <name val="Times New Roman"/>
      <family val="1"/>
    </font>
    <font>
      <sz val="11"/>
      <name val="Tms Rmn"/>
    </font>
    <font>
      <sz val="6"/>
      <name val="SwitzerlandCondensed"/>
    </font>
    <font>
      <u/>
      <sz val="8.25"/>
      <color indexed="12"/>
      <name val="?l?r ?o?S?V?b?N"/>
      <family val="3"/>
    </font>
    <font>
      <sz val="11"/>
      <name val="Book Antiqua"/>
      <family val="1"/>
    </font>
    <font>
      <i/>
      <sz val="12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i/>
      <sz val="6"/>
      <name val="Arial"/>
      <family val="2"/>
    </font>
    <font>
      <sz val="6"/>
      <color indexed="11"/>
      <name val="Arial"/>
      <family val="2"/>
    </font>
    <font>
      <b/>
      <sz val="6"/>
      <color indexed="11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color indexed="12"/>
      <name val="Arial"/>
      <family val="2"/>
    </font>
    <font>
      <sz val="10"/>
      <color indexed="12"/>
      <name val="Arial"/>
      <family val="2"/>
    </font>
    <font>
      <sz val="14"/>
      <name val="Arial"/>
      <family val="2"/>
    </font>
    <font>
      <b/>
      <i/>
      <sz val="16"/>
      <name val="Helv"/>
    </font>
    <font>
      <sz val="10"/>
      <name val="Helv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7"/>
      <color indexed="52"/>
      <name val="Arial"/>
      <family val="2"/>
    </font>
    <font>
      <sz val="10"/>
      <name val="Arial"/>
      <family val="2"/>
      <charset val="177"/>
    </font>
    <font>
      <b/>
      <sz val="10"/>
      <color indexed="8"/>
      <name val="Arial"/>
      <family val="2"/>
      <charset val="177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48"/>
      <name val="Arial"/>
      <family val="2"/>
    </font>
    <font>
      <sz val="12"/>
      <color indexed="14"/>
      <name val="Arial"/>
      <family val="2"/>
    </font>
    <font>
      <b/>
      <sz val="7"/>
      <color indexed="9"/>
      <name val="Arial"/>
      <family val="2"/>
    </font>
    <font>
      <sz val="9"/>
      <name val="Helvetica-Black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theme="0"/>
      <name val="Calibri"/>
      <family val="2"/>
    </font>
    <font>
      <b/>
      <sz val="16"/>
      <color theme="0"/>
      <name val="Calibri"/>
      <family val="2"/>
    </font>
    <font>
      <sz val="8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rgb="FF666666"/>
      <name val="Calibri"/>
      <family val="2"/>
    </font>
    <font>
      <b/>
      <sz val="10.5"/>
      <color rgb="FFFFFFFF"/>
      <name val="Calibri"/>
      <family val="2"/>
    </font>
    <font>
      <b/>
      <sz val="9"/>
      <name val="Calibri"/>
      <family val="2"/>
    </font>
    <font>
      <u/>
      <sz val="10"/>
      <name val="Calibri"/>
      <family val="2"/>
    </font>
    <font>
      <sz val="10"/>
      <color theme="0" tint="-0.14999847407452621"/>
      <name val="Calibri"/>
      <family val="2"/>
    </font>
    <font>
      <sz val="10"/>
      <color theme="0" tint="-0.34998626667073579"/>
      <name val="Calibri"/>
      <family val="2"/>
    </font>
    <font>
      <sz val="11"/>
      <color rgb="FF1F497D"/>
      <name val="Calibri"/>
      <family val="2"/>
    </font>
  </fonts>
  <fills count="1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8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1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thin">
        <color auto="1"/>
      </bottom>
      <diagonal/>
    </border>
    <border>
      <left/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/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auto="1"/>
      </top>
      <bottom style="hair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hair">
        <color theme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thin">
        <color indexed="23"/>
      </top>
      <bottom/>
      <diagonal/>
    </border>
    <border>
      <left style="medium">
        <color rgb="FFC0504D"/>
      </left>
      <right/>
      <top style="medium">
        <color rgb="FFC0504D"/>
      </top>
      <bottom/>
      <diagonal/>
    </border>
    <border>
      <left/>
      <right/>
      <top style="medium">
        <color rgb="FFC0504D"/>
      </top>
      <bottom/>
      <diagonal/>
    </border>
    <border>
      <left/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/>
      <top style="medium">
        <color rgb="FFC0504D"/>
      </top>
      <bottom style="medium">
        <color rgb="FFC0504D"/>
      </bottom>
      <diagonal/>
    </border>
    <border>
      <left/>
      <right/>
      <top style="medium">
        <color rgb="FFC0504D"/>
      </top>
      <bottom style="medium">
        <color rgb="FFC0504D"/>
      </bottom>
      <diagonal/>
    </border>
    <border>
      <left/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/>
      <top/>
      <bottom/>
      <diagonal/>
    </border>
    <border>
      <left style="medium">
        <color rgb="FFC0504D"/>
      </left>
      <right/>
      <top/>
      <bottom style="medium">
        <color rgb="FFC0504D"/>
      </bottom>
      <diagonal/>
    </border>
    <border>
      <left/>
      <right/>
      <top/>
      <bottom style="medium">
        <color rgb="FFC0504D"/>
      </bottom>
      <diagonal/>
    </border>
    <border>
      <left/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/>
      <top style="double">
        <color rgb="FFC0504D"/>
      </top>
      <bottom style="medium">
        <color rgb="FFC0504D"/>
      </bottom>
      <diagonal/>
    </border>
    <border>
      <left/>
      <right/>
      <top style="double">
        <color rgb="FFC0504D"/>
      </top>
      <bottom style="medium">
        <color rgb="FFC0504D"/>
      </bottom>
      <diagonal/>
    </border>
    <border>
      <left/>
      <right style="medium">
        <color rgb="FFC0504D"/>
      </right>
      <top style="double">
        <color rgb="FFC0504D"/>
      </top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/>
      <diagonal/>
    </border>
    <border>
      <left style="medium">
        <color rgb="FFC0504D"/>
      </left>
      <right style="medium">
        <color rgb="FFC0504D"/>
      </right>
      <top style="medium">
        <color rgb="FFC0504D"/>
      </top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/>
      <bottom/>
      <diagonal/>
    </border>
    <border>
      <left style="medium">
        <color rgb="FFC0504D"/>
      </left>
      <right style="medium">
        <color rgb="FFC0504D"/>
      </right>
      <top/>
      <bottom style="medium">
        <color rgb="FFC0504D"/>
      </bottom>
      <diagonal/>
    </border>
    <border>
      <left style="medium">
        <color rgb="FFC0504D"/>
      </left>
      <right style="medium">
        <color rgb="FFC0504D"/>
      </right>
      <top style="double">
        <color rgb="FFC0504D"/>
      </top>
      <bottom style="medium">
        <color rgb="FFC0504D"/>
      </bottom>
      <diagonal/>
    </border>
    <border>
      <left/>
      <right/>
      <top style="hair">
        <color auto="1"/>
      </top>
      <bottom/>
      <diagonal/>
    </border>
    <border>
      <left style="thin">
        <color theme="4" tint="-0.24994659260841701"/>
      </left>
      <right/>
      <top style="thin">
        <color auto="1"/>
      </top>
      <bottom style="double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auto="1"/>
      </top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theme="4" tint="-0.24994659260841701"/>
      </right>
      <top/>
      <bottom style="thin">
        <color indexed="64"/>
      </bottom>
      <diagonal/>
    </border>
    <border>
      <left/>
      <right style="thin">
        <color theme="4" tint="-0.24994659260841701"/>
      </right>
      <top/>
      <bottom style="hair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auto="1"/>
      </bottom>
      <diagonal/>
    </border>
    <border>
      <left/>
      <right style="thin">
        <color theme="4" tint="-0.24994659260841701"/>
      </right>
      <top style="hair">
        <color auto="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theme="4" tint="-0.24994659260841701"/>
      </right>
      <top style="thin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068">
    <xf numFmtId="0" fontId="0" fillId="0" borderId="0"/>
    <xf numFmtId="0" fontId="9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34" borderId="0" applyNumberFormat="0" applyBorder="0" applyAlignment="0" applyProtection="0"/>
    <xf numFmtId="0" fontId="14" fillId="40" borderId="0" applyNumberFormat="0" applyBorder="0" applyAlignment="0" applyProtection="0"/>
    <xf numFmtId="0" fontId="15" fillId="3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5" fillId="3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7" borderId="0" applyNumberFormat="0" applyBorder="0" applyAlignment="0" applyProtection="0"/>
    <xf numFmtId="0" fontId="18" fillId="10" borderId="7" applyNumberFormat="0" applyAlignment="0" applyProtection="0"/>
    <xf numFmtId="0" fontId="19" fillId="11" borderId="10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9" fillId="0" borderId="0" applyFont="0" applyFill="0" applyBorder="0" applyAlignment="0" applyProtection="0"/>
    <xf numFmtId="0" fontId="22" fillId="6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7" applyNumberFormat="0" applyAlignment="0" applyProtection="0"/>
    <xf numFmtId="0" fontId="27" fillId="0" borderId="9" applyNumberFormat="0" applyFill="0" applyAlignment="0" applyProtection="0"/>
    <xf numFmtId="0" fontId="28" fillId="8" borderId="0" applyNumberFormat="0" applyBorder="0" applyAlignment="0" applyProtection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12" borderId="11" applyNumberFormat="0" applyFont="0" applyAlignment="0" applyProtection="0"/>
    <xf numFmtId="0" fontId="13" fillId="12" borderId="11" applyNumberFormat="0" applyFont="0" applyAlignment="0" applyProtection="0"/>
    <xf numFmtId="0" fontId="13" fillId="12" borderId="11" applyNumberFormat="0" applyFont="0" applyAlignment="0" applyProtection="0"/>
    <xf numFmtId="0" fontId="29" fillId="10" borderId="8" applyNumberFormat="0" applyAlignment="0" applyProtection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1" fillId="49" borderId="13" applyNumberFormat="0" applyProtection="0">
      <alignment vertical="center"/>
    </xf>
    <xf numFmtId="4" fontId="32" fillId="49" borderId="14" applyNumberFormat="0" applyProtection="0">
      <alignment vertical="center"/>
    </xf>
    <xf numFmtId="4" fontId="33" fillId="50" borderId="13" applyNumberFormat="0" applyProtection="0">
      <alignment vertical="center"/>
    </xf>
    <xf numFmtId="4" fontId="32" fillId="49" borderId="14" applyNumberFormat="0" applyProtection="0">
      <alignment vertical="center"/>
    </xf>
    <xf numFmtId="4" fontId="31" fillId="50" borderId="13" applyNumberFormat="0" applyProtection="0">
      <alignment horizontal="left" vertical="center" indent="1"/>
    </xf>
    <xf numFmtId="4" fontId="32" fillId="50" borderId="14" applyNumberFormat="0" applyProtection="0">
      <alignment horizontal="left" vertical="center" indent="1"/>
    </xf>
    <xf numFmtId="0" fontId="31" fillId="50" borderId="13" applyNumberFormat="0" applyProtection="0">
      <alignment horizontal="left" vertical="top" indent="1"/>
    </xf>
    <xf numFmtId="4" fontId="31" fillId="0" borderId="0" applyNumberFormat="0" applyProtection="0">
      <alignment horizontal="left" vertical="center" indent="1"/>
    </xf>
    <xf numFmtId="4" fontId="32" fillId="51" borderId="14" applyNumberFormat="0" applyProtection="0">
      <alignment horizontal="left" vertical="center" indent="1"/>
    </xf>
    <xf numFmtId="4" fontId="34" fillId="52" borderId="13" applyNumberFormat="0" applyProtection="0">
      <alignment horizontal="right" vertical="center"/>
    </xf>
    <xf numFmtId="4" fontId="32" fillId="52" borderId="14" applyNumberFormat="0" applyProtection="0">
      <alignment horizontal="right" vertical="center"/>
    </xf>
    <xf numFmtId="4" fontId="34" fillId="53" borderId="13" applyNumberFormat="0" applyProtection="0">
      <alignment horizontal="right" vertical="center"/>
    </xf>
    <xf numFmtId="4" fontId="32" fillId="54" borderId="14" applyNumberFormat="0" applyProtection="0">
      <alignment horizontal="right" vertical="center"/>
    </xf>
    <xf numFmtId="4" fontId="34" fillId="55" borderId="13" applyNumberFormat="0" applyProtection="0">
      <alignment horizontal="right" vertical="center"/>
    </xf>
    <xf numFmtId="4" fontId="32" fillId="55" borderId="15" applyNumberFormat="0" applyProtection="0">
      <alignment horizontal="right" vertical="center"/>
    </xf>
    <xf numFmtId="4" fontId="34" fillId="56" borderId="13" applyNumberFormat="0" applyProtection="0">
      <alignment horizontal="right" vertical="center"/>
    </xf>
    <xf numFmtId="4" fontId="32" fillId="56" borderId="14" applyNumberFormat="0" applyProtection="0">
      <alignment horizontal="right" vertical="center"/>
    </xf>
    <xf numFmtId="4" fontId="34" fillId="57" borderId="13" applyNumberFormat="0" applyProtection="0">
      <alignment horizontal="right" vertical="center"/>
    </xf>
    <xf numFmtId="4" fontId="32" fillId="57" borderId="14" applyNumberFormat="0" applyProtection="0">
      <alignment horizontal="right" vertical="center"/>
    </xf>
    <xf numFmtId="4" fontId="34" fillId="58" borderId="13" applyNumberFormat="0" applyProtection="0">
      <alignment horizontal="right" vertical="center"/>
    </xf>
    <xf numFmtId="4" fontId="32" fillId="58" borderId="14" applyNumberFormat="0" applyProtection="0">
      <alignment horizontal="right" vertical="center"/>
    </xf>
    <xf numFmtId="4" fontId="34" fillId="59" borderId="13" applyNumberFormat="0" applyProtection="0">
      <alignment horizontal="right" vertical="center"/>
    </xf>
    <xf numFmtId="4" fontId="32" fillId="59" borderId="14" applyNumberFormat="0" applyProtection="0">
      <alignment horizontal="right" vertical="center"/>
    </xf>
    <xf numFmtId="4" fontId="34" fillId="60" borderId="13" applyNumberFormat="0" applyProtection="0">
      <alignment horizontal="right" vertical="center"/>
    </xf>
    <xf numFmtId="4" fontId="32" fillId="60" borderId="14" applyNumberFormat="0" applyProtection="0">
      <alignment horizontal="right" vertical="center"/>
    </xf>
    <xf numFmtId="4" fontId="34" fillId="61" borderId="13" applyNumberFormat="0" applyProtection="0">
      <alignment horizontal="right" vertical="center"/>
    </xf>
    <xf numFmtId="4" fontId="32" fillId="61" borderId="14" applyNumberFormat="0" applyProtection="0">
      <alignment horizontal="right" vertical="center"/>
    </xf>
    <xf numFmtId="4" fontId="31" fillId="62" borderId="16" applyNumberFormat="0" applyProtection="0">
      <alignment horizontal="left" vertical="center" indent="1"/>
    </xf>
    <xf numFmtId="4" fontId="32" fillId="62" borderId="15" applyNumberFormat="0" applyProtection="0">
      <alignment horizontal="left" vertical="center" indent="1"/>
    </xf>
    <xf numFmtId="4" fontId="34" fillId="63" borderId="0" applyNumberFormat="0" applyProtection="0">
      <alignment horizontal="left" vertical="center" indent="1"/>
    </xf>
    <xf numFmtId="4" fontId="35" fillId="64" borderId="0" applyNumberFormat="0" applyProtection="0">
      <alignment horizontal="left" vertical="center" indent="1"/>
    </xf>
    <xf numFmtId="4" fontId="34" fillId="65" borderId="17" applyNumberFormat="0" applyProtection="0">
      <alignment horizontal="center" vertical="center"/>
    </xf>
    <xf numFmtId="4" fontId="32" fillId="66" borderId="14" applyNumberFormat="0" applyProtection="0">
      <alignment horizontal="right" vertical="center"/>
    </xf>
    <xf numFmtId="4" fontId="34" fillId="63" borderId="0" applyNumberFormat="0" applyProtection="0">
      <alignment horizontal="left" vertical="center" indent="1"/>
    </xf>
    <xf numFmtId="4" fontId="32" fillId="63" borderId="15" applyNumberFormat="0" applyProtection="0">
      <alignment horizontal="left" vertical="center" indent="1"/>
    </xf>
    <xf numFmtId="4" fontId="34" fillId="67" borderId="0" applyNumberFormat="0" applyProtection="0">
      <alignment horizontal="left" vertical="center" indent="1"/>
    </xf>
    <xf numFmtId="4" fontId="32" fillId="66" borderId="15" applyNumberFormat="0" applyProtection="0">
      <alignment horizontal="left" vertical="center" indent="1"/>
    </xf>
    <xf numFmtId="0" fontId="9" fillId="65" borderId="13" applyNumberFormat="0" applyProtection="0">
      <alignment horizontal="left" vertical="center" indent="1"/>
    </xf>
    <xf numFmtId="0" fontId="32" fillId="68" borderId="14" applyNumberFormat="0" applyProtection="0">
      <alignment horizontal="left" vertical="center" indent="1"/>
    </xf>
    <xf numFmtId="0" fontId="9" fillId="64" borderId="13" applyNumberFormat="0" applyProtection="0">
      <alignment horizontal="left" vertical="top" indent="1"/>
    </xf>
    <xf numFmtId="0" fontId="32" fillId="69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70" borderId="14" applyNumberFormat="0" applyProtection="0">
      <alignment horizontal="left" vertical="center" indent="1"/>
    </xf>
    <xf numFmtId="0" fontId="9" fillId="67" borderId="13" applyNumberFormat="0" applyProtection="0">
      <alignment horizontal="left" vertical="top" indent="1"/>
    </xf>
    <xf numFmtId="0" fontId="32" fillId="66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71" borderId="14" applyNumberFormat="0" applyProtection="0">
      <alignment horizontal="left" vertical="center" indent="1"/>
    </xf>
    <xf numFmtId="0" fontId="9" fillId="72" borderId="13" applyNumberFormat="0" applyProtection="0">
      <alignment horizontal="left" vertical="top" indent="1"/>
    </xf>
    <xf numFmtId="0" fontId="32" fillId="71" borderId="13" applyNumberFormat="0" applyProtection="0">
      <alignment horizontal="left" vertical="top" indent="1"/>
    </xf>
    <xf numFmtId="0" fontId="9" fillId="65" borderId="13" applyNumberFormat="0" applyProtection="0">
      <alignment horizontal="left" vertical="center" indent="1"/>
    </xf>
    <xf numFmtId="0" fontId="32" fillId="63" borderId="14" applyNumberFormat="0" applyProtection="0">
      <alignment horizontal="left" vertical="center" indent="1"/>
    </xf>
    <xf numFmtId="0" fontId="9" fillId="73" borderId="13" applyNumberFormat="0" applyProtection="0">
      <alignment horizontal="left" vertical="top" indent="1"/>
    </xf>
    <xf numFmtId="0" fontId="32" fillId="63" borderId="13" applyNumberFormat="0" applyProtection="0">
      <alignment horizontal="left" vertical="top" indent="1"/>
    </xf>
    <xf numFmtId="0" fontId="32" fillId="74" borderId="18" applyNumberFormat="0">
      <protection locked="0"/>
    </xf>
    <xf numFmtId="0" fontId="32" fillId="74" borderId="18" applyNumberFormat="0">
      <protection locked="0"/>
    </xf>
    <xf numFmtId="0" fontId="36" fillId="69" borderId="19" applyBorder="0"/>
    <xf numFmtId="4" fontId="34" fillId="75" borderId="13" applyNumberFormat="0" applyProtection="0">
      <alignment vertical="center"/>
    </xf>
    <xf numFmtId="4" fontId="37" fillId="75" borderId="13" applyNumberFormat="0" applyProtection="0">
      <alignment vertical="center"/>
    </xf>
    <xf numFmtId="4" fontId="32" fillId="65" borderId="20" applyNumberFormat="0" applyProtection="0">
      <alignment vertical="center"/>
    </xf>
    <xf numFmtId="4" fontId="34" fillId="75" borderId="13" applyNumberFormat="0" applyProtection="0">
      <alignment horizontal="left" vertical="center" indent="1"/>
    </xf>
    <xf numFmtId="0" fontId="34" fillId="75" borderId="13" applyNumberFormat="0" applyProtection="0">
      <alignment horizontal="left" vertical="top" indent="1"/>
    </xf>
    <xf numFmtId="4" fontId="38" fillId="0" borderId="13" applyNumberFormat="0" applyProtection="0">
      <alignment horizontal="right" vertical="center"/>
    </xf>
    <xf numFmtId="4" fontId="32" fillId="0" borderId="14" applyNumberFormat="0" applyProtection="0">
      <alignment horizontal="right" vertical="center"/>
    </xf>
    <xf numFmtId="4" fontId="37" fillId="0" borderId="13" applyNumberFormat="0" applyProtection="0">
      <alignment horizontal="right" vertical="center"/>
    </xf>
    <xf numFmtId="4" fontId="32" fillId="74" borderId="14" applyNumberFormat="0" applyProtection="0">
      <alignment horizontal="right" vertical="center"/>
    </xf>
    <xf numFmtId="4" fontId="34" fillId="76" borderId="13" applyNumberFormat="0" applyProtection="0">
      <alignment horizontal="left" vertical="center" indent="1"/>
    </xf>
    <xf numFmtId="4" fontId="32" fillId="51" borderId="14" applyNumberFormat="0" applyProtection="0">
      <alignment horizontal="left" vertical="center" indent="1"/>
    </xf>
    <xf numFmtId="0" fontId="31" fillId="76" borderId="21" applyNumberFormat="0" applyProtection="0">
      <alignment horizontal="center" vertical="top"/>
    </xf>
    <xf numFmtId="4" fontId="39" fillId="0" borderId="0" applyNumberFormat="0" applyProtection="0">
      <alignment horizontal="left" vertical="center" indent="1"/>
    </xf>
    <xf numFmtId="0" fontId="32" fillId="77" borderId="20"/>
    <xf numFmtId="0" fontId="32" fillId="77" borderId="20"/>
    <xf numFmtId="4" fontId="40" fillId="63" borderId="13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51" fillId="79" borderId="0" applyNumberFormat="0" applyAlignment="0" applyProtection="0">
      <alignment vertical="top"/>
    </xf>
    <xf numFmtId="0" fontId="52" fillId="0" borderId="0" applyNumberFormat="0" applyProtection="0">
      <alignment horizontal="right" vertical="top"/>
    </xf>
    <xf numFmtId="0" fontId="53" fillId="74" borderId="25" applyNumberFormat="0" applyProtection="0">
      <alignment horizontal="centerContinuous" vertical="top"/>
    </xf>
    <xf numFmtId="0" fontId="54" fillId="0" borderId="23" applyNumberFormat="0" applyAlignment="0" applyProtection="0">
      <alignment vertical="top"/>
    </xf>
    <xf numFmtId="0" fontId="9" fillId="0" borderId="0"/>
    <xf numFmtId="0" fontId="6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85" borderId="0" applyNumberFormat="0" applyBorder="0" applyAlignment="0" applyProtection="0"/>
    <xf numFmtId="0" fontId="16" fillId="16" borderId="0" applyNumberFormat="0" applyBorder="0" applyAlignment="0" applyProtection="0"/>
    <xf numFmtId="0" fontId="16" fillId="86" borderId="0" applyNumberFormat="0" applyBorder="0" applyAlignment="0" applyProtection="0"/>
    <xf numFmtId="0" fontId="16" fillId="19" borderId="0" applyNumberFormat="0" applyBorder="0" applyAlignment="0" applyProtection="0"/>
    <xf numFmtId="0" fontId="16" fillId="87" borderId="0" applyNumberFormat="0" applyBorder="0" applyAlignment="0" applyProtection="0"/>
    <xf numFmtId="0" fontId="16" fillId="22" borderId="0" applyNumberFormat="0" applyBorder="0" applyAlignment="0" applyProtection="0"/>
    <xf numFmtId="0" fontId="16" fillId="88" borderId="0" applyNumberFormat="0" applyBorder="0" applyAlignment="0" applyProtection="0"/>
    <xf numFmtId="0" fontId="16" fillId="25" borderId="0" applyNumberFormat="0" applyBorder="0" applyAlignment="0" applyProtection="0"/>
    <xf numFmtId="0" fontId="16" fillId="89" borderId="0" applyNumberFormat="0" applyBorder="0" applyAlignment="0" applyProtection="0"/>
    <xf numFmtId="0" fontId="16" fillId="28" borderId="0" applyNumberFormat="0" applyBorder="0" applyAlignment="0" applyProtection="0"/>
    <xf numFmtId="0" fontId="16" fillId="90" borderId="0" applyNumberFormat="0" applyBorder="0" applyAlignment="0" applyProtection="0"/>
    <xf numFmtId="3" fontId="89" fillId="95" borderId="0">
      <alignment vertical="center"/>
      <protection locked="0"/>
    </xf>
    <xf numFmtId="173" fontId="9" fillId="0" borderId="0" applyFont="0" applyFill="0" applyBorder="0" applyAlignment="0" applyProtection="0"/>
    <xf numFmtId="3" fontId="88" fillId="50" borderId="0" applyBorder="0">
      <alignment vertical="center"/>
      <protection locked="0"/>
    </xf>
    <xf numFmtId="3" fontId="87" fillId="95" borderId="0">
      <alignment vertical="center"/>
      <protection locked="0"/>
    </xf>
    <xf numFmtId="0" fontId="120" fillId="91" borderId="39" applyNumberFormat="0" applyAlignment="0" applyProtection="0"/>
    <xf numFmtId="3" fontId="86" fillId="0" borderId="0">
      <alignment vertical="center"/>
    </xf>
    <xf numFmtId="3" fontId="85" fillId="0" borderId="0" applyBorder="0">
      <alignment vertical="center"/>
    </xf>
    <xf numFmtId="0" fontId="75" fillId="0" borderId="0" applyBorder="0">
      <alignment horizontal="left" indent="3"/>
    </xf>
    <xf numFmtId="0" fontId="84" fillId="0" borderId="0" applyBorder="0">
      <alignment horizontal="left" indent="2"/>
    </xf>
    <xf numFmtId="0" fontId="83" fillId="0" borderId="0" applyBorder="0">
      <alignment horizontal="left" vertical="center" indent="1"/>
    </xf>
    <xf numFmtId="0" fontId="82" fillId="0" borderId="0" applyBorder="0"/>
    <xf numFmtId="3" fontId="81" fillId="0" borderId="46">
      <alignment horizontal="right"/>
    </xf>
    <xf numFmtId="3" fontId="52" fillId="0" borderId="46" applyBorder="0"/>
    <xf numFmtId="0" fontId="119" fillId="0" borderId="0" applyNumberFormat="0" applyFill="0" applyBorder="0" applyAlignment="0" applyProtection="0"/>
    <xf numFmtId="0" fontId="119" fillId="0" borderId="45" applyNumberFormat="0" applyFill="0" applyAlignment="0" applyProtection="0"/>
    <xf numFmtId="0" fontId="118" fillId="0" borderId="44" applyNumberFormat="0" applyFill="0" applyAlignment="0" applyProtection="0"/>
    <xf numFmtId="0" fontId="117" fillId="0" borderId="43" applyNumberFormat="0" applyFill="0" applyAlignment="0" applyProtection="0"/>
    <xf numFmtId="181" fontId="54" fillId="72" borderId="20" applyNumberFormat="0">
      <alignment horizontal="centerContinuous" vertical="center" wrapText="1"/>
    </xf>
    <xf numFmtId="0" fontId="52" fillId="0" borderId="42">
      <alignment horizontal="left" vertical="center"/>
    </xf>
    <xf numFmtId="0" fontId="52" fillId="0" borderId="41" applyNumberFormat="0" applyAlignment="0" applyProtection="0">
      <alignment horizontal="left" vertical="center"/>
    </xf>
    <xf numFmtId="0" fontId="116" fillId="94" borderId="0" applyNumberFormat="0" applyBorder="0" applyAlignment="0" applyProtection="0"/>
    <xf numFmtId="180" fontId="9" fillId="0" borderId="0" applyFont="0" applyFill="0" applyBorder="0" applyAlignment="0" applyProtection="0">
      <alignment horizontal="center"/>
    </xf>
    <xf numFmtId="179" fontId="8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0" fontId="78" fillId="0" borderId="0"/>
    <xf numFmtId="14" fontId="9" fillId="0" borderId="0" applyFont="0" applyFill="0" applyBorder="0" applyAlignment="0">
      <alignment horizontal="center" vertical="center" wrapText="1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77" fillId="0" borderId="0"/>
    <xf numFmtId="175" fontId="77" fillId="0" borderId="0"/>
    <xf numFmtId="175" fontId="77" fillId="0" borderId="0"/>
    <xf numFmtId="183" fontId="9" fillId="0" borderId="48" applyNumberFormat="0" applyFont="0" applyFill="0" applyAlignment="0" applyProtection="0"/>
    <xf numFmtId="175" fontId="77" fillId="0" borderId="0"/>
    <xf numFmtId="38" fontId="32" fillId="83" borderId="0">
      <alignment vertical="top"/>
    </xf>
    <xf numFmtId="3" fontId="88" fillId="50" borderId="47" applyBorder="0">
      <alignment vertical="center"/>
    </xf>
    <xf numFmtId="0" fontId="121" fillId="0" borderId="50" applyNumberFormat="0" applyFill="0" applyAlignment="0" applyProtection="0"/>
    <xf numFmtId="38" fontId="32" fillId="50" borderId="49">
      <alignment wrapText="1"/>
      <protection locked="0"/>
    </xf>
    <xf numFmtId="175" fontId="77" fillId="0" borderId="0"/>
    <xf numFmtId="175" fontId="77" fillId="0" borderId="0"/>
    <xf numFmtId="175" fontId="77" fillId="0" borderId="0"/>
    <xf numFmtId="0" fontId="9" fillId="0" borderId="0">
      <alignment horizontal="left" vertical="center" indent="1"/>
    </xf>
    <xf numFmtId="173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" fillId="0" borderId="0"/>
    <xf numFmtId="175" fontId="77" fillId="0" borderId="0"/>
    <xf numFmtId="0" fontId="13" fillId="0" borderId="0"/>
    <xf numFmtId="38" fontId="36" fillId="50" borderId="24">
      <alignment horizontal="center"/>
      <protection locked="0"/>
    </xf>
    <xf numFmtId="38" fontId="36" fillId="83" borderId="24" applyNumberFormat="0">
      <alignment horizontal="centerContinuous" wrapText="1"/>
    </xf>
    <xf numFmtId="0" fontId="114" fillId="93" borderId="40" applyNumberFormat="0" applyAlignment="0" applyProtection="0"/>
    <xf numFmtId="174" fontId="76" fillId="0" borderId="0" applyFill="0" applyBorder="0" applyAlignment="0" applyProtection="0"/>
    <xf numFmtId="3" fontId="75" fillId="0" borderId="38" applyBorder="0">
      <alignment vertical="center"/>
    </xf>
    <xf numFmtId="0" fontId="113" fillId="74" borderId="39" applyNumberFormat="0" applyAlignment="0" applyProtection="0"/>
    <xf numFmtId="0" fontId="74" fillId="0" borderId="20">
      <alignment horizontal="center"/>
      <protection hidden="1"/>
    </xf>
    <xf numFmtId="0" fontId="112" fillId="52" borderId="0" applyNumberFormat="0" applyBorder="0" applyAlignment="0" applyProtection="0"/>
    <xf numFmtId="38" fontId="9" fillId="83" borderId="0" applyNumberFormat="0" applyFont="0" applyAlignment="0"/>
    <xf numFmtId="0" fontId="15" fillId="58" borderId="0" applyNumberFormat="0" applyBorder="0" applyAlignment="0" applyProtection="0"/>
    <xf numFmtId="0" fontId="15" fillId="51" borderId="0" applyNumberFormat="0" applyBorder="0" applyAlignment="0" applyProtection="0"/>
    <xf numFmtId="0" fontId="15" fillId="70" borderId="0" applyNumberFormat="0" applyBorder="0" applyAlignment="0" applyProtection="0"/>
    <xf numFmtId="0" fontId="15" fillId="59" borderId="0" applyNumberFormat="0" applyBorder="0" applyAlignment="0" applyProtection="0"/>
    <xf numFmtId="0" fontId="15" fillId="55" borderId="0" applyNumberFormat="0" applyBorder="0" applyAlignment="0" applyProtection="0"/>
    <xf numFmtId="0" fontId="15" fillId="51" borderId="0" applyNumberFormat="0" applyBorder="0" applyAlignment="0" applyProtection="0"/>
    <xf numFmtId="0" fontId="73" fillId="0" borderId="0" applyNumberFormat="0" applyFill="0" applyBorder="0" applyAlignment="0" applyProtection="0"/>
    <xf numFmtId="0" fontId="15" fillId="91" borderId="0" applyNumberFormat="0" applyBorder="0" applyAlignment="0" applyProtection="0"/>
    <xf numFmtId="0" fontId="15" fillId="51" borderId="0" applyNumberFormat="0" applyBorder="0" applyAlignment="0" applyProtection="0"/>
    <xf numFmtId="0" fontId="15" fillId="68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51" borderId="0" applyNumberFormat="0" applyBorder="0" applyAlignment="0" applyProtection="0"/>
    <xf numFmtId="0" fontId="14" fillId="91" borderId="0" applyNumberFormat="0" applyBorder="0" applyAlignment="0" applyProtection="0"/>
    <xf numFmtId="0" fontId="14" fillId="71" borderId="0" applyNumberFormat="0" applyBorder="0" applyAlignment="0" applyProtection="0"/>
    <xf numFmtId="0" fontId="14" fillId="68" borderId="0" applyNumberFormat="0" applyBorder="0" applyAlignment="0" applyProtection="0"/>
    <xf numFmtId="0" fontId="14" fillId="49" borderId="0" applyNumberFormat="0" applyBorder="0" applyAlignment="0" applyProtection="0"/>
    <xf numFmtId="0" fontId="14" fillId="53" borderId="0" applyNumberFormat="0" applyBorder="0" applyAlignment="0" applyProtection="0"/>
    <xf numFmtId="0" fontId="14" fillId="68" borderId="0" applyNumberFormat="0" applyBorder="0" applyAlignment="0" applyProtection="0"/>
    <xf numFmtId="0" fontId="14" fillId="91" borderId="0" applyNumberFormat="0" applyBorder="0" applyAlignment="0" applyProtection="0"/>
    <xf numFmtId="0" fontId="14" fillId="92" borderId="0" applyNumberFormat="0" applyBorder="0" applyAlignment="0" applyProtection="0"/>
    <xf numFmtId="0" fontId="14" fillId="74" borderId="0" applyNumberFormat="0" applyBorder="0" applyAlignment="0" applyProtection="0"/>
    <xf numFmtId="0" fontId="14" fillId="65" borderId="0" applyNumberFormat="0" applyBorder="0" applyAlignment="0" applyProtection="0"/>
    <xf numFmtId="0" fontId="14" fillId="91" borderId="0" applyNumberFormat="0" applyBorder="0" applyAlignment="0" applyProtection="0"/>
    <xf numFmtId="0" fontId="14" fillId="74" borderId="0" applyNumberFormat="0" applyBorder="0" applyAlignment="0" applyProtection="0"/>
    <xf numFmtId="9" fontId="72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9" fillId="0" borderId="0"/>
    <xf numFmtId="182" fontId="90" fillId="0" borderId="0" applyNumberFormat="0" applyFill="0" applyBorder="0" applyAlignment="0"/>
    <xf numFmtId="184" fontId="91" fillId="0" borderId="0">
      <alignment vertical="center"/>
    </xf>
    <xf numFmtId="38" fontId="32" fillId="83" borderId="0">
      <alignment vertical="top"/>
    </xf>
    <xf numFmtId="185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3" fontId="82" fillId="96" borderId="38" applyBorder="0">
      <alignment horizontal="center"/>
    </xf>
    <xf numFmtId="0" fontId="122" fillId="49" borderId="0" applyNumberFormat="0" applyBorder="0" applyAlignment="0" applyProtection="0"/>
    <xf numFmtId="0" fontId="76" fillId="0" borderId="0"/>
    <xf numFmtId="189" fontId="92" fillId="0" borderId="0"/>
    <xf numFmtId="190" fontId="93" fillId="0" borderId="0"/>
    <xf numFmtId="38" fontId="94" fillId="0" borderId="0"/>
    <xf numFmtId="38" fontId="95" fillId="0" borderId="0"/>
    <xf numFmtId="191" fontId="32" fillId="83" borderId="0"/>
    <xf numFmtId="191" fontId="32" fillId="50" borderId="49"/>
    <xf numFmtId="191" fontId="36" fillId="83" borderId="51"/>
    <xf numFmtId="191" fontId="32" fillId="83" borderId="0"/>
    <xf numFmtId="192" fontId="90" fillId="0" borderId="0" applyBorder="0" applyAlignment="0">
      <protection locked="0"/>
    </xf>
    <xf numFmtId="3" fontId="96" fillId="0" borderId="0" applyBorder="0">
      <alignment vertical="center"/>
    </xf>
    <xf numFmtId="0" fontId="123" fillId="74" borderId="52" applyNumberFormat="0" applyAlignment="0" applyProtection="0"/>
    <xf numFmtId="0" fontId="97" fillId="0" borderId="20" applyFill="0" applyProtection="0">
      <alignment vertical="center" wrapText="1"/>
      <protection locked="0"/>
    </xf>
    <xf numFmtId="9" fontId="32" fillId="50" borderId="49" applyAlignment="0">
      <protection locked="0"/>
    </xf>
    <xf numFmtId="3" fontId="98" fillId="0" borderId="0" applyFill="0">
      <alignment horizontal="center" vertical="top" wrapText="1"/>
      <protection locked="0"/>
    </xf>
    <xf numFmtId="0" fontId="99" fillId="0" borderId="0" applyNumberFormat="0" applyFont="0" applyFill="0" applyBorder="0" applyAlignment="0" applyProtection="0">
      <alignment horizontal="left"/>
    </xf>
    <xf numFmtId="15" fontId="99" fillId="0" borderId="0" applyFont="0" applyFill="0" applyBorder="0" applyAlignment="0" applyProtection="0"/>
    <xf numFmtId="4" fontId="99" fillId="0" borderId="0" applyFont="0" applyFill="0" applyBorder="0" applyAlignment="0" applyProtection="0"/>
    <xf numFmtId="0" fontId="100" fillId="0" borderId="46">
      <alignment horizontal="center"/>
    </xf>
    <xf numFmtId="3" fontId="99" fillId="0" borderId="0" applyFont="0" applyFill="0" applyBorder="0" applyAlignment="0" applyProtection="0"/>
    <xf numFmtId="0" fontId="99" fillId="97" borderId="0" applyNumberFormat="0" applyFont="0" applyBorder="0" applyAlignment="0" applyProtection="0"/>
    <xf numFmtId="4" fontId="35" fillId="50" borderId="13" applyNumberFormat="0" applyProtection="0">
      <alignment vertical="center"/>
    </xf>
    <xf numFmtId="4" fontId="101" fillId="50" borderId="13" applyNumberFormat="0" applyProtection="0">
      <alignment vertical="center"/>
    </xf>
    <xf numFmtId="4" fontId="102" fillId="50" borderId="13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4" fontId="102" fillId="98" borderId="13" applyNumberFormat="0" applyProtection="0">
      <alignment horizontal="right" vertical="center"/>
    </xf>
    <xf numFmtId="4" fontId="102" fillId="99" borderId="13" applyNumberFormat="0" applyProtection="0">
      <alignment horizontal="right" vertical="center"/>
    </xf>
    <xf numFmtId="4" fontId="102" fillId="100" borderId="13" applyNumberFormat="0" applyProtection="0">
      <alignment horizontal="right" vertical="center"/>
    </xf>
    <xf numFmtId="4" fontId="102" fillId="101" borderId="13" applyNumberFormat="0" applyProtection="0">
      <alignment horizontal="right" vertical="center"/>
    </xf>
    <xf numFmtId="4" fontId="102" fillId="102" borderId="13" applyNumberFormat="0" applyProtection="0">
      <alignment horizontal="right" vertical="center"/>
    </xf>
    <xf numFmtId="4" fontId="102" fillId="95" borderId="13" applyNumberFormat="0" applyProtection="0">
      <alignment horizontal="right" vertical="center"/>
    </xf>
    <xf numFmtId="4" fontId="102" fillId="103" borderId="13" applyNumberFormat="0" applyProtection="0">
      <alignment horizontal="right" vertical="center"/>
    </xf>
    <xf numFmtId="4" fontId="102" fillId="104" borderId="13" applyNumberFormat="0" applyProtection="0">
      <alignment horizontal="right" vertical="center"/>
    </xf>
    <xf numFmtId="4" fontId="102" fillId="105" borderId="13" applyNumberFormat="0" applyProtection="0">
      <alignment horizontal="right" vertical="center"/>
    </xf>
    <xf numFmtId="4" fontId="31" fillId="106" borderId="16" applyNumberFormat="0" applyProtection="0">
      <alignment horizontal="left" vertical="center" indent="1"/>
    </xf>
    <xf numFmtId="4" fontId="31" fillId="72" borderId="0" applyNumberFormat="0" applyProtection="0">
      <alignment horizontal="left" vertical="center" indent="1"/>
    </xf>
    <xf numFmtId="4" fontId="102" fillId="72" borderId="13" applyNumberFormat="0" applyProtection="0">
      <alignment horizontal="right" vertical="center"/>
    </xf>
    <xf numFmtId="4" fontId="34" fillId="72" borderId="0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4" fontId="102" fillId="73" borderId="13" applyNumberFormat="0" applyProtection="0">
      <alignment vertical="center"/>
    </xf>
    <xf numFmtId="4" fontId="103" fillId="73" borderId="13" applyNumberFormat="0" applyProtection="0">
      <alignment vertical="center"/>
    </xf>
    <xf numFmtId="4" fontId="35" fillId="72" borderId="53" applyNumberFormat="0" applyProtection="0">
      <alignment horizontal="left" vertical="center" indent="1"/>
    </xf>
    <xf numFmtId="4" fontId="34" fillId="0" borderId="13" applyNumberFormat="0" applyProtection="0">
      <alignment horizontal="right" vertical="center"/>
    </xf>
    <xf numFmtId="4" fontId="103" fillId="73" borderId="13" applyNumberFormat="0" applyProtection="0">
      <alignment horizontal="right" vertical="center"/>
    </xf>
    <xf numFmtId="4" fontId="31" fillId="72" borderId="13" applyNumberFormat="0" applyProtection="0">
      <alignment horizontal="left" vertical="center" indent="1"/>
    </xf>
    <xf numFmtId="4" fontId="104" fillId="67" borderId="53" applyNumberFormat="0" applyProtection="0">
      <alignment horizontal="left" vertical="center" indent="1"/>
    </xf>
    <xf numFmtId="4" fontId="105" fillId="73" borderId="13" applyNumberFormat="0" applyProtection="0">
      <alignment horizontal="right" vertical="center"/>
    </xf>
    <xf numFmtId="193" fontId="9" fillId="96" borderId="15"/>
    <xf numFmtId="194" fontId="34" fillId="0" borderId="54">
      <alignment horizontal="justify" vertical="top" wrapText="1"/>
    </xf>
    <xf numFmtId="0" fontId="9" fillId="0" borderId="0"/>
    <xf numFmtId="3" fontId="106" fillId="107" borderId="0" applyBorder="0">
      <alignment vertical="center"/>
    </xf>
    <xf numFmtId="3" fontId="82" fillId="0" borderId="0">
      <alignment vertical="center"/>
    </xf>
    <xf numFmtId="3" fontId="83" fillId="0" borderId="0" applyBorder="0"/>
    <xf numFmtId="3" fontId="75" fillId="0" borderId="38" applyBorder="0"/>
    <xf numFmtId="0" fontId="107" fillId="0" borderId="0" applyFill="0" applyBorder="0" applyProtection="0">
      <alignment horizontal="left"/>
    </xf>
    <xf numFmtId="195" fontId="108" fillId="108" borderId="0" applyNumberFormat="0" applyProtection="0">
      <alignment horizontal="center" vertical="center" wrapText="1"/>
    </xf>
    <xf numFmtId="38" fontId="109" fillId="0" borderId="0" applyNumberFormat="0" applyFill="0" applyBorder="0" applyAlignment="0" applyProtection="0"/>
    <xf numFmtId="38" fontId="110" fillId="83" borderId="0" applyNumberFormat="0"/>
    <xf numFmtId="0" fontId="21" fillId="0" borderId="55" applyNumberFormat="0" applyFill="0" applyAlignment="0" applyProtection="0"/>
    <xf numFmtId="0" fontId="9" fillId="0" borderId="56" applyNumberFormat="0" applyFont="0" applyFill="0" applyAlignment="0" applyProtection="0"/>
    <xf numFmtId="193" fontId="90" fillId="0" borderId="38" applyNumberFormat="0" applyFill="0" applyBorder="0" applyAlignment="0">
      <protection locked="0"/>
    </xf>
    <xf numFmtId="0" fontId="124" fillId="0" borderId="0" applyNumberFormat="0" applyFill="0" applyBorder="0" applyAlignment="0" applyProtection="0"/>
    <xf numFmtId="0" fontId="111" fillId="0" borderId="0"/>
    <xf numFmtId="196" fontId="9" fillId="0" borderId="0" applyFont="0" applyFill="0" applyBorder="0" applyAlignment="0" applyProtection="0"/>
    <xf numFmtId="0" fontId="9" fillId="0" borderId="0"/>
    <xf numFmtId="38" fontId="9" fillId="83" borderId="0" applyNumberFormat="0" applyFont="0" applyAlignment="0"/>
    <xf numFmtId="14" fontId="9" fillId="0" borderId="0" applyFont="0" applyFill="0" applyBorder="0" applyAlignment="0">
      <alignment horizontal="center" vertical="center" wrapText="1"/>
    </xf>
    <xf numFmtId="4" fontId="34" fillId="72" borderId="0" applyNumberFormat="0" applyProtection="0">
      <alignment horizontal="left" vertical="center" indent="1"/>
    </xf>
    <xf numFmtId="4" fontId="34" fillId="64" borderId="0" applyNumberFormat="0" applyProtection="0">
      <alignment horizontal="left" vertical="center" indent="1"/>
    </xf>
    <xf numFmtId="9" fontId="13" fillId="0" borderId="0" applyFont="0" applyFill="0" applyBorder="0" applyAlignment="0" applyProtection="0"/>
    <xf numFmtId="4" fontId="32" fillId="62" borderId="88" applyNumberFormat="0" applyProtection="0">
      <alignment horizontal="left" vertical="center" indent="1"/>
    </xf>
    <xf numFmtId="4" fontId="34" fillId="59" borderId="86" applyNumberFormat="0" applyProtection="0">
      <alignment horizontal="right" vertical="center"/>
    </xf>
    <xf numFmtId="43" fontId="11" fillId="0" borderId="0" applyFont="0" applyFill="0" applyBorder="0" applyAlignment="0" applyProtection="0"/>
    <xf numFmtId="4" fontId="35" fillId="72" borderId="96" applyNumberFormat="0" applyProtection="0">
      <alignment horizontal="left" vertical="center" indent="1"/>
    </xf>
    <xf numFmtId="4" fontId="102" fillId="73" borderId="86" applyNumberFormat="0" applyProtection="0">
      <alignment vertical="center"/>
    </xf>
    <xf numFmtId="4" fontId="102" fillId="72" borderId="86" applyNumberFormat="0" applyProtection="0">
      <alignment horizontal="right" vertical="center"/>
    </xf>
    <xf numFmtId="4" fontId="102" fillId="105" borderId="86" applyNumberFormat="0" applyProtection="0">
      <alignment horizontal="right" vertical="center"/>
    </xf>
    <xf numFmtId="4" fontId="102" fillId="104" borderId="86" applyNumberFormat="0" applyProtection="0">
      <alignment horizontal="right" vertical="center"/>
    </xf>
    <xf numFmtId="4" fontId="102" fillId="95" borderId="86" applyNumberFormat="0" applyProtection="0">
      <alignment horizontal="right" vertical="center"/>
    </xf>
    <xf numFmtId="4" fontId="102" fillId="102" borderId="86" applyNumberFormat="0" applyProtection="0">
      <alignment horizontal="right" vertical="center"/>
    </xf>
    <xf numFmtId="4" fontId="102" fillId="100" borderId="86" applyNumberFormat="0" applyProtection="0">
      <alignment horizontal="right" vertical="center"/>
    </xf>
    <xf numFmtId="4" fontId="102" fillId="99" borderId="86" applyNumberFormat="0" applyProtection="0">
      <alignment horizontal="right" vertical="center"/>
    </xf>
    <xf numFmtId="4" fontId="102" fillId="50" borderId="86" applyNumberFormat="0" applyProtection="0">
      <alignment horizontal="left" vertical="center" indent="1"/>
    </xf>
    <xf numFmtId="4" fontId="35" fillId="50" borderId="86" applyNumberFormat="0" applyProtection="0">
      <alignment vertical="center"/>
    </xf>
    <xf numFmtId="0" fontId="123" fillId="74" borderId="95" applyNumberFormat="0" applyAlignment="0" applyProtection="0"/>
    <xf numFmtId="191" fontId="36" fillId="83" borderId="94"/>
    <xf numFmtId="4" fontId="34" fillId="53" borderId="112" applyNumberFormat="0" applyProtection="0">
      <alignment horizontal="right" vertical="center"/>
    </xf>
    <xf numFmtId="0" fontId="52" fillId="0" borderId="119">
      <alignment horizontal="left" vertical="center"/>
    </xf>
    <xf numFmtId="4" fontId="32" fillId="62" borderId="114" applyNumberFormat="0" applyProtection="0">
      <alignment horizontal="left" vertical="center" indent="1"/>
    </xf>
    <xf numFmtId="4" fontId="32" fillId="61" borderId="113" applyNumberFormat="0" applyProtection="0">
      <alignment horizontal="right" vertical="center"/>
    </xf>
    <xf numFmtId="4" fontId="32" fillId="59" borderId="113" applyNumberFormat="0" applyProtection="0">
      <alignment horizontal="right" vertical="center"/>
    </xf>
    <xf numFmtId="4" fontId="32" fillId="58" borderId="113" applyNumberFormat="0" applyProtection="0">
      <alignment horizontal="right" vertical="center"/>
    </xf>
    <xf numFmtId="4" fontId="32" fillId="49" borderId="113" applyNumberFormat="0" applyProtection="0">
      <alignment vertical="center"/>
    </xf>
    <xf numFmtId="4" fontId="34" fillId="57" borderId="112" applyNumberFormat="0" applyProtection="0">
      <alignment horizontal="right" vertical="center"/>
    </xf>
    <xf numFmtId="3" fontId="88" fillId="50" borderId="107" applyBorder="0">
      <alignment vertical="center"/>
    </xf>
    <xf numFmtId="4" fontId="34" fillId="55" borderId="112" applyNumberFormat="0" applyProtection="0">
      <alignment horizontal="right" vertical="center"/>
    </xf>
    <xf numFmtId="0" fontId="31" fillId="50" borderId="112" applyNumberFormat="0" applyProtection="0">
      <alignment horizontal="left" vertical="top" indent="1"/>
    </xf>
    <xf numFmtId="0" fontId="52" fillId="0" borderId="106">
      <alignment horizontal="left" vertical="center"/>
    </xf>
    <xf numFmtId="4" fontId="37" fillId="0" borderId="99" applyNumberFormat="0" applyProtection="0">
      <alignment horizontal="right" vertical="center"/>
    </xf>
    <xf numFmtId="0" fontId="32" fillId="63" borderId="100" applyNumberFormat="0" applyProtection="0">
      <alignment horizontal="left" vertical="center" indent="1"/>
    </xf>
    <xf numFmtId="0" fontId="9" fillId="65" borderId="99" applyNumberFormat="0" applyProtection="0">
      <alignment horizontal="left" vertical="center" indent="1"/>
    </xf>
    <xf numFmtId="4" fontId="32" fillId="61" borderId="100" applyNumberFormat="0" applyProtection="0">
      <alignment horizontal="right" vertical="center"/>
    </xf>
    <xf numFmtId="0" fontId="113" fillId="74" borderId="91" applyNumberFormat="0" applyAlignment="0" applyProtection="0"/>
    <xf numFmtId="4" fontId="32" fillId="60" borderId="100" applyNumberFormat="0" applyProtection="0">
      <alignment horizontal="right" vertical="center"/>
    </xf>
    <xf numFmtId="4" fontId="34" fillId="60" borderId="99" applyNumberFormat="0" applyProtection="0">
      <alignment horizontal="right" vertical="center"/>
    </xf>
    <xf numFmtId="4" fontId="34" fillId="59" borderId="99" applyNumberFormat="0" applyProtection="0">
      <alignment horizontal="right" vertical="center"/>
    </xf>
    <xf numFmtId="38" fontId="36" fillId="83" borderId="1" applyNumberFormat="0">
      <alignment horizontal="centerContinuous" wrapText="1"/>
    </xf>
    <xf numFmtId="38" fontId="36" fillId="50" borderId="1">
      <alignment horizontal="center"/>
      <protection locked="0"/>
    </xf>
    <xf numFmtId="4" fontId="38" fillId="0" borderId="112" applyNumberFormat="0" applyProtection="0">
      <alignment horizontal="right" vertical="center"/>
    </xf>
    <xf numFmtId="4" fontId="32" fillId="58" borderId="100" applyNumberFormat="0" applyProtection="0">
      <alignment horizontal="right" vertical="center"/>
    </xf>
    <xf numFmtId="0" fontId="9" fillId="73" borderId="112" applyNumberFormat="0" applyProtection="0">
      <alignment horizontal="left" vertical="top" indent="1"/>
    </xf>
    <xf numFmtId="0" fontId="32" fillId="63" borderId="113" applyNumberFormat="0" applyProtection="0">
      <alignment horizontal="left" vertical="center" indent="1"/>
    </xf>
    <xf numFmtId="4" fontId="32" fillId="57" borderId="100" applyNumberFormat="0" applyProtection="0">
      <alignment horizontal="right" vertical="center"/>
    </xf>
    <xf numFmtId="4" fontId="34" fillId="57" borderId="99" applyNumberFormat="0" applyProtection="0">
      <alignment horizontal="right" vertical="center"/>
    </xf>
    <xf numFmtId="3" fontId="88" fillId="50" borderId="93" applyBorder="0">
      <alignment vertical="center"/>
    </xf>
    <xf numFmtId="4" fontId="32" fillId="60" borderId="113" applyNumberFormat="0" applyProtection="0">
      <alignment horizontal="right" vertical="center"/>
    </xf>
    <xf numFmtId="4" fontId="32" fillId="56" borderId="100" applyNumberFormat="0" applyProtection="0">
      <alignment horizontal="right" vertical="center"/>
    </xf>
    <xf numFmtId="4" fontId="32" fillId="54" borderId="113" applyNumberFormat="0" applyProtection="0">
      <alignment horizontal="right" vertical="center"/>
    </xf>
    <xf numFmtId="4" fontId="34" fillId="56" borderId="99" applyNumberFormat="0" applyProtection="0">
      <alignment horizontal="right" vertical="center"/>
    </xf>
    <xf numFmtId="4" fontId="32" fillId="55" borderId="101" applyNumberFormat="0" applyProtection="0">
      <alignment horizontal="right" vertical="center"/>
    </xf>
    <xf numFmtId="4" fontId="31" fillId="50" borderId="99" applyNumberFormat="0" applyProtection="0">
      <alignment horizontal="left" vertical="center" indent="1"/>
    </xf>
    <xf numFmtId="0" fontId="31" fillId="50" borderId="99" applyNumberFormat="0" applyProtection="0">
      <alignment horizontal="left" vertical="top" indent="1"/>
    </xf>
    <xf numFmtId="181" fontId="54" fillId="72" borderId="90" applyNumberFormat="0">
      <alignment horizontal="centerContinuous" vertical="center" wrapText="1"/>
    </xf>
    <xf numFmtId="4" fontId="31" fillId="49" borderId="112" applyNumberFormat="0" applyProtection="0">
      <alignment vertical="center"/>
    </xf>
    <xf numFmtId="4" fontId="32" fillId="51" borderId="113" applyNumberFormat="0" applyProtection="0">
      <alignment horizontal="left" vertical="center" indent="1"/>
    </xf>
    <xf numFmtId="4" fontId="32" fillId="49" borderId="100" applyNumberForma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20" fillId="91" borderId="118" applyNumberFormat="0" applyAlignment="0" applyProtection="0"/>
    <xf numFmtId="4" fontId="32" fillId="74" borderId="87" applyNumberFormat="0" applyProtection="0">
      <alignment horizontal="right" vertical="center"/>
    </xf>
    <xf numFmtId="4" fontId="32" fillId="0" borderId="87" applyNumberFormat="0" applyProtection="0">
      <alignment horizontal="right" vertical="center"/>
    </xf>
    <xf numFmtId="0" fontId="34" fillId="75" borderId="86" applyNumberFormat="0" applyProtection="0">
      <alignment horizontal="left" vertical="top" indent="1"/>
    </xf>
    <xf numFmtId="4" fontId="32" fillId="65" borderId="90" applyNumberFormat="0" applyProtection="0">
      <alignment vertical="center"/>
    </xf>
    <xf numFmtId="0" fontId="32" fillId="71" borderId="86" applyNumberFormat="0" applyProtection="0">
      <alignment horizontal="left" vertical="top" indent="1"/>
    </xf>
    <xf numFmtId="0" fontId="9" fillId="64" borderId="86" applyNumberFormat="0" applyProtection="0">
      <alignment horizontal="left" vertical="top" indent="1"/>
    </xf>
    <xf numFmtId="4" fontId="32" fillId="61" borderId="87" applyNumberFormat="0" applyProtection="0">
      <alignment horizontal="right" vertical="center"/>
    </xf>
    <xf numFmtId="4" fontId="34" fillId="61" borderId="86" applyNumberFormat="0" applyProtection="0">
      <alignment horizontal="right" vertical="center"/>
    </xf>
    <xf numFmtId="4" fontId="32" fillId="58" borderId="87" applyNumberFormat="0" applyProtection="0">
      <alignment horizontal="right" vertical="center"/>
    </xf>
    <xf numFmtId="4" fontId="34" fillId="58" borderId="86" applyNumberFormat="0" applyProtection="0">
      <alignment horizontal="right" vertical="center"/>
    </xf>
    <xf numFmtId="4" fontId="32" fillId="57" borderId="87" applyNumberFormat="0" applyProtection="0">
      <alignment horizontal="right" vertical="center"/>
    </xf>
    <xf numFmtId="4" fontId="34" fillId="57" borderId="86" applyNumberFormat="0" applyProtection="0">
      <alignment horizontal="right" vertical="center"/>
    </xf>
    <xf numFmtId="4" fontId="32" fillId="56" borderId="87" applyNumberFormat="0" applyProtection="0">
      <alignment horizontal="right" vertical="center"/>
    </xf>
    <xf numFmtId="4" fontId="34" fillId="56" borderId="86" applyNumberFormat="0" applyProtection="0">
      <alignment horizontal="right" vertical="center"/>
    </xf>
    <xf numFmtId="4" fontId="34" fillId="55" borderId="86" applyNumberFormat="0" applyProtection="0">
      <alignment horizontal="right" vertical="center"/>
    </xf>
    <xf numFmtId="4" fontId="32" fillId="54" borderId="87" applyNumberFormat="0" applyProtection="0">
      <alignment horizontal="right" vertical="center"/>
    </xf>
    <xf numFmtId="4" fontId="34" fillId="53" borderId="86" applyNumberFormat="0" applyProtection="0">
      <alignment horizontal="right" vertical="center"/>
    </xf>
    <xf numFmtId="4" fontId="34" fillId="52" borderId="86" applyNumberFormat="0" applyProtection="0">
      <alignment horizontal="right" vertical="center"/>
    </xf>
    <xf numFmtId="0" fontId="31" fillId="50" borderId="86" applyNumberFormat="0" applyProtection="0">
      <alignment horizontal="left" vertical="top" indent="1"/>
    </xf>
    <xf numFmtId="0" fontId="32" fillId="77" borderId="116"/>
    <xf numFmtId="4" fontId="32" fillId="50" borderId="113" applyNumberFormat="0" applyProtection="0">
      <alignment horizontal="left" vertical="center" indent="1"/>
    </xf>
    <xf numFmtId="4" fontId="31" fillId="49" borderId="99" applyNumberFormat="0" applyProtection="0">
      <alignment vertical="center"/>
    </xf>
    <xf numFmtId="4" fontId="32" fillId="50" borderId="100" applyNumberFormat="0" applyProtection="0">
      <alignment horizontal="left" vertical="center" indent="1"/>
    </xf>
    <xf numFmtId="4" fontId="32" fillId="51" borderId="100" applyNumberFormat="0" applyProtection="0">
      <alignment horizontal="left" vertical="center" indent="1"/>
    </xf>
    <xf numFmtId="4" fontId="32" fillId="52" borderId="100" applyNumberFormat="0" applyProtection="0">
      <alignment horizontal="right" vertical="center"/>
    </xf>
    <xf numFmtId="4" fontId="34" fillId="53" borderId="99" applyNumberFormat="0" applyProtection="0">
      <alignment horizontal="right" vertical="center"/>
    </xf>
    <xf numFmtId="4" fontId="32" fillId="59" borderId="100" applyNumberFormat="0" applyProtection="0">
      <alignment horizontal="right" vertical="center"/>
    </xf>
    <xf numFmtId="4" fontId="34" fillId="61" borderId="99" applyNumberFormat="0" applyProtection="0">
      <alignment horizontal="right" vertical="center"/>
    </xf>
    <xf numFmtId="4" fontId="34" fillId="65" borderId="102" applyNumberFormat="0" applyProtection="0">
      <alignment horizontal="center" vertical="center"/>
    </xf>
    <xf numFmtId="4" fontId="32" fillId="63" borderId="101" applyNumberFormat="0" applyProtection="0">
      <alignment horizontal="left" vertical="center" indent="1"/>
    </xf>
    <xf numFmtId="4" fontId="32" fillId="66" borderId="101" applyNumberFormat="0" applyProtection="0">
      <alignment horizontal="left" vertical="center" indent="1"/>
    </xf>
    <xf numFmtId="0" fontId="32" fillId="68" borderId="100" applyNumberFormat="0" applyProtection="0">
      <alignment horizontal="left" vertical="center" indent="1"/>
    </xf>
    <xf numFmtId="0" fontId="9" fillId="65" borderId="99" applyNumberFormat="0" applyProtection="0">
      <alignment horizontal="left" vertical="center" indent="1"/>
    </xf>
    <xf numFmtId="0" fontId="32" fillId="70" borderId="100" applyNumberFormat="0" applyProtection="0">
      <alignment horizontal="left" vertical="center" indent="1"/>
    </xf>
    <xf numFmtId="0" fontId="32" fillId="66" borderId="99" applyNumberFormat="0" applyProtection="0">
      <alignment horizontal="left" vertical="top" indent="1"/>
    </xf>
    <xf numFmtId="0" fontId="9" fillId="65" borderId="99" applyNumberFormat="0" applyProtection="0">
      <alignment horizontal="left" vertical="center" indent="1"/>
    </xf>
    <xf numFmtId="0" fontId="9" fillId="72" borderId="99" applyNumberFormat="0" applyProtection="0">
      <alignment horizontal="left" vertical="top" indent="1"/>
    </xf>
    <xf numFmtId="0" fontId="32" fillId="71" borderId="99" applyNumberFormat="0" applyProtection="0">
      <alignment horizontal="left" vertical="top" indent="1"/>
    </xf>
    <xf numFmtId="0" fontId="9" fillId="73" borderId="99" applyNumberFormat="0" applyProtection="0">
      <alignment horizontal="left" vertical="top" indent="1"/>
    </xf>
    <xf numFmtId="0" fontId="36" fillId="69" borderId="103" applyBorder="0"/>
    <xf numFmtId="4" fontId="37" fillId="75" borderId="99" applyNumberFormat="0" applyProtection="0">
      <alignment vertical="center"/>
    </xf>
    <xf numFmtId="4" fontId="32" fillId="65" borderId="104" applyNumberFormat="0" applyProtection="0">
      <alignment vertical="center"/>
    </xf>
    <xf numFmtId="4" fontId="34" fillId="75" borderId="99" applyNumberFormat="0" applyProtection="0">
      <alignment horizontal="left" vertical="center" indent="1"/>
    </xf>
    <xf numFmtId="4" fontId="38" fillId="0" borderId="99" applyNumberFormat="0" applyProtection="0">
      <alignment horizontal="right" vertical="center"/>
    </xf>
    <xf numFmtId="4" fontId="32" fillId="0" borderId="100" applyNumberFormat="0" applyProtection="0">
      <alignment horizontal="right" vertical="center"/>
    </xf>
    <xf numFmtId="4" fontId="40" fillId="63" borderId="99" applyNumberFormat="0" applyProtection="0">
      <alignment horizontal="right" vertical="center"/>
    </xf>
    <xf numFmtId="43" fontId="11" fillId="0" borderId="0" applyFont="0" applyFill="0" applyBorder="0" applyAlignment="0" applyProtection="0"/>
    <xf numFmtId="0" fontId="9" fillId="65" borderId="112" applyNumberFormat="0" applyProtection="0">
      <alignment horizontal="left" vertical="center" indent="1"/>
    </xf>
    <xf numFmtId="181" fontId="54" fillId="72" borderId="116" applyNumberFormat="0">
      <alignment horizontal="centerContinuous" vertical="center" wrapText="1"/>
    </xf>
    <xf numFmtId="4" fontId="31" fillId="50" borderId="112" applyNumberFormat="0" applyProtection="0">
      <alignment horizontal="left" vertical="center" indent="1"/>
    </xf>
    <xf numFmtId="4" fontId="34" fillId="56" borderId="112" applyNumberFormat="0" applyProtection="0">
      <alignment horizontal="right" vertical="center"/>
    </xf>
    <xf numFmtId="4" fontId="32" fillId="56" borderId="113" applyNumberFormat="0" applyProtection="0">
      <alignment horizontal="right" vertical="center"/>
    </xf>
    <xf numFmtId="0" fontId="32" fillId="71" borderId="112" applyNumberFormat="0" applyProtection="0">
      <alignment horizontal="left" vertical="top" indent="1"/>
    </xf>
    <xf numFmtId="0" fontId="9" fillId="72" borderId="112" applyNumberFormat="0" applyProtection="0">
      <alignment horizontal="left" vertical="top" indent="1"/>
    </xf>
    <xf numFmtId="0" fontId="32" fillId="70" borderId="113" applyNumberFormat="0" applyProtection="0">
      <alignment horizontal="left" vertical="center" indent="1"/>
    </xf>
    <xf numFmtId="4" fontId="32" fillId="66" borderId="113" applyNumberFormat="0" applyProtection="0">
      <alignment horizontal="right" vertical="center"/>
    </xf>
    <xf numFmtId="4" fontId="32" fillId="60" borderId="87" applyNumberFormat="0" applyProtection="0">
      <alignment horizontal="right" vertical="center"/>
    </xf>
    <xf numFmtId="0" fontId="9" fillId="64" borderId="112" applyNumberFormat="0" applyProtection="0">
      <alignment horizontal="left" vertical="top" indent="1"/>
    </xf>
    <xf numFmtId="0" fontId="32" fillId="77" borderId="116"/>
    <xf numFmtId="0" fontId="32" fillId="71" borderId="113" applyNumberFormat="0" applyProtection="0">
      <alignment horizontal="left" vertical="center" indent="1"/>
    </xf>
    <xf numFmtId="0" fontId="9" fillId="67" borderId="112" applyNumberFormat="0" applyProtection="0">
      <alignment horizontal="left" vertical="top" indent="1"/>
    </xf>
    <xf numFmtId="4" fontId="32" fillId="49" borderId="100" applyNumberFormat="0" applyProtection="0">
      <alignment vertical="center"/>
    </xf>
    <xf numFmtId="0" fontId="32" fillId="68" borderId="113" applyNumberFormat="0" applyProtection="0">
      <alignment horizontal="left" vertical="center" indent="1"/>
    </xf>
    <xf numFmtId="4" fontId="34" fillId="55" borderId="99" applyNumberFormat="0" applyProtection="0">
      <alignment horizontal="right" vertical="center"/>
    </xf>
    <xf numFmtId="4" fontId="32" fillId="66" borderId="114" applyNumberFormat="0" applyProtection="0">
      <alignment horizontal="left" vertical="center" indent="1"/>
    </xf>
    <xf numFmtId="0" fontId="52" fillId="0" borderId="92">
      <alignment horizontal="left" vertical="center"/>
    </xf>
    <xf numFmtId="0" fontId="9" fillId="65" borderId="86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0" fontId="32" fillId="71" borderId="87" applyNumberFormat="0" applyProtection="0">
      <alignment horizontal="left" vertical="center" indent="1"/>
    </xf>
    <xf numFmtId="0" fontId="9" fillId="72" borderId="86" applyNumberFormat="0" applyProtection="0">
      <alignment horizontal="left" vertical="top" indent="1"/>
    </xf>
    <xf numFmtId="0" fontId="120" fillId="91" borderId="79" applyNumberFormat="0" applyAlignment="0" applyProtection="0"/>
    <xf numFmtId="0" fontId="9" fillId="65" borderId="86" applyNumberFormat="0" applyProtection="0">
      <alignment horizontal="left" vertical="center" indent="1"/>
    </xf>
    <xf numFmtId="0" fontId="32" fillId="63" borderId="87" applyNumberFormat="0" applyProtection="0">
      <alignment horizontal="left" vertical="center" indent="1"/>
    </xf>
    <xf numFmtId="0" fontId="9" fillId="73" borderId="86" applyNumberFormat="0" applyProtection="0">
      <alignment horizontal="left" vertical="top" indent="1"/>
    </xf>
    <xf numFmtId="0" fontId="32" fillId="63" borderId="86" applyNumberFormat="0" applyProtection="0">
      <alignment horizontal="left" vertical="top" indent="1"/>
    </xf>
    <xf numFmtId="0" fontId="36" fillId="69" borderId="89" applyBorder="0"/>
    <xf numFmtId="4" fontId="34" fillId="75" borderId="86" applyNumberFormat="0" applyProtection="0">
      <alignment vertical="center"/>
    </xf>
    <xf numFmtId="4" fontId="37" fillId="75" borderId="86" applyNumberFormat="0" applyProtection="0">
      <alignment vertical="center"/>
    </xf>
    <xf numFmtId="4" fontId="34" fillId="75" borderId="86" applyNumberFormat="0" applyProtection="0">
      <alignment horizontal="left" vertical="center" indent="1"/>
    </xf>
    <xf numFmtId="4" fontId="38" fillId="0" borderId="86" applyNumberFormat="0" applyProtection="0">
      <alignment horizontal="right" vertical="center"/>
    </xf>
    <xf numFmtId="4" fontId="37" fillId="0" borderId="86" applyNumberFormat="0" applyProtection="0">
      <alignment horizontal="right" vertical="center"/>
    </xf>
    <xf numFmtId="4" fontId="34" fillId="76" borderId="86" applyNumberFormat="0" applyProtection="0">
      <alignment horizontal="left" vertical="center" indent="1"/>
    </xf>
    <xf numFmtId="0" fontId="52" fillId="0" borderId="80">
      <alignment horizontal="left" vertical="center"/>
    </xf>
    <xf numFmtId="4" fontId="32" fillId="51" borderId="87" applyNumberFormat="0" applyProtection="0">
      <alignment horizontal="left" vertical="center" indent="1"/>
    </xf>
    <xf numFmtId="0" fontId="32" fillId="77" borderId="90"/>
    <xf numFmtId="0" fontId="32" fillId="77" borderId="90"/>
    <xf numFmtId="4" fontId="40" fillId="63" borderId="86" applyNumberFormat="0" applyProtection="0">
      <alignment horizontal="right" vertical="center"/>
    </xf>
    <xf numFmtId="43" fontId="11" fillId="0" borderId="0" applyFont="0" applyFill="0" applyBorder="0" applyAlignment="0" applyProtection="0"/>
    <xf numFmtId="0" fontId="9" fillId="65" borderId="112" applyNumberFormat="0" applyProtection="0">
      <alignment horizontal="left" vertical="center" indent="1"/>
    </xf>
    <xf numFmtId="44" fontId="9" fillId="0" borderId="0" applyFont="0" applyFill="0" applyBorder="0" applyAlignment="0" applyProtection="0"/>
    <xf numFmtId="0" fontId="9" fillId="67" borderId="86" applyNumberFormat="0" applyProtection="0">
      <alignment horizontal="left" vertical="top" indent="1"/>
    </xf>
    <xf numFmtId="0" fontId="32" fillId="70" borderId="87" applyNumberFormat="0" applyProtection="0">
      <alignment horizontal="left" vertical="center" indent="1"/>
    </xf>
    <xf numFmtId="3" fontId="88" fillId="50" borderId="81" applyBorder="0">
      <alignment vertical="center"/>
    </xf>
    <xf numFmtId="0" fontId="32" fillId="68" borderId="87" applyNumberFormat="0" applyProtection="0">
      <alignment horizontal="left" vertical="center" indent="1"/>
    </xf>
    <xf numFmtId="0" fontId="9" fillId="65" borderId="86" applyNumberFormat="0" applyProtection="0">
      <alignment horizontal="left" vertical="center" indent="1"/>
    </xf>
    <xf numFmtId="4" fontId="34" fillId="76" borderId="99" applyNumberFormat="0" applyProtection="0">
      <alignment horizontal="left" vertical="center" indent="1"/>
    </xf>
    <xf numFmtId="0" fontId="32" fillId="63" borderId="99" applyNumberFormat="0" applyProtection="0">
      <alignment horizontal="left" vertical="top" indent="1"/>
    </xf>
    <xf numFmtId="4" fontId="34" fillId="60" borderId="86" applyNumberFormat="0" applyProtection="0">
      <alignment horizontal="right" vertical="center"/>
    </xf>
    <xf numFmtId="44" fontId="9" fillId="0" borderId="0" applyFont="0" applyFill="0" applyBorder="0" applyAlignment="0" applyProtection="0"/>
    <xf numFmtId="4" fontId="40" fillId="63" borderId="112" applyNumberFormat="0" applyProtection="0">
      <alignment horizontal="right" vertical="center"/>
    </xf>
    <xf numFmtId="4" fontId="32" fillId="59" borderId="87" applyNumberFormat="0" applyProtection="0">
      <alignment horizontal="right" vertical="center"/>
    </xf>
    <xf numFmtId="181" fontId="54" fillId="72" borderId="104" applyNumberFormat="0">
      <alignment horizontal="centerContinuous" vertical="center" wrapText="1"/>
    </xf>
    <xf numFmtId="4" fontId="32" fillId="55" borderId="88" applyNumberFormat="0" applyProtection="0">
      <alignment horizontal="right" vertical="center"/>
    </xf>
    <xf numFmtId="0" fontId="9" fillId="64" borderId="99" applyNumberFormat="0" applyProtection="0">
      <alignment horizontal="left" vertical="top" indent="1"/>
    </xf>
    <xf numFmtId="4" fontId="32" fillId="52" borderId="113" applyNumberFormat="0" applyProtection="0">
      <alignment horizontal="right" vertical="center"/>
    </xf>
    <xf numFmtId="6" fontId="76" fillId="0" borderId="0" applyFill="0" applyBorder="0" applyAlignment="0" applyProtection="0"/>
    <xf numFmtId="4" fontId="34" fillId="52" borderId="112" applyNumberFormat="0" applyProtection="0">
      <alignment horizontal="right" vertical="center"/>
    </xf>
    <xf numFmtId="0" fontId="113" fillId="74" borderId="79" applyNumberFormat="0" applyAlignment="0" applyProtection="0"/>
    <xf numFmtId="0" fontId="120" fillId="91" borderId="91" applyNumberFormat="0" applyAlignment="0" applyProtection="0"/>
    <xf numFmtId="4" fontId="33" fillId="50" borderId="112" applyNumberFormat="0" applyProtection="0">
      <alignment vertical="center"/>
    </xf>
    <xf numFmtId="4" fontId="34" fillId="58" borderId="99" applyNumberFormat="0" applyProtection="0">
      <alignment horizontal="right" vertical="center"/>
    </xf>
    <xf numFmtId="0" fontId="74" fillId="0" borderId="90">
      <alignment horizontal="center"/>
      <protection hidden="1"/>
    </xf>
    <xf numFmtId="0" fontId="32" fillId="63" borderId="112" applyNumberFormat="0" applyProtection="0">
      <alignment horizontal="left" vertical="top" indent="1"/>
    </xf>
    <xf numFmtId="4" fontId="32" fillId="63" borderId="114" applyNumberFormat="0" applyProtection="0">
      <alignment horizontal="left" vertical="center" indent="1"/>
    </xf>
    <xf numFmtId="0" fontId="9" fillId="65" borderId="112" applyNumberFormat="0" applyProtection="0">
      <alignment horizontal="left" vertical="center" indent="1"/>
    </xf>
    <xf numFmtId="0" fontId="32" fillId="69" borderId="112" applyNumberFormat="0" applyProtection="0">
      <alignment horizontal="left" vertical="top" indent="1"/>
    </xf>
    <xf numFmtId="0" fontId="32" fillId="66" borderId="112" applyNumberFormat="0" applyProtection="0">
      <alignment horizontal="left" vertical="top" indent="1"/>
    </xf>
    <xf numFmtId="4" fontId="32" fillId="51" borderId="113" applyNumberFormat="0" applyProtection="0">
      <alignment horizontal="left" vertical="center" indent="1"/>
    </xf>
    <xf numFmtId="43" fontId="11" fillId="0" borderId="0" applyFont="0" applyFill="0" applyBorder="0" applyAlignment="0" applyProtection="0"/>
    <xf numFmtId="0" fontId="97" fillId="0" borderId="90" applyFill="0" applyProtection="0">
      <alignment vertical="center" wrapText="1"/>
      <protection locked="0"/>
    </xf>
    <xf numFmtId="4" fontId="101" fillId="50" borderId="86" applyNumberFormat="0" applyProtection="0">
      <alignment vertical="center"/>
    </xf>
    <xf numFmtId="4" fontId="102" fillId="98" borderId="86" applyNumberFormat="0" applyProtection="0">
      <alignment horizontal="right" vertical="center"/>
    </xf>
    <xf numFmtId="4" fontId="102" fillId="101" borderId="86" applyNumberFormat="0" applyProtection="0">
      <alignment horizontal="right" vertical="center"/>
    </xf>
    <xf numFmtId="4" fontId="102" fillId="103" borderId="86" applyNumberFormat="0" applyProtection="0">
      <alignment horizontal="right" vertical="center"/>
    </xf>
    <xf numFmtId="4" fontId="103" fillId="73" borderId="86" applyNumberFormat="0" applyProtection="0">
      <alignment vertical="center"/>
    </xf>
    <xf numFmtId="4" fontId="34" fillId="0" borderId="86" applyNumberFormat="0" applyProtection="0">
      <alignment horizontal="right" vertical="center"/>
    </xf>
    <xf numFmtId="4" fontId="103" fillId="73" borderId="86" applyNumberFormat="0" applyProtection="0">
      <alignment horizontal="right" vertical="center"/>
    </xf>
    <xf numFmtId="4" fontId="104" fillId="67" borderId="96" applyNumberFormat="0" applyProtection="0">
      <alignment horizontal="left" vertical="center" indent="1"/>
    </xf>
    <xf numFmtId="0" fontId="32" fillId="66" borderId="86" applyNumberFormat="0" applyProtection="0">
      <alignment horizontal="left" vertical="top" indent="1"/>
    </xf>
    <xf numFmtId="0" fontId="9" fillId="65" borderId="86" applyNumberFormat="0" applyProtection="0">
      <alignment horizontal="left" vertical="center" indent="1"/>
    </xf>
    <xf numFmtId="0" fontId="32" fillId="69" borderId="86" applyNumberFormat="0" applyProtection="0">
      <alignment horizontal="left" vertical="top" indent="1"/>
    </xf>
    <xf numFmtId="4" fontId="32" fillId="66" borderId="88" applyNumberFormat="0" applyProtection="0">
      <alignment horizontal="left" vertical="center" indent="1"/>
    </xf>
    <xf numFmtId="4" fontId="32" fillId="63" borderId="88" applyNumberFormat="0" applyProtection="0">
      <alignment horizontal="left" vertical="center" indent="1"/>
    </xf>
    <xf numFmtId="4" fontId="32" fillId="66" borderId="87" applyNumberFormat="0" applyProtection="0">
      <alignment horizontal="right" vertical="center"/>
    </xf>
    <xf numFmtId="4" fontId="32" fillId="52" borderId="87" applyNumberFormat="0" applyProtection="0">
      <alignment horizontal="right" vertical="center"/>
    </xf>
    <xf numFmtId="4" fontId="32" fillId="51" borderId="87" applyNumberFormat="0" applyProtection="0">
      <alignment horizontal="left" vertical="center" indent="1"/>
    </xf>
    <xf numFmtId="4" fontId="32" fillId="50" borderId="87" applyNumberFormat="0" applyProtection="0">
      <alignment horizontal="left" vertical="center" indent="1"/>
    </xf>
    <xf numFmtId="4" fontId="31" fillId="50" borderId="86" applyNumberFormat="0" applyProtection="0">
      <alignment horizontal="left" vertical="center" indent="1"/>
    </xf>
    <xf numFmtId="4" fontId="32" fillId="49" borderId="87" applyNumberFormat="0" applyProtection="0">
      <alignment vertical="center"/>
    </xf>
    <xf numFmtId="191" fontId="36" fillId="83" borderId="82"/>
    <xf numFmtId="4" fontId="33" fillId="50" borderId="86" applyNumberFormat="0" applyProtection="0">
      <alignment vertical="center"/>
    </xf>
    <xf numFmtId="4" fontId="32" fillId="49" borderId="87" applyNumberFormat="0" applyProtection="0">
      <alignment vertical="center"/>
    </xf>
    <xf numFmtId="4" fontId="31" fillId="49" borderId="86" applyNumberFormat="0" applyProtection="0">
      <alignment vertical="center"/>
    </xf>
    <xf numFmtId="0" fontId="123" fillId="74" borderId="83" applyNumberFormat="0" applyAlignment="0" applyProtection="0"/>
    <xf numFmtId="4" fontId="37" fillId="0" borderId="112" applyNumberFormat="0" applyProtection="0">
      <alignment horizontal="right" vertical="center"/>
    </xf>
    <xf numFmtId="4" fontId="32" fillId="0" borderId="113" applyNumberFormat="0" applyProtection="0">
      <alignment horizontal="right" vertical="center"/>
    </xf>
    <xf numFmtId="0" fontId="34" fillId="75" borderId="112" applyNumberFormat="0" applyProtection="0">
      <alignment horizontal="left" vertical="top" indent="1"/>
    </xf>
    <xf numFmtId="4" fontId="34" fillId="75" borderId="112" applyNumberFormat="0" applyProtection="0">
      <alignment horizontal="left" vertical="center" indent="1"/>
    </xf>
    <xf numFmtId="4" fontId="32" fillId="65" borderId="116" applyNumberFormat="0" applyProtection="0">
      <alignment vertical="center"/>
    </xf>
    <xf numFmtId="4" fontId="37" fillId="75" borderId="112" applyNumberFormat="0" applyProtection="0">
      <alignment vertical="center"/>
    </xf>
    <xf numFmtId="4" fontId="34" fillId="75" borderId="112" applyNumberFormat="0" applyProtection="0">
      <alignment vertical="center"/>
    </xf>
    <xf numFmtId="0" fontId="36" fillId="69" borderId="115" applyBorder="0"/>
    <xf numFmtId="4" fontId="33" fillId="50" borderId="99" applyNumberFormat="0" applyProtection="0">
      <alignment vertical="center"/>
    </xf>
    <xf numFmtId="4" fontId="34" fillId="52" borderId="99" applyNumberFormat="0" applyProtection="0">
      <alignment horizontal="right" vertical="center"/>
    </xf>
    <xf numFmtId="4" fontId="32" fillId="54" borderId="100" applyNumberFormat="0" applyProtection="0">
      <alignment horizontal="right" vertical="center"/>
    </xf>
    <xf numFmtId="4" fontId="32" fillId="66" borderId="100" applyNumberFormat="0" applyProtection="0">
      <alignment horizontal="right" vertical="center"/>
    </xf>
    <xf numFmtId="0" fontId="32" fillId="69" borderId="99" applyNumberFormat="0" applyProtection="0">
      <alignment horizontal="left" vertical="top" indent="1"/>
    </xf>
    <xf numFmtId="0" fontId="9" fillId="67" borderId="99" applyNumberFormat="0" applyProtection="0">
      <alignment horizontal="left" vertical="top" indent="1"/>
    </xf>
    <xf numFmtId="0" fontId="32" fillId="71" borderId="100" applyNumberFormat="0" applyProtection="0">
      <alignment horizontal="left" vertical="center" indent="1"/>
    </xf>
    <xf numFmtId="0" fontId="9" fillId="65" borderId="99" applyNumberFormat="0" applyProtection="0">
      <alignment horizontal="left" vertical="center" indent="1"/>
    </xf>
    <xf numFmtId="4" fontId="34" fillId="75" borderId="99" applyNumberFormat="0" applyProtection="0">
      <alignment vertical="center"/>
    </xf>
    <xf numFmtId="0" fontId="34" fillId="75" borderId="99" applyNumberFormat="0" applyProtection="0">
      <alignment horizontal="left" vertical="top" indent="1"/>
    </xf>
    <xf numFmtId="4" fontId="32" fillId="51" borderId="100" applyNumberFormat="0" applyProtection="0">
      <alignment horizontal="left" vertical="center" indent="1"/>
    </xf>
    <xf numFmtId="0" fontId="32" fillId="77" borderId="104"/>
    <xf numFmtId="4" fontId="32" fillId="49" borderId="113" applyNumberFormat="0" applyProtection="0">
      <alignment vertical="center"/>
    </xf>
    <xf numFmtId="0" fontId="120" fillId="91" borderId="105" applyNumberFormat="0" applyAlignment="0" applyProtection="0"/>
    <xf numFmtId="4" fontId="35" fillId="72" borderId="84" applyNumberFormat="0" applyProtection="0">
      <alignment horizontal="left" vertical="center" indent="1"/>
    </xf>
    <xf numFmtId="4" fontId="32" fillId="55" borderId="114" applyNumberFormat="0" applyProtection="0">
      <alignment horizontal="right" vertical="center"/>
    </xf>
    <xf numFmtId="4" fontId="104" fillId="67" borderId="84" applyNumberFormat="0" applyProtection="0">
      <alignment horizontal="left" vertical="center" indent="1"/>
    </xf>
    <xf numFmtId="4" fontId="32" fillId="57" borderId="113" applyNumberFormat="0" applyProtection="0">
      <alignment horizontal="right" vertical="center"/>
    </xf>
    <xf numFmtId="4" fontId="34" fillId="58" borderId="112" applyNumberFormat="0" applyProtection="0">
      <alignment horizontal="right" vertical="center"/>
    </xf>
    <xf numFmtId="4" fontId="34" fillId="59" borderId="112" applyNumberFormat="0" applyProtection="0">
      <alignment horizontal="right" vertical="center"/>
    </xf>
    <xf numFmtId="4" fontId="34" fillId="60" borderId="112" applyNumberFormat="0" applyProtection="0">
      <alignment horizontal="right" vertical="center"/>
    </xf>
    <xf numFmtId="4" fontId="34" fillId="61" borderId="112" applyNumberFormat="0" applyProtection="0">
      <alignment horizontal="right" vertical="center"/>
    </xf>
    <xf numFmtId="0" fontId="113" fillId="74" borderId="105" applyNumberFormat="0" applyAlignment="0" applyProtection="0"/>
    <xf numFmtId="0" fontId="74" fillId="0" borderId="104">
      <alignment horizontal="center"/>
      <protection hidden="1"/>
    </xf>
    <xf numFmtId="4" fontId="34" fillId="76" borderId="112" applyNumberFormat="0" applyProtection="0">
      <alignment horizontal="left" vertical="center" indent="1"/>
    </xf>
    <xf numFmtId="0" fontId="21" fillId="0" borderId="85" applyNumberFormat="0" applyFill="0" applyAlignment="0" applyProtection="0"/>
    <xf numFmtId="43" fontId="11" fillId="0" borderId="0" applyFont="0" applyFill="0" applyBorder="0" applyAlignment="0" applyProtection="0"/>
    <xf numFmtId="0" fontId="9" fillId="65" borderId="112" applyNumberFormat="0" applyProtection="0">
      <alignment horizontal="left" vertical="center" indent="1"/>
    </xf>
    <xf numFmtId="4" fontId="31" fillId="72" borderId="86" applyNumberFormat="0" applyProtection="0">
      <alignment horizontal="left" vertical="center" indent="1"/>
    </xf>
    <xf numFmtId="4" fontId="32" fillId="74" borderId="100" applyNumberFormat="0" applyProtection="0">
      <alignment horizontal="right" vertical="center"/>
    </xf>
    <xf numFmtId="0" fontId="32" fillId="77" borderId="104"/>
    <xf numFmtId="4" fontId="32" fillId="74" borderId="113" applyNumberFormat="0" applyProtection="0">
      <alignment horizontal="right" vertical="center"/>
    </xf>
    <xf numFmtId="4" fontId="105" fillId="73" borderId="86" applyNumberFormat="0" applyProtection="0">
      <alignment horizontal="right" vertical="center"/>
    </xf>
    <xf numFmtId="193" fontId="9" fillId="96" borderId="88"/>
    <xf numFmtId="194" fontId="34" fillId="0" borderId="97">
      <alignment horizontal="justify" vertical="top" wrapText="1"/>
    </xf>
    <xf numFmtId="38" fontId="36" fillId="83" borderId="117" applyNumberFormat="0">
      <alignment horizontal="centerContinuous" wrapText="1"/>
    </xf>
    <xf numFmtId="0" fontId="113" fillId="74" borderId="118" applyNumberFormat="0" applyAlignment="0" applyProtection="0"/>
    <xf numFmtId="0" fontId="21" fillId="0" borderId="98" applyNumberFormat="0" applyFill="0" applyAlignment="0" applyProtection="0"/>
    <xf numFmtId="4" fontId="32" fillId="62" borderId="101" applyNumberFormat="0" applyProtection="0">
      <alignment horizontal="left" vertical="center" indent="1"/>
    </xf>
    <xf numFmtId="3" fontId="88" fillId="50" borderId="120" applyBorder="0">
      <alignment vertical="center"/>
    </xf>
    <xf numFmtId="38" fontId="36" fillId="50" borderId="117">
      <alignment horizontal="center"/>
      <protection locked="0"/>
    </xf>
    <xf numFmtId="0" fontId="74" fillId="0" borderId="116">
      <alignment horizontal="center"/>
      <protection hidden="1"/>
    </xf>
    <xf numFmtId="191" fontId="36" fillId="83" borderId="108"/>
    <xf numFmtId="0" fontId="123" fillId="74" borderId="109" applyNumberFormat="0" applyAlignment="0" applyProtection="0"/>
    <xf numFmtId="0" fontId="97" fillId="0" borderId="104" applyFill="0" applyProtection="0">
      <alignment vertical="center" wrapText="1"/>
      <protection locked="0"/>
    </xf>
    <xf numFmtId="4" fontId="35" fillId="50" borderId="99" applyNumberFormat="0" applyProtection="0">
      <alignment vertical="center"/>
    </xf>
    <xf numFmtId="4" fontId="101" fillId="50" borderId="99" applyNumberFormat="0" applyProtection="0">
      <alignment vertical="center"/>
    </xf>
    <xf numFmtId="4" fontId="102" fillId="50" borderId="99" applyNumberFormat="0" applyProtection="0">
      <alignment horizontal="left" vertical="center" indent="1"/>
    </xf>
    <xf numFmtId="4" fontId="102" fillId="98" borderId="99" applyNumberFormat="0" applyProtection="0">
      <alignment horizontal="right" vertical="center"/>
    </xf>
    <xf numFmtId="4" fontId="102" fillId="99" borderId="99" applyNumberFormat="0" applyProtection="0">
      <alignment horizontal="right" vertical="center"/>
    </xf>
    <xf numFmtId="4" fontId="102" fillId="100" borderId="99" applyNumberFormat="0" applyProtection="0">
      <alignment horizontal="right" vertical="center"/>
    </xf>
    <xf numFmtId="4" fontId="102" fillId="101" borderId="99" applyNumberFormat="0" applyProtection="0">
      <alignment horizontal="right" vertical="center"/>
    </xf>
    <xf numFmtId="4" fontId="102" fillId="102" borderId="99" applyNumberFormat="0" applyProtection="0">
      <alignment horizontal="right" vertical="center"/>
    </xf>
    <xf numFmtId="4" fontId="102" fillId="95" borderId="99" applyNumberFormat="0" applyProtection="0">
      <alignment horizontal="right" vertical="center"/>
    </xf>
    <xf numFmtId="4" fontId="102" fillId="103" borderId="99" applyNumberFormat="0" applyProtection="0">
      <alignment horizontal="right" vertical="center"/>
    </xf>
    <xf numFmtId="4" fontId="102" fillId="104" borderId="99" applyNumberFormat="0" applyProtection="0">
      <alignment horizontal="right" vertical="center"/>
    </xf>
    <xf numFmtId="4" fontId="102" fillId="105" borderId="99" applyNumberFormat="0" applyProtection="0">
      <alignment horizontal="right" vertical="center"/>
    </xf>
    <xf numFmtId="4" fontId="102" fillId="72" borderId="99" applyNumberFormat="0" applyProtection="0">
      <alignment horizontal="right" vertical="center"/>
    </xf>
    <xf numFmtId="4" fontId="102" fillId="73" borderId="99" applyNumberFormat="0" applyProtection="0">
      <alignment vertical="center"/>
    </xf>
    <xf numFmtId="4" fontId="103" fillId="73" borderId="99" applyNumberFormat="0" applyProtection="0">
      <alignment vertical="center"/>
    </xf>
    <xf numFmtId="4" fontId="35" fillId="72" borderId="110" applyNumberFormat="0" applyProtection="0">
      <alignment horizontal="left" vertical="center" indent="1"/>
    </xf>
    <xf numFmtId="4" fontId="34" fillId="0" borderId="99" applyNumberFormat="0" applyProtection="0">
      <alignment horizontal="right" vertical="center"/>
    </xf>
    <xf numFmtId="4" fontId="103" fillId="73" borderId="99" applyNumberFormat="0" applyProtection="0">
      <alignment horizontal="right" vertical="center"/>
    </xf>
    <xf numFmtId="4" fontId="31" fillId="72" borderId="99" applyNumberFormat="0" applyProtection="0">
      <alignment horizontal="left" vertical="center" indent="1"/>
    </xf>
    <xf numFmtId="4" fontId="104" fillId="67" borderId="110" applyNumberFormat="0" applyProtection="0">
      <alignment horizontal="left" vertical="center" indent="1"/>
    </xf>
    <xf numFmtId="4" fontId="105" fillId="73" borderId="99" applyNumberFormat="0" applyProtection="0">
      <alignment horizontal="right" vertical="center"/>
    </xf>
    <xf numFmtId="193" fontId="9" fillId="96" borderId="101"/>
    <xf numFmtId="0" fontId="21" fillId="0" borderId="111" applyNumberFormat="0" applyFill="0" applyAlignment="0" applyProtection="0"/>
    <xf numFmtId="191" fontId="36" fillId="83" borderId="121"/>
    <xf numFmtId="0" fontId="123" fillId="74" borderId="122" applyNumberFormat="0" applyAlignment="0" applyProtection="0"/>
    <xf numFmtId="0" fontId="97" fillId="0" borderId="116" applyFill="0" applyProtection="0">
      <alignment vertical="center" wrapText="1"/>
      <protection locked="0"/>
    </xf>
    <xf numFmtId="4" fontId="35" fillId="50" borderId="112" applyNumberFormat="0" applyProtection="0">
      <alignment vertical="center"/>
    </xf>
    <xf numFmtId="4" fontId="101" fillId="50" borderId="112" applyNumberFormat="0" applyProtection="0">
      <alignment vertical="center"/>
    </xf>
    <xf numFmtId="4" fontId="102" fillId="50" borderId="112" applyNumberFormat="0" applyProtection="0">
      <alignment horizontal="left" vertical="center" indent="1"/>
    </xf>
    <xf numFmtId="4" fontId="102" fillId="98" borderId="112" applyNumberFormat="0" applyProtection="0">
      <alignment horizontal="right" vertical="center"/>
    </xf>
    <xf numFmtId="4" fontId="102" fillId="99" borderId="112" applyNumberFormat="0" applyProtection="0">
      <alignment horizontal="right" vertical="center"/>
    </xf>
    <xf numFmtId="4" fontId="102" fillId="100" borderId="112" applyNumberFormat="0" applyProtection="0">
      <alignment horizontal="right" vertical="center"/>
    </xf>
    <xf numFmtId="4" fontId="102" fillId="101" borderId="112" applyNumberFormat="0" applyProtection="0">
      <alignment horizontal="right" vertical="center"/>
    </xf>
    <xf numFmtId="4" fontId="102" fillId="102" borderId="112" applyNumberFormat="0" applyProtection="0">
      <alignment horizontal="right" vertical="center"/>
    </xf>
    <xf numFmtId="4" fontId="102" fillId="95" borderId="112" applyNumberFormat="0" applyProtection="0">
      <alignment horizontal="right" vertical="center"/>
    </xf>
    <xf numFmtId="4" fontId="102" fillId="103" borderId="112" applyNumberFormat="0" applyProtection="0">
      <alignment horizontal="right" vertical="center"/>
    </xf>
    <xf numFmtId="4" fontId="102" fillId="104" borderId="112" applyNumberFormat="0" applyProtection="0">
      <alignment horizontal="right" vertical="center"/>
    </xf>
    <xf numFmtId="4" fontId="102" fillId="105" borderId="112" applyNumberFormat="0" applyProtection="0">
      <alignment horizontal="right" vertical="center"/>
    </xf>
    <xf numFmtId="4" fontId="102" fillId="72" borderId="112" applyNumberFormat="0" applyProtection="0">
      <alignment horizontal="right" vertical="center"/>
    </xf>
    <xf numFmtId="4" fontId="102" fillId="73" borderId="112" applyNumberFormat="0" applyProtection="0">
      <alignment vertical="center"/>
    </xf>
    <xf numFmtId="4" fontId="103" fillId="73" borderId="112" applyNumberFormat="0" applyProtection="0">
      <alignment vertical="center"/>
    </xf>
    <xf numFmtId="4" fontId="35" fillId="72" borderId="123" applyNumberFormat="0" applyProtection="0">
      <alignment horizontal="left" vertical="center" indent="1"/>
    </xf>
    <xf numFmtId="4" fontId="34" fillId="0" borderId="112" applyNumberFormat="0" applyProtection="0">
      <alignment horizontal="right" vertical="center"/>
    </xf>
    <xf numFmtId="4" fontId="103" fillId="73" borderId="112" applyNumberFormat="0" applyProtection="0">
      <alignment horizontal="right" vertical="center"/>
    </xf>
    <xf numFmtId="4" fontId="31" fillId="72" borderId="112" applyNumberFormat="0" applyProtection="0">
      <alignment horizontal="left" vertical="center" indent="1"/>
    </xf>
    <xf numFmtId="4" fontId="104" fillId="67" borderId="123" applyNumberFormat="0" applyProtection="0">
      <alignment horizontal="left" vertical="center" indent="1"/>
    </xf>
    <xf numFmtId="4" fontId="105" fillId="73" borderId="112" applyNumberFormat="0" applyProtection="0">
      <alignment horizontal="right" vertical="center"/>
    </xf>
    <xf numFmtId="193" fontId="9" fillId="96" borderId="114"/>
    <xf numFmtId="0" fontId="21" fillId="0" borderId="124" applyNumberFormat="0" applyFill="0" applyAlignment="0" applyProtection="0"/>
    <xf numFmtId="193" fontId="9" fillId="96" borderId="130"/>
    <xf numFmtId="4" fontId="105" fillId="73" borderId="128" applyNumberFormat="0" applyProtection="0">
      <alignment horizontal="right" vertical="center"/>
    </xf>
    <xf numFmtId="4" fontId="40" fillId="63" borderId="128" applyNumberFormat="0" applyProtection="0">
      <alignment horizontal="right" vertical="center"/>
    </xf>
    <xf numFmtId="4" fontId="104" fillId="67" borderId="132" applyNumberFormat="0" applyProtection="0">
      <alignment horizontal="left" vertical="center" indent="1"/>
    </xf>
    <xf numFmtId="4" fontId="31" fillId="72" borderId="128" applyNumberFormat="0" applyProtection="0">
      <alignment horizontal="left" vertical="center" indent="1"/>
    </xf>
    <xf numFmtId="4" fontId="32" fillId="51" borderId="129" applyNumberFormat="0" applyProtection="0">
      <alignment horizontal="left" vertical="center" indent="1"/>
    </xf>
    <xf numFmtId="4" fontId="34" fillId="76" borderId="128" applyNumberFormat="0" applyProtection="0">
      <alignment horizontal="left" vertical="center" indent="1"/>
    </xf>
    <xf numFmtId="4" fontId="103" fillId="73" borderId="128" applyNumberFormat="0" applyProtection="0">
      <alignment horizontal="right" vertical="center"/>
    </xf>
    <xf numFmtId="4" fontId="32" fillId="74" borderId="129" applyNumberFormat="0" applyProtection="0">
      <alignment horizontal="right" vertical="center"/>
    </xf>
    <xf numFmtId="4" fontId="37" fillId="0" borderId="128" applyNumberFormat="0" applyProtection="0">
      <alignment horizontal="right" vertical="center"/>
    </xf>
    <xf numFmtId="4" fontId="34" fillId="0" borderId="128" applyNumberFormat="0" applyProtection="0">
      <alignment horizontal="right" vertical="center"/>
    </xf>
    <xf numFmtId="4" fontId="32" fillId="0" borderId="129" applyNumberFormat="0" applyProtection="0">
      <alignment horizontal="right" vertical="center"/>
    </xf>
    <xf numFmtId="4" fontId="38" fillId="0" borderId="128" applyNumberFormat="0" applyProtection="0">
      <alignment horizontal="right" vertical="center"/>
    </xf>
    <xf numFmtId="0" fontId="34" fillId="75" borderId="128" applyNumberFormat="0" applyProtection="0">
      <alignment horizontal="left" vertical="top" indent="1"/>
    </xf>
    <xf numFmtId="4" fontId="35" fillId="72" borderId="132" applyNumberFormat="0" applyProtection="0">
      <alignment horizontal="left" vertical="center" indent="1"/>
    </xf>
    <xf numFmtId="4" fontId="34" fillId="75" borderId="128" applyNumberFormat="0" applyProtection="0">
      <alignment horizontal="left" vertical="center" indent="1"/>
    </xf>
    <xf numFmtId="4" fontId="103" fillId="73" borderId="128" applyNumberFormat="0" applyProtection="0">
      <alignment vertical="center"/>
    </xf>
    <xf numFmtId="4" fontId="37" fillId="75" borderId="128" applyNumberFormat="0" applyProtection="0">
      <alignment vertical="center"/>
    </xf>
    <xf numFmtId="4" fontId="102" fillId="73" borderId="128" applyNumberFormat="0" applyProtection="0">
      <alignment vertical="center"/>
    </xf>
    <xf numFmtId="4" fontId="34" fillId="75" borderId="128" applyNumberFormat="0" applyProtection="0">
      <alignment vertical="center"/>
    </xf>
    <xf numFmtId="0" fontId="36" fillId="69" borderId="131" applyBorder="0"/>
    <xf numFmtId="0" fontId="32" fillId="63" borderId="128" applyNumberFormat="0" applyProtection="0">
      <alignment horizontal="left" vertical="top" indent="1"/>
    </xf>
    <xf numFmtId="0" fontId="9" fillId="73" borderId="128" applyNumberFormat="0" applyProtection="0">
      <alignment horizontal="left" vertical="top" indent="1"/>
    </xf>
    <xf numFmtId="0" fontId="32" fillId="63" borderId="129" applyNumberFormat="0" applyProtection="0">
      <alignment horizontal="left" vertical="center" indent="1"/>
    </xf>
    <xf numFmtId="0" fontId="9" fillId="65" borderId="128" applyNumberFormat="0" applyProtection="0">
      <alignment horizontal="left" vertical="center" indent="1"/>
    </xf>
    <xf numFmtId="0" fontId="32" fillId="71" borderId="128" applyNumberFormat="0" applyProtection="0">
      <alignment horizontal="left" vertical="top" indent="1"/>
    </xf>
    <xf numFmtId="0" fontId="9" fillId="72" borderId="128" applyNumberFormat="0" applyProtection="0">
      <alignment horizontal="left" vertical="top" indent="1"/>
    </xf>
    <xf numFmtId="0" fontId="32" fillId="71" borderId="129" applyNumberFormat="0" applyProtection="0">
      <alignment horizontal="left" vertical="center" indent="1"/>
    </xf>
    <xf numFmtId="0" fontId="9" fillId="65" borderId="128" applyNumberFormat="0" applyProtection="0">
      <alignment horizontal="left" vertical="center" indent="1"/>
    </xf>
    <xf numFmtId="0" fontId="32" fillId="66" borderId="128" applyNumberFormat="0" applyProtection="0">
      <alignment horizontal="left" vertical="top" indent="1"/>
    </xf>
    <xf numFmtId="0" fontId="9" fillId="67" borderId="128" applyNumberFormat="0" applyProtection="0">
      <alignment horizontal="left" vertical="top" indent="1"/>
    </xf>
    <xf numFmtId="0" fontId="32" fillId="70" borderId="129" applyNumberFormat="0" applyProtection="0">
      <alignment horizontal="left" vertical="center" indent="1"/>
    </xf>
    <xf numFmtId="0" fontId="9" fillId="65" borderId="128" applyNumberFormat="0" applyProtection="0">
      <alignment horizontal="left" vertical="center" indent="1"/>
    </xf>
    <xf numFmtId="0" fontId="32" fillId="69" borderId="128" applyNumberFormat="0" applyProtection="0">
      <alignment horizontal="left" vertical="top" indent="1"/>
    </xf>
    <xf numFmtId="0" fontId="9" fillId="64" borderId="128" applyNumberFormat="0" applyProtection="0">
      <alignment horizontal="left" vertical="top" indent="1"/>
    </xf>
    <xf numFmtId="0" fontId="32" fillId="68" borderId="129" applyNumberFormat="0" applyProtection="0">
      <alignment horizontal="left" vertical="center" indent="1"/>
    </xf>
    <xf numFmtId="0" fontId="9" fillId="65" borderId="128" applyNumberFormat="0" applyProtection="0">
      <alignment horizontal="left" vertical="center" indent="1"/>
    </xf>
    <xf numFmtId="4" fontId="102" fillId="100" borderId="146" applyNumberFormat="0" applyProtection="0">
      <alignment horizontal="right" vertical="center"/>
    </xf>
    <xf numFmtId="4" fontId="32" fillId="66" borderId="130" applyNumberFormat="0" applyProtection="0">
      <alignment horizontal="left" vertical="center" indent="1"/>
    </xf>
    <xf numFmtId="4" fontId="32" fillId="55" borderId="148" applyNumberFormat="0" applyProtection="0">
      <alignment horizontal="right" vertical="center"/>
    </xf>
    <xf numFmtId="4" fontId="34" fillId="55" borderId="146" applyNumberFormat="0" applyProtection="0">
      <alignment horizontal="right" vertical="center"/>
    </xf>
    <xf numFmtId="4" fontId="102" fillId="99" borderId="146" applyNumberFormat="0" applyProtection="0">
      <alignment horizontal="right" vertical="center"/>
    </xf>
    <xf numFmtId="4" fontId="32" fillId="63" borderId="130" applyNumberFormat="0" applyProtection="0">
      <alignment horizontal="left" vertical="center" indent="1"/>
    </xf>
    <xf numFmtId="4" fontId="32" fillId="54" borderId="147" applyNumberFormat="0" applyProtection="0">
      <alignment horizontal="right" vertical="center"/>
    </xf>
    <xf numFmtId="4" fontId="102" fillId="72" borderId="128" applyNumberFormat="0" applyProtection="0">
      <alignment horizontal="right" vertical="center"/>
    </xf>
    <xf numFmtId="4" fontId="32" fillId="66" borderId="129" applyNumberFormat="0" applyProtection="0">
      <alignment horizontal="right" vertical="center"/>
    </xf>
    <xf numFmtId="4" fontId="34" fillId="53" borderId="146" applyNumberFormat="0" applyProtection="0">
      <alignment horizontal="right" vertical="center"/>
    </xf>
    <xf numFmtId="4" fontId="102" fillId="98" borderId="146" applyNumberFormat="0" applyProtection="0">
      <alignment horizontal="right" vertical="center"/>
    </xf>
    <xf numFmtId="4" fontId="32" fillId="52" borderId="147" applyNumberFormat="0" applyProtection="0">
      <alignment horizontal="right" vertical="center"/>
    </xf>
    <xf numFmtId="4" fontId="34" fillId="52" borderId="146" applyNumberFormat="0" applyProtection="0">
      <alignment horizontal="right" vertical="center"/>
    </xf>
    <xf numFmtId="4" fontId="32" fillId="62" borderId="130" applyNumberFormat="0" applyProtection="0">
      <alignment horizontal="left" vertical="center" indent="1"/>
    </xf>
    <xf numFmtId="4" fontId="32" fillId="51" borderId="147" applyNumberFormat="0" applyProtection="0">
      <alignment horizontal="left" vertical="center" indent="1"/>
    </xf>
    <xf numFmtId="4" fontId="102" fillId="105" borderId="128" applyNumberFormat="0" applyProtection="0">
      <alignment horizontal="right" vertical="center"/>
    </xf>
    <xf numFmtId="4" fontId="32" fillId="61" borderId="129" applyNumberFormat="0" applyProtection="0">
      <alignment horizontal="right" vertical="center"/>
    </xf>
    <xf numFmtId="4" fontId="34" fillId="61" borderId="128" applyNumberFormat="0" applyProtection="0">
      <alignment horizontal="right" vertical="center"/>
    </xf>
    <xf numFmtId="4" fontId="102" fillId="104" borderId="128" applyNumberFormat="0" applyProtection="0">
      <alignment horizontal="right" vertical="center"/>
    </xf>
    <xf numFmtId="4" fontId="32" fillId="60" borderId="129" applyNumberFormat="0" applyProtection="0">
      <alignment horizontal="right" vertical="center"/>
    </xf>
    <xf numFmtId="4" fontId="34" fillId="60" borderId="128" applyNumberFormat="0" applyProtection="0">
      <alignment horizontal="right" vertical="center"/>
    </xf>
    <xf numFmtId="4" fontId="102" fillId="103" borderId="128" applyNumberFormat="0" applyProtection="0">
      <alignment horizontal="right" vertical="center"/>
    </xf>
    <xf numFmtId="4" fontId="32" fillId="59" borderId="129" applyNumberFormat="0" applyProtection="0">
      <alignment horizontal="right" vertical="center"/>
    </xf>
    <xf numFmtId="4" fontId="34" fillId="59" borderId="128" applyNumberFormat="0" applyProtection="0">
      <alignment horizontal="right" vertical="center"/>
    </xf>
    <xf numFmtId="4" fontId="102" fillId="95" borderId="128" applyNumberFormat="0" applyProtection="0">
      <alignment horizontal="right" vertical="center"/>
    </xf>
    <xf numFmtId="4" fontId="32" fillId="58" borderId="129" applyNumberFormat="0" applyProtection="0">
      <alignment horizontal="right" vertical="center"/>
    </xf>
    <xf numFmtId="4" fontId="34" fillId="58" borderId="128" applyNumberFormat="0" applyProtection="0">
      <alignment horizontal="right" vertical="center"/>
    </xf>
    <xf numFmtId="4" fontId="102" fillId="102" borderId="128" applyNumberFormat="0" applyProtection="0">
      <alignment horizontal="right" vertical="center"/>
    </xf>
    <xf numFmtId="4" fontId="32" fillId="57" borderId="129" applyNumberFormat="0" applyProtection="0">
      <alignment horizontal="right" vertical="center"/>
    </xf>
    <xf numFmtId="4" fontId="34" fillId="57" borderId="128" applyNumberFormat="0" applyProtection="0">
      <alignment horizontal="right" vertical="center"/>
    </xf>
    <xf numFmtId="4" fontId="102" fillId="101" borderId="128" applyNumberFormat="0" applyProtection="0">
      <alignment horizontal="right" vertical="center"/>
    </xf>
    <xf numFmtId="4" fontId="32" fillId="56" borderId="129" applyNumberFormat="0" applyProtection="0">
      <alignment horizontal="right" vertical="center"/>
    </xf>
    <xf numFmtId="4" fontId="34" fillId="56" borderId="128" applyNumberFormat="0" applyProtection="0">
      <alignment horizontal="right" vertical="center"/>
    </xf>
    <xf numFmtId="4" fontId="102" fillId="100" borderId="128" applyNumberFormat="0" applyProtection="0">
      <alignment horizontal="right" vertical="center"/>
    </xf>
    <xf numFmtId="4" fontId="32" fillId="55" borderId="130" applyNumberFormat="0" applyProtection="0">
      <alignment horizontal="right" vertical="center"/>
    </xf>
    <xf numFmtId="4" fontId="34" fillId="55" borderId="128" applyNumberFormat="0" applyProtection="0">
      <alignment horizontal="right" vertical="center"/>
    </xf>
    <xf numFmtId="4" fontId="102" fillId="99" borderId="128" applyNumberFormat="0" applyProtection="0">
      <alignment horizontal="right" vertical="center"/>
    </xf>
    <xf numFmtId="4" fontId="32" fillId="54" borderId="129" applyNumberFormat="0" applyProtection="0">
      <alignment horizontal="right" vertical="center"/>
    </xf>
    <xf numFmtId="4" fontId="34" fillId="53" borderId="128" applyNumberFormat="0" applyProtection="0">
      <alignment horizontal="right" vertical="center"/>
    </xf>
    <xf numFmtId="4" fontId="102" fillId="98" borderId="128" applyNumberFormat="0" applyProtection="0">
      <alignment horizontal="right" vertical="center"/>
    </xf>
    <xf numFmtId="4" fontId="32" fillId="52" borderId="129" applyNumberFormat="0" applyProtection="0">
      <alignment horizontal="right" vertical="center"/>
    </xf>
    <xf numFmtId="4" fontId="34" fillId="52" borderId="128" applyNumberFormat="0" applyProtection="0">
      <alignment horizontal="right" vertical="center"/>
    </xf>
    <xf numFmtId="4" fontId="32" fillId="51" borderId="129" applyNumberFormat="0" applyProtection="0">
      <alignment horizontal="left" vertical="center" indent="1"/>
    </xf>
    <xf numFmtId="0" fontId="31" fillId="50" borderId="146" applyNumberFormat="0" applyProtection="0">
      <alignment horizontal="left" vertical="top" indent="1"/>
    </xf>
    <xf numFmtId="0" fontId="31" fillId="50" borderId="128" applyNumberFormat="0" applyProtection="0">
      <alignment horizontal="left" vertical="top" indent="1"/>
    </xf>
    <xf numFmtId="4" fontId="102" fillId="50" borderId="128" applyNumberFormat="0" applyProtection="0">
      <alignment horizontal="left" vertical="center" indent="1"/>
    </xf>
    <xf numFmtId="4" fontId="32" fillId="50" borderId="129" applyNumberFormat="0" applyProtection="0">
      <alignment horizontal="left" vertical="center" indent="1"/>
    </xf>
    <xf numFmtId="4" fontId="31" fillId="50" borderId="128" applyNumberFormat="0" applyProtection="0">
      <alignment horizontal="left" vertical="center" indent="1"/>
    </xf>
    <xf numFmtId="4" fontId="101" fillId="50" borderId="128" applyNumberFormat="0" applyProtection="0">
      <alignment vertical="center"/>
    </xf>
    <xf numFmtId="4" fontId="32" fillId="49" borderId="129" applyNumberFormat="0" applyProtection="0">
      <alignment vertical="center"/>
    </xf>
    <xf numFmtId="4" fontId="33" fillId="50" borderId="128" applyNumberFormat="0" applyProtection="0">
      <alignment vertical="center"/>
    </xf>
    <xf numFmtId="4" fontId="35" fillId="50" borderId="128" applyNumberFormat="0" applyProtection="0">
      <alignment vertical="center"/>
    </xf>
    <xf numFmtId="4" fontId="32" fillId="49" borderId="129" applyNumberFormat="0" applyProtection="0">
      <alignment vertical="center"/>
    </xf>
    <xf numFmtId="4" fontId="31" fillId="49" borderId="128" applyNumberFormat="0" applyProtection="0">
      <alignment vertical="center"/>
    </xf>
    <xf numFmtId="4" fontId="102" fillId="50" borderId="146" applyNumberFormat="0" applyProtection="0">
      <alignment horizontal="left" vertical="center" indent="1"/>
    </xf>
    <xf numFmtId="4" fontId="32" fillId="50" borderId="147" applyNumberFormat="0" applyProtection="0">
      <alignment horizontal="left" vertical="center" indent="1"/>
    </xf>
    <xf numFmtId="4" fontId="31" fillId="50" borderId="146" applyNumberFormat="0" applyProtection="0">
      <alignment horizontal="left" vertical="center" indent="1"/>
    </xf>
    <xf numFmtId="4" fontId="101" fillId="50" borderId="146" applyNumberFormat="0" applyProtection="0">
      <alignment vertical="center"/>
    </xf>
    <xf numFmtId="4" fontId="32" fillId="49" borderId="147" applyNumberFormat="0" applyProtection="0">
      <alignment vertical="center"/>
    </xf>
    <xf numFmtId="4" fontId="33" fillId="50" borderId="146" applyNumberFormat="0" applyProtection="0">
      <alignment vertical="center"/>
    </xf>
    <xf numFmtId="4" fontId="35" fillId="50" borderId="146" applyNumberFormat="0" applyProtection="0">
      <alignment vertical="center"/>
    </xf>
    <xf numFmtId="4" fontId="32" fillId="49" borderId="147" applyNumberFormat="0" applyProtection="0">
      <alignment vertical="center"/>
    </xf>
    <xf numFmtId="4" fontId="31" fillId="49" borderId="146" applyNumberFormat="0" applyProtection="0">
      <alignment vertical="center"/>
    </xf>
    <xf numFmtId="0" fontId="123" fillId="74" borderId="127" applyNumberFormat="0" applyAlignment="0" applyProtection="0"/>
    <xf numFmtId="0" fontId="123" fillId="74" borderId="145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3" fontId="88" fillId="50" borderId="126" applyBorder="0">
      <alignment vertical="center"/>
    </xf>
    <xf numFmtId="0" fontId="120" fillId="91" borderId="125" applyNumberFormat="0" applyAlignment="0" applyProtection="0"/>
    <xf numFmtId="3" fontId="88" fillId="50" borderId="144" applyBorder="0">
      <alignment vertical="center"/>
    </xf>
    <xf numFmtId="0" fontId="120" fillId="91" borderId="143" applyNumberFormat="0" applyAlignment="0" applyProtection="0"/>
    <xf numFmtId="0" fontId="113" fillId="74" borderId="152" applyNumberFormat="0" applyAlignment="0" applyProtection="0"/>
    <xf numFmtId="0" fontId="113" fillId="74" borderId="134" applyNumberFormat="0" applyAlignment="0" applyProtection="0"/>
    <xf numFmtId="0" fontId="113" fillId="74" borderId="125" applyNumberFormat="0" applyAlignment="0" applyProtection="0"/>
    <xf numFmtId="0" fontId="113" fillId="74" borderId="143" applyNumberFormat="0" applyAlignment="0" applyProtection="0"/>
    <xf numFmtId="0" fontId="120" fillId="91" borderId="152" applyNumberFormat="0" applyAlignment="0" applyProtection="0"/>
    <xf numFmtId="3" fontId="88" fillId="50" borderId="153" applyBorder="0">
      <alignment vertical="center"/>
    </xf>
    <xf numFmtId="0" fontId="120" fillId="91" borderId="134" applyNumberFormat="0" applyAlignment="0" applyProtection="0"/>
    <xf numFmtId="3" fontId="88" fillId="50" borderId="135" applyBorder="0">
      <alignment vertical="center"/>
    </xf>
    <xf numFmtId="0" fontId="123" fillId="74" borderId="154" applyNumberFormat="0" applyAlignment="0" applyProtection="0"/>
    <xf numFmtId="0" fontId="123" fillId="74" borderId="136" applyNumberFormat="0" applyAlignment="0" applyProtection="0"/>
    <xf numFmtId="4" fontId="31" fillId="49" borderId="155" applyNumberFormat="0" applyProtection="0">
      <alignment vertical="center"/>
    </xf>
    <xf numFmtId="4" fontId="32" fillId="49" borderId="156" applyNumberFormat="0" applyProtection="0">
      <alignment vertical="center"/>
    </xf>
    <xf numFmtId="4" fontId="35" fillId="50" borderId="155" applyNumberFormat="0" applyProtection="0">
      <alignment vertical="center"/>
    </xf>
    <xf numFmtId="4" fontId="33" fillId="50" borderId="155" applyNumberFormat="0" applyProtection="0">
      <alignment vertical="center"/>
    </xf>
    <xf numFmtId="4" fontId="32" fillId="49" borderId="156" applyNumberFormat="0" applyProtection="0">
      <alignment vertical="center"/>
    </xf>
    <xf numFmtId="4" fontId="101" fillId="50" borderId="155" applyNumberFormat="0" applyProtection="0">
      <alignment vertical="center"/>
    </xf>
    <xf numFmtId="4" fontId="31" fillId="50" borderId="155" applyNumberFormat="0" applyProtection="0">
      <alignment horizontal="left" vertical="center" indent="1"/>
    </xf>
    <xf numFmtId="4" fontId="32" fillId="50" borderId="156" applyNumberFormat="0" applyProtection="0">
      <alignment horizontal="left" vertical="center" indent="1"/>
    </xf>
    <xf numFmtId="4" fontId="102" fillId="50" borderId="155" applyNumberFormat="0" applyProtection="0">
      <alignment horizontal="left" vertical="center" indent="1"/>
    </xf>
    <xf numFmtId="0" fontId="31" fillId="50" borderId="155" applyNumberFormat="0" applyProtection="0">
      <alignment horizontal="left" vertical="top" indent="1"/>
    </xf>
    <xf numFmtId="4" fontId="32" fillId="51" borderId="156" applyNumberFormat="0" applyProtection="0">
      <alignment horizontal="left" vertical="center" indent="1"/>
    </xf>
    <xf numFmtId="4" fontId="31" fillId="49" borderId="137" applyNumberFormat="0" applyProtection="0">
      <alignment vertical="center"/>
    </xf>
    <xf numFmtId="4" fontId="32" fillId="49" borderId="138" applyNumberFormat="0" applyProtection="0">
      <alignment vertical="center"/>
    </xf>
    <xf numFmtId="4" fontId="35" fillId="50" borderId="137" applyNumberFormat="0" applyProtection="0">
      <alignment vertical="center"/>
    </xf>
    <xf numFmtId="4" fontId="33" fillId="50" borderId="137" applyNumberFormat="0" applyProtection="0">
      <alignment vertical="center"/>
    </xf>
    <xf numFmtId="4" fontId="32" fillId="49" borderId="138" applyNumberFormat="0" applyProtection="0">
      <alignment vertical="center"/>
    </xf>
    <xf numFmtId="4" fontId="101" fillId="50" borderId="137" applyNumberFormat="0" applyProtection="0">
      <alignment vertical="center"/>
    </xf>
    <xf numFmtId="4" fontId="31" fillId="50" borderId="137" applyNumberFormat="0" applyProtection="0">
      <alignment horizontal="left" vertical="center" indent="1"/>
    </xf>
    <xf numFmtId="4" fontId="32" fillId="50" borderId="138" applyNumberFormat="0" applyProtection="0">
      <alignment horizontal="left" vertical="center" indent="1"/>
    </xf>
    <xf numFmtId="4" fontId="102" fillId="50" borderId="137" applyNumberFormat="0" applyProtection="0">
      <alignment horizontal="left" vertical="center" indent="1"/>
    </xf>
    <xf numFmtId="0" fontId="31" fillId="50" borderId="137" applyNumberFormat="0" applyProtection="0">
      <alignment horizontal="left" vertical="top" indent="1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1" fillId="0" borderId="133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32" fillId="51" borderId="138" applyNumberFormat="0" applyProtection="0">
      <alignment horizontal="left" vertical="center" indent="1"/>
    </xf>
    <xf numFmtId="4" fontId="34" fillId="52" borderId="155" applyNumberFormat="0" applyProtection="0">
      <alignment horizontal="right" vertical="center"/>
    </xf>
    <xf numFmtId="4" fontId="34" fillId="52" borderId="137" applyNumberFormat="0" applyProtection="0">
      <alignment horizontal="right" vertical="center"/>
    </xf>
    <xf numFmtId="4" fontId="32" fillId="52" borderId="138" applyNumberFormat="0" applyProtection="0">
      <alignment horizontal="right" vertical="center"/>
    </xf>
    <xf numFmtId="4" fontId="102" fillId="98" borderId="137" applyNumberFormat="0" applyProtection="0">
      <alignment horizontal="right" vertical="center"/>
    </xf>
    <xf numFmtId="4" fontId="34" fillId="53" borderId="137" applyNumberFormat="0" applyProtection="0">
      <alignment horizontal="right" vertical="center"/>
    </xf>
    <xf numFmtId="4" fontId="32" fillId="54" borderId="138" applyNumberFormat="0" applyProtection="0">
      <alignment horizontal="right" vertical="center"/>
    </xf>
    <xf numFmtId="4" fontId="102" fillId="99" borderId="137" applyNumberFormat="0" applyProtection="0">
      <alignment horizontal="right" vertical="center"/>
    </xf>
    <xf numFmtId="4" fontId="34" fillId="55" borderId="137" applyNumberFormat="0" applyProtection="0">
      <alignment horizontal="right" vertical="center"/>
    </xf>
    <xf numFmtId="4" fontId="32" fillId="55" borderId="139" applyNumberFormat="0" applyProtection="0">
      <alignment horizontal="right" vertical="center"/>
    </xf>
    <xf numFmtId="4" fontId="102" fillId="100" borderId="137" applyNumberFormat="0" applyProtection="0">
      <alignment horizontal="right" vertical="center"/>
    </xf>
    <xf numFmtId="4" fontId="34" fillId="56" borderId="137" applyNumberFormat="0" applyProtection="0">
      <alignment horizontal="right" vertical="center"/>
    </xf>
    <xf numFmtId="4" fontId="32" fillId="56" borderId="138" applyNumberFormat="0" applyProtection="0">
      <alignment horizontal="right" vertical="center"/>
    </xf>
    <xf numFmtId="4" fontId="102" fillId="101" borderId="137" applyNumberFormat="0" applyProtection="0">
      <alignment horizontal="right" vertical="center"/>
    </xf>
    <xf numFmtId="4" fontId="34" fillId="57" borderId="137" applyNumberFormat="0" applyProtection="0">
      <alignment horizontal="right" vertical="center"/>
    </xf>
    <xf numFmtId="4" fontId="32" fillId="57" borderId="138" applyNumberFormat="0" applyProtection="0">
      <alignment horizontal="right" vertical="center"/>
    </xf>
    <xf numFmtId="4" fontId="102" fillId="102" borderId="137" applyNumberFormat="0" applyProtection="0">
      <alignment horizontal="right" vertical="center"/>
    </xf>
    <xf numFmtId="4" fontId="34" fillId="58" borderId="137" applyNumberFormat="0" applyProtection="0">
      <alignment horizontal="right" vertical="center"/>
    </xf>
    <xf numFmtId="4" fontId="32" fillId="58" borderId="138" applyNumberFormat="0" applyProtection="0">
      <alignment horizontal="right" vertical="center"/>
    </xf>
    <xf numFmtId="4" fontId="102" fillId="95" borderId="137" applyNumberFormat="0" applyProtection="0">
      <alignment horizontal="right" vertical="center"/>
    </xf>
    <xf numFmtId="4" fontId="34" fillId="59" borderId="137" applyNumberFormat="0" applyProtection="0">
      <alignment horizontal="right" vertical="center"/>
    </xf>
    <xf numFmtId="4" fontId="32" fillId="59" borderId="138" applyNumberFormat="0" applyProtection="0">
      <alignment horizontal="right" vertical="center"/>
    </xf>
    <xf numFmtId="4" fontId="102" fillId="103" borderId="137" applyNumberFormat="0" applyProtection="0">
      <alignment horizontal="right" vertical="center"/>
    </xf>
    <xf numFmtId="4" fontId="34" fillId="60" borderId="137" applyNumberFormat="0" applyProtection="0">
      <alignment horizontal="right" vertical="center"/>
    </xf>
    <xf numFmtId="4" fontId="32" fillId="60" borderId="138" applyNumberFormat="0" applyProtection="0">
      <alignment horizontal="right" vertical="center"/>
    </xf>
    <xf numFmtId="4" fontId="102" fillId="104" borderId="137" applyNumberFormat="0" applyProtection="0">
      <alignment horizontal="right" vertical="center"/>
    </xf>
    <xf numFmtId="4" fontId="34" fillId="61" borderId="137" applyNumberFormat="0" applyProtection="0">
      <alignment horizontal="right" vertical="center"/>
    </xf>
    <xf numFmtId="4" fontId="32" fillId="61" borderId="138" applyNumberFormat="0" applyProtection="0">
      <alignment horizontal="right" vertical="center"/>
    </xf>
    <xf numFmtId="4" fontId="102" fillId="105" borderId="137" applyNumberFormat="0" applyProtection="0">
      <alignment horizontal="right" vertical="center"/>
    </xf>
    <xf numFmtId="4" fontId="32" fillId="52" borderId="156" applyNumberFormat="0" applyProtection="0">
      <alignment horizontal="right" vertical="center"/>
    </xf>
    <xf numFmtId="4" fontId="32" fillId="62" borderId="139" applyNumberFormat="0" applyProtection="0">
      <alignment horizontal="left" vertical="center" indent="1"/>
    </xf>
    <xf numFmtId="4" fontId="102" fillId="98" borderId="155" applyNumberFormat="0" applyProtection="0">
      <alignment horizontal="right" vertical="center"/>
    </xf>
    <xf numFmtId="4" fontId="34" fillId="53" borderId="155" applyNumberFormat="0" applyProtection="0">
      <alignment horizontal="right" vertical="center"/>
    </xf>
    <xf numFmtId="4" fontId="32" fillId="54" borderId="156" applyNumberFormat="0" applyProtection="0">
      <alignment horizontal="right" vertical="center"/>
    </xf>
    <xf numFmtId="4" fontId="102" fillId="99" borderId="155" applyNumberFormat="0" applyProtection="0">
      <alignment horizontal="right" vertical="center"/>
    </xf>
    <xf numFmtId="4" fontId="34" fillId="55" borderId="155" applyNumberFormat="0" applyProtection="0">
      <alignment horizontal="right" vertical="center"/>
    </xf>
    <xf numFmtId="4" fontId="32" fillId="66" borderId="138" applyNumberFormat="0" applyProtection="0">
      <alignment horizontal="right" vertical="center"/>
    </xf>
    <xf numFmtId="4" fontId="102" fillId="72" borderId="137" applyNumberFormat="0" applyProtection="0">
      <alignment horizontal="right" vertical="center"/>
    </xf>
    <xf numFmtId="4" fontId="32" fillId="55" borderId="157" applyNumberFormat="0" applyProtection="0">
      <alignment horizontal="right" vertical="center"/>
    </xf>
    <xf numFmtId="4" fontId="32" fillId="63" borderId="139" applyNumberFormat="0" applyProtection="0">
      <alignment horizontal="left" vertical="center" indent="1"/>
    </xf>
    <xf numFmtId="4" fontId="102" fillId="100" borderId="155" applyNumberFormat="0" applyProtection="0">
      <alignment horizontal="right" vertical="center"/>
    </xf>
    <xf numFmtId="4" fontId="34" fillId="56" borderId="155" applyNumberFormat="0" applyProtection="0">
      <alignment horizontal="right" vertical="center"/>
    </xf>
    <xf numFmtId="4" fontId="32" fillId="56" borderId="156" applyNumberFormat="0" applyProtection="0">
      <alignment horizontal="right" vertical="center"/>
    </xf>
    <xf numFmtId="4" fontId="32" fillId="66" borderId="139" applyNumberFormat="0" applyProtection="0">
      <alignment horizontal="left" vertical="center" indent="1"/>
    </xf>
    <xf numFmtId="4" fontId="102" fillId="101" borderId="155" applyNumberFormat="0" applyProtection="0">
      <alignment horizontal="right" vertical="center"/>
    </xf>
    <xf numFmtId="4" fontId="34" fillId="57" borderId="155" applyNumberFormat="0" applyProtection="0">
      <alignment horizontal="right" vertical="center"/>
    </xf>
    <xf numFmtId="0" fontId="9" fillId="65" borderId="137" applyNumberFormat="0" applyProtection="0">
      <alignment horizontal="left" vertical="center" indent="1"/>
    </xf>
    <xf numFmtId="0" fontId="32" fillId="68" borderId="138" applyNumberFormat="0" applyProtection="0">
      <alignment horizontal="left" vertical="center" indent="1"/>
    </xf>
    <xf numFmtId="0" fontId="9" fillId="64" borderId="137" applyNumberFormat="0" applyProtection="0">
      <alignment horizontal="left" vertical="top" indent="1"/>
    </xf>
    <xf numFmtId="0" fontId="32" fillId="69" borderId="137" applyNumberFormat="0" applyProtection="0">
      <alignment horizontal="left" vertical="top" indent="1"/>
    </xf>
    <xf numFmtId="0" fontId="9" fillId="65" borderId="137" applyNumberFormat="0" applyProtection="0">
      <alignment horizontal="left" vertical="center" indent="1"/>
    </xf>
    <xf numFmtId="0" fontId="32" fillId="70" borderId="138" applyNumberFormat="0" applyProtection="0">
      <alignment horizontal="left" vertical="center" indent="1"/>
    </xf>
    <xf numFmtId="0" fontId="9" fillId="67" borderId="137" applyNumberFormat="0" applyProtection="0">
      <alignment horizontal="left" vertical="top" indent="1"/>
    </xf>
    <xf numFmtId="0" fontId="32" fillId="66" borderId="137" applyNumberFormat="0" applyProtection="0">
      <alignment horizontal="left" vertical="top" indent="1"/>
    </xf>
    <xf numFmtId="0" fontId="9" fillId="65" borderId="137" applyNumberFormat="0" applyProtection="0">
      <alignment horizontal="left" vertical="center" indent="1"/>
    </xf>
    <xf numFmtId="0" fontId="32" fillId="71" borderId="138" applyNumberFormat="0" applyProtection="0">
      <alignment horizontal="left" vertical="center" indent="1"/>
    </xf>
    <xf numFmtId="0" fontId="9" fillId="72" borderId="137" applyNumberFormat="0" applyProtection="0">
      <alignment horizontal="left" vertical="top" indent="1"/>
    </xf>
    <xf numFmtId="0" fontId="32" fillId="71" borderId="137" applyNumberFormat="0" applyProtection="0">
      <alignment horizontal="left" vertical="top" indent="1"/>
    </xf>
    <xf numFmtId="0" fontId="9" fillId="65" borderId="137" applyNumberFormat="0" applyProtection="0">
      <alignment horizontal="left" vertical="center" indent="1"/>
    </xf>
    <xf numFmtId="0" fontId="32" fillId="63" borderId="138" applyNumberFormat="0" applyProtection="0">
      <alignment horizontal="left" vertical="center" indent="1"/>
    </xf>
    <xf numFmtId="0" fontId="9" fillId="73" borderId="137" applyNumberFormat="0" applyProtection="0">
      <alignment horizontal="left" vertical="top" indent="1"/>
    </xf>
    <xf numFmtId="0" fontId="32" fillId="63" borderId="137" applyNumberFormat="0" applyProtection="0">
      <alignment horizontal="left" vertical="top" indent="1"/>
    </xf>
    <xf numFmtId="4" fontId="32" fillId="57" borderId="156" applyNumberFormat="0" applyProtection="0">
      <alignment horizontal="right" vertical="center"/>
    </xf>
    <xf numFmtId="4" fontId="102" fillId="102" borderId="155" applyNumberFormat="0" applyProtection="0">
      <alignment horizontal="right" vertical="center"/>
    </xf>
    <xf numFmtId="0" fontId="36" fillId="69" borderId="140" applyBorder="0"/>
    <xf numFmtId="4" fontId="34" fillId="75" borderId="137" applyNumberFormat="0" applyProtection="0">
      <alignment vertical="center"/>
    </xf>
    <xf numFmtId="4" fontId="102" fillId="73" borderId="137" applyNumberFormat="0" applyProtection="0">
      <alignment vertical="center"/>
    </xf>
    <xf numFmtId="4" fontId="37" fillId="75" borderId="137" applyNumberFormat="0" applyProtection="0">
      <alignment vertical="center"/>
    </xf>
    <xf numFmtId="4" fontId="34" fillId="58" borderId="155" applyNumberFormat="0" applyProtection="0">
      <alignment horizontal="right" vertical="center"/>
    </xf>
    <xf numFmtId="4" fontId="103" fillId="73" borderId="137" applyNumberFormat="0" applyProtection="0">
      <alignment vertical="center"/>
    </xf>
    <xf numFmtId="4" fontId="34" fillId="75" borderId="137" applyNumberFormat="0" applyProtection="0">
      <alignment horizontal="left" vertical="center" indent="1"/>
    </xf>
    <xf numFmtId="4" fontId="35" fillId="72" borderId="141" applyNumberFormat="0" applyProtection="0">
      <alignment horizontal="left" vertical="center" indent="1"/>
    </xf>
    <xf numFmtId="0" fontId="34" fillId="75" borderId="137" applyNumberFormat="0" applyProtection="0">
      <alignment horizontal="left" vertical="top" indent="1"/>
    </xf>
    <xf numFmtId="4" fontId="38" fillId="0" borderId="137" applyNumberFormat="0" applyProtection="0">
      <alignment horizontal="right" vertical="center"/>
    </xf>
    <xf numFmtId="4" fontId="32" fillId="0" borderId="138" applyNumberFormat="0" applyProtection="0">
      <alignment horizontal="right" vertical="center"/>
    </xf>
    <xf numFmtId="4" fontId="34" fillId="0" borderId="137" applyNumberFormat="0" applyProtection="0">
      <alignment horizontal="right" vertical="center"/>
    </xf>
    <xf numFmtId="4" fontId="37" fillId="0" borderId="137" applyNumberFormat="0" applyProtection="0">
      <alignment horizontal="right" vertical="center"/>
    </xf>
    <xf numFmtId="4" fontId="32" fillId="74" borderId="138" applyNumberFormat="0" applyProtection="0">
      <alignment horizontal="right" vertical="center"/>
    </xf>
    <xf numFmtId="4" fontId="103" fillId="73" borderId="137" applyNumberFormat="0" applyProtection="0">
      <alignment horizontal="right" vertical="center"/>
    </xf>
    <xf numFmtId="4" fontId="34" fillId="76" borderId="137" applyNumberFormat="0" applyProtection="0">
      <alignment horizontal="left" vertical="center" indent="1"/>
    </xf>
    <xf numFmtId="4" fontId="32" fillId="51" borderId="138" applyNumberFormat="0" applyProtection="0">
      <alignment horizontal="left" vertical="center" indent="1"/>
    </xf>
    <xf numFmtId="4" fontId="31" fillId="72" borderId="137" applyNumberFormat="0" applyProtection="0">
      <alignment horizontal="left" vertical="center" indent="1"/>
    </xf>
    <xf numFmtId="4" fontId="32" fillId="58" borderId="156" applyNumberFormat="0" applyProtection="0">
      <alignment horizontal="right" vertical="center"/>
    </xf>
    <xf numFmtId="4" fontId="102" fillId="95" borderId="155" applyNumberFormat="0" applyProtection="0">
      <alignment horizontal="right" vertical="center"/>
    </xf>
    <xf numFmtId="4" fontId="104" fillId="67" borderId="141" applyNumberFormat="0" applyProtection="0">
      <alignment horizontal="left" vertical="center" indent="1"/>
    </xf>
    <xf numFmtId="4" fontId="34" fillId="59" borderId="155" applyNumberFormat="0" applyProtection="0">
      <alignment horizontal="right" vertical="center"/>
    </xf>
    <xf numFmtId="4" fontId="32" fillId="59" borderId="156" applyNumberFormat="0" applyProtection="0">
      <alignment horizontal="right" vertical="center"/>
    </xf>
    <xf numFmtId="4" fontId="40" fillId="63" borderId="137" applyNumberFormat="0" applyProtection="0">
      <alignment horizontal="right" vertical="center"/>
    </xf>
    <xf numFmtId="4" fontId="105" fillId="73" borderId="137" applyNumberFormat="0" applyProtection="0">
      <alignment horizontal="right" vertical="center"/>
    </xf>
    <xf numFmtId="193" fontId="9" fillId="96" borderId="139"/>
    <xf numFmtId="4" fontId="102" fillId="103" borderId="155" applyNumberFormat="0" applyProtection="0">
      <alignment horizontal="right" vertical="center"/>
    </xf>
    <xf numFmtId="4" fontId="34" fillId="60" borderId="155" applyNumberFormat="0" applyProtection="0">
      <alignment horizontal="right" vertical="center"/>
    </xf>
    <xf numFmtId="4" fontId="32" fillId="60" borderId="156" applyNumberFormat="0" applyProtection="0">
      <alignment horizontal="right" vertical="center"/>
    </xf>
    <xf numFmtId="0" fontId="21" fillId="0" borderId="142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34" fillId="56" borderId="146" applyNumberFormat="0" applyProtection="0">
      <alignment horizontal="right" vertical="center"/>
    </xf>
    <xf numFmtId="4" fontId="32" fillId="56" borderId="147" applyNumberFormat="0" applyProtection="0">
      <alignment horizontal="right" vertical="center"/>
    </xf>
    <xf numFmtId="4" fontId="102" fillId="101" borderId="146" applyNumberFormat="0" applyProtection="0">
      <alignment horizontal="right" vertical="center"/>
    </xf>
    <xf numFmtId="4" fontId="34" fillId="57" borderId="146" applyNumberFormat="0" applyProtection="0">
      <alignment horizontal="right" vertical="center"/>
    </xf>
    <xf numFmtId="4" fontId="32" fillId="57" borderId="147" applyNumberFormat="0" applyProtection="0">
      <alignment horizontal="right" vertical="center"/>
    </xf>
    <xf numFmtId="4" fontId="102" fillId="102" borderId="146" applyNumberFormat="0" applyProtection="0">
      <alignment horizontal="right" vertical="center"/>
    </xf>
    <xf numFmtId="4" fontId="34" fillId="58" borderId="146" applyNumberFormat="0" applyProtection="0">
      <alignment horizontal="right" vertical="center"/>
    </xf>
    <xf numFmtId="4" fontId="32" fillId="58" borderId="147" applyNumberFormat="0" applyProtection="0">
      <alignment horizontal="right" vertical="center"/>
    </xf>
    <xf numFmtId="4" fontId="102" fillId="95" borderId="146" applyNumberFormat="0" applyProtection="0">
      <alignment horizontal="right" vertical="center"/>
    </xf>
    <xf numFmtId="4" fontId="34" fillId="59" borderId="146" applyNumberFormat="0" applyProtection="0">
      <alignment horizontal="right" vertical="center"/>
    </xf>
    <xf numFmtId="4" fontId="32" fillId="59" borderId="147" applyNumberFormat="0" applyProtection="0">
      <alignment horizontal="right" vertical="center"/>
    </xf>
    <xf numFmtId="4" fontId="102" fillId="103" borderId="146" applyNumberFormat="0" applyProtection="0">
      <alignment horizontal="right" vertical="center"/>
    </xf>
    <xf numFmtId="4" fontId="34" fillId="60" borderId="146" applyNumberFormat="0" applyProtection="0">
      <alignment horizontal="right" vertical="center"/>
    </xf>
    <xf numFmtId="4" fontId="32" fillId="60" borderId="147" applyNumberFormat="0" applyProtection="0">
      <alignment horizontal="right" vertical="center"/>
    </xf>
    <xf numFmtId="4" fontId="102" fillId="104" borderId="146" applyNumberFormat="0" applyProtection="0">
      <alignment horizontal="right" vertical="center"/>
    </xf>
    <xf numFmtId="4" fontId="34" fillId="61" borderId="146" applyNumberFormat="0" applyProtection="0">
      <alignment horizontal="right" vertical="center"/>
    </xf>
    <xf numFmtId="4" fontId="32" fillId="61" borderId="147" applyNumberFormat="0" applyProtection="0">
      <alignment horizontal="right" vertical="center"/>
    </xf>
    <xf numFmtId="4" fontId="102" fillId="105" borderId="146" applyNumberFormat="0" applyProtection="0">
      <alignment horizontal="right" vertical="center"/>
    </xf>
    <xf numFmtId="4" fontId="32" fillId="62" borderId="148" applyNumberFormat="0" applyProtection="0">
      <alignment horizontal="left" vertical="center" indent="1"/>
    </xf>
    <xf numFmtId="4" fontId="32" fillId="66" borderId="147" applyNumberFormat="0" applyProtection="0">
      <alignment horizontal="right" vertical="center"/>
    </xf>
    <xf numFmtId="4" fontId="102" fillId="72" borderId="146" applyNumberFormat="0" applyProtection="0">
      <alignment horizontal="right" vertical="center"/>
    </xf>
    <xf numFmtId="4" fontId="32" fillId="63" borderId="148" applyNumberFormat="0" applyProtection="0">
      <alignment horizontal="left" vertical="center" indent="1"/>
    </xf>
    <xf numFmtId="4" fontId="32" fillId="66" borderId="148" applyNumberFormat="0" applyProtection="0">
      <alignment horizontal="left" vertical="center" indent="1"/>
    </xf>
    <xf numFmtId="0" fontId="9" fillId="65" borderId="146" applyNumberFormat="0" applyProtection="0">
      <alignment horizontal="left" vertical="center" indent="1"/>
    </xf>
    <xf numFmtId="0" fontId="32" fillId="68" borderId="147" applyNumberFormat="0" applyProtection="0">
      <alignment horizontal="left" vertical="center" indent="1"/>
    </xf>
    <xf numFmtId="0" fontId="9" fillId="64" borderId="146" applyNumberFormat="0" applyProtection="0">
      <alignment horizontal="left" vertical="top" indent="1"/>
    </xf>
    <xf numFmtId="0" fontId="32" fillId="69" borderId="146" applyNumberFormat="0" applyProtection="0">
      <alignment horizontal="left" vertical="top" indent="1"/>
    </xf>
    <xf numFmtId="0" fontId="9" fillId="65" borderId="146" applyNumberFormat="0" applyProtection="0">
      <alignment horizontal="left" vertical="center" indent="1"/>
    </xf>
    <xf numFmtId="0" fontId="32" fillId="70" borderId="147" applyNumberFormat="0" applyProtection="0">
      <alignment horizontal="left" vertical="center" indent="1"/>
    </xf>
    <xf numFmtId="0" fontId="9" fillId="67" borderId="146" applyNumberFormat="0" applyProtection="0">
      <alignment horizontal="left" vertical="top" indent="1"/>
    </xf>
    <xf numFmtId="0" fontId="32" fillId="66" borderId="146" applyNumberFormat="0" applyProtection="0">
      <alignment horizontal="left" vertical="top" indent="1"/>
    </xf>
    <xf numFmtId="0" fontId="9" fillId="65" borderId="146" applyNumberFormat="0" applyProtection="0">
      <alignment horizontal="left" vertical="center" indent="1"/>
    </xf>
    <xf numFmtId="0" fontId="32" fillId="71" borderId="147" applyNumberFormat="0" applyProtection="0">
      <alignment horizontal="left" vertical="center" indent="1"/>
    </xf>
    <xf numFmtId="0" fontId="9" fillId="72" borderId="146" applyNumberFormat="0" applyProtection="0">
      <alignment horizontal="left" vertical="top" indent="1"/>
    </xf>
    <xf numFmtId="0" fontId="32" fillId="71" borderId="146" applyNumberFormat="0" applyProtection="0">
      <alignment horizontal="left" vertical="top" indent="1"/>
    </xf>
    <xf numFmtId="0" fontId="9" fillId="65" borderId="146" applyNumberFormat="0" applyProtection="0">
      <alignment horizontal="left" vertical="center" indent="1"/>
    </xf>
    <xf numFmtId="0" fontId="32" fillId="63" borderId="147" applyNumberFormat="0" applyProtection="0">
      <alignment horizontal="left" vertical="center" indent="1"/>
    </xf>
    <xf numFmtId="0" fontId="9" fillId="73" borderId="146" applyNumberFormat="0" applyProtection="0">
      <alignment horizontal="left" vertical="top" indent="1"/>
    </xf>
    <xf numFmtId="0" fontId="32" fillId="63" borderId="146" applyNumberFormat="0" applyProtection="0">
      <alignment horizontal="left" vertical="top" indent="1"/>
    </xf>
    <xf numFmtId="0" fontId="36" fillId="69" borderId="149" applyBorder="0"/>
    <xf numFmtId="4" fontId="34" fillId="75" borderId="146" applyNumberFormat="0" applyProtection="0">
      <alignment vertical="center"/>
    </xf>
    <xf numFmtId="4" fontId="102" fillId="73" borderId="146" applyNumberFormat="0" applyProtection="0">
      <alignment vertical="center"/>
    </xf>
    <xf numFmtId="4" fontId="37" fillId="75" borderId="146" applyNumberFormat="0" applyProtection="0">
      <alignment vertical="center"/>
    </xf>
    <xf numFmtId="4" fontId="103" fillId="73" borderId="146" applyNumberFormat="0" applyProtection="0">
      <alignment vertical="center"/>
    </xf>
    <xf numFmtId="4" fontId="34" fillId="75" borderId="146" applyNumberFormat="0" applyProtection="0">
      <alignment horizontal="left" vertical="center" indent="1"/>
    </xf>
    <xf numFmtId="4" fontId="35" fillId="72" borderId="150" applyNumberFormat="0" applyProtection="0">
      <alignment horizontal="left" vertical="center" indent="1"/>
    </xf>
    <xf numFmtId="0" fontId="34" fillId="75" borderId="146" applyNumberFormat="0" applyProtection="0">
      <alignment horizontal="left" vertical="top" indent="1"/>
    </xf>
    <xf numFmtId="4" fontId="38" fillId="0" borderId="146" applyNumberFormat="0" applyProtection="0">
      <alignment horizontal="right" vertical="center"/>
    </xf>
    <xf numFmtId="4" fontId="32" fillId="0" borderId="147" applyNumberFormat="0" applyProtection="0">
      <alignment horizontal="right" vertical="center"/>
    </xf>
    <xf numFmtId="4" fontId="34" fillId="0" borderId="146" applyNumberFormat="0" applyProtection="0">
      <alignment horizontal="right" vertical="center"/>
    </xf>
    <xf numFmtId="4" fontId="37" fillId="0" borderId="146" applyNumberFormat="0" applyProtection="0">
      <alignment horizontal="right" vertical="center"/>
    </xf>
    <xf numFmtId="4" fontId="32" fillId="74" borderId="147" applyNumberFormat="0" applyProtection="0">
      <alignment horizontal="right" vertical="center"/>
    </xf>
    <xf numFmtId="4" fontId="103" fillId="73" borderId="146" applyNumberFormat="0" applyProtection="0">
      <alignment horizontal="right" vertical="center"/>
    </xf>
    <xf numFmtId="4" fontId="34" fillId="76" borderId="146" applyNumberFormat="0" applyProtection="0">
      <alignment horizontal="left" vertical="center" indent="1"/>
    </xf>
    <xf numFmtId="4" fontId="32" fillId="51" borderId="147" applyNumberFormat="0" applyProtection="0">
      <alignment horizontal="left" vertical="center" indent="1"/>
    </xf>
    <xf numFmtId="4" fontId="31" fillId="72" borderId="146" applyNumberFormat="0" applyProtection="0">
      <alignment horizontal="left" vertical="center" indent="1"/>
    </xf>
    <xf numFmtId="4" fontId="104" fillId="67" borderId="150" applyNumberFormat="0" applyProtection="0">
      <alignment horizontal="left" vertical="center" indent="1"/>
    </xf>
    <xf numFmtId="4" fontId="40" fillId="63" borderId="146" applyNumberFormat="0" applyProtection="0">
      <alignment horizontal="right" vertical="center"/>
    </xf>
    <xf numFmtId="4" fontId="105" fillId="73" borderId="146" applyNumberFormat="0" applyProtection="0">
      <alignment horizontal="right" vertical="center"/>
    </xf>
    <xf numFmtId="193" fontId="9" fillId="96" borderId="148"/>
    <xf numFmtId="0" fontId="21" fillId="0" borderId="151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" fontId="102" fillId="104" borderId="155" applyNumberFormat="0" applyProtection="0">
      <alignment horizontal="right" vertical="center"/>
    </xf>
    <xf numFmtId="4" fontId="34" fillId="61" borderId="155" applyNumberFormat="0" applyProtection="0">
      <alignment horizontal="right" vertical="center"/>
    </xf>
    <xf numFmtId="4" fontId="32" fillId="61" borderId="156" applyNumberFormat="0" applyProtection="0">
      <alignment horizontal="right" vertical="center"/>
    </xf>
    <xf numFmtId="4" fontId="102" fillId="105" borderId="155" applyNumberFormat="0" applyProtection="0">
      <alignment horizontal="right" vertical="center"/>
    </xf>
    <xf numFmtId="4" fontId="32" fillId="62" borderId="157" applyNumberFormat="0" applyProtection="0">
      <alignment horizontal="left" vertical="center" indent="1"/>
    </xf>
    <xf numFmtId="4" fontId="32" fillId="66" borderId="156" applyNumberFormat="0" applyProtection="0">
      <alignment horizontal="right" vertical="center"/>
    </xf>
    <xf numFmtId="4" fontId="102" fillId="72" borderId="155" applyNumberFormat="0" applyProtection="0">
      <alignment horizontal="right" vertical="center"/>
    </xf>
    <xf numFmtId="4" fontId="32" fillId="63" borderId="157" applyNumberFormat="0" applyProtection="0">
      <alignment horizontal="left" vertical="center" indent="1"/>
    </xf>
    <xf numFmtId="4" fontId="32" fillId="66" borderId="157" applyNumberFormat="0" applyProtection="0">
      <alignment horizontal="left" vertical="center" indent="1"/>
    </xf>
    <xf numFmtId="0" fontId="9" fillId="65" borderId="155" applyNumberFormat="0" applyProtection="0">
      <alignment horizontal="left" vertical="center" indent="1"/>
    </xf>
    <xf numFmtId="0" fontId="32" fillId="68" borderId="156" applyNumberFormat="0" applyProtection="0">
      <alignment horizontal="left" vertical="center" indent="1"/>
    </xf>
    <xf numFmtId="0" fontId="9" fillId="64" borderId="155" applyNumberFormat="0" applyProtection="0">
      <alignment horizontal="left" vertical="top" indent="1"/>
    </xf>
    <xf numFmtId="0" fontId="32" fillId="69" borderId="155" applyNumberFormat="0" applyProtection="0">
      <alignment horizontal="left" vertical="top" indent="1"/>
    </xf>
    <xf numFmtId="0" fontId="9" fillId="65" borderId="155" applyNumberFormat="0" applyProtection="0">
      <alignment horizontal="left" vertical="center" indent="1"/>
    </xf>
    <xf numFmtId="0" fontId="32" fillId="70" borderId="156" applyNumberFormat="0" applyProtection="0">
      <alignment horizontal="left" vertical="center" indent="1"/>
    </xf>
    <xf numFmtId="0" fontId="9" fillId="67" borderId="155" applyNumberFormat="0" applyProtection="0">
      <alignment horizontal="left" vertical="top" indent="1"/>
    </xf>
    <xf numFmtId="0" fontId="32" fillId="66" borderId="155" applyNumberFormat="0" applyProtection="0">
      <alignment horizontal="left" vertical="top" indent="1"/>
    </xf>
    <xf numFmtId="0" fontId="9" fillId="65" borderId="155" applyNumberFormat="0" applyProtection="0">
      <alignment horizontal="left" vertical="center" indent="1"/>
    </xf>
    <xf numFmtId="0" fontId="32" fillId="71" borderId="156" applyNumberFormat="0" applyProtection="0">
      <alignment horizontal="left" vertical="center" indent="1"/>
    </xf>
    <xf numFmtId="0" fontId="9" fillId="72" borderId="155" applyNumberFormat="0" applyProtection="0">
      <alignment horizontal="left" vertical="top" indent="1"/>
    </xf>
    <xf numFmtId="0" fontId="32" fillId="71" borderId="155" applyNumberFormat="0" applyProtection="0">
      <alignment horizontal="left" vertical="top" indent="1"/>
    </xf>
    <xf numFmtId="0" fontId="9" fillId="65" borderId="155" applyNumberFormat="0" applyProtection="0">
      <alignment horizontal="left" vertical="center" indent="1"/>
    </xf>
    <xf numFmtId="0" fontId="32" fillId="63" borderId="156" applyNumberFormat="0" applyProtection="0">
      <alignment horizontal="left" vertical="center" indent="1"/>
    </xf>
    <xf numFmtId="0" fontId="9" fillId="73" borderId="155" applyNumberFormat="0" applyProtection="0">
      <alignment horizontal="left" vertical="top" indent="1"/>
    </xf>
    <xf numFmtId="0" fontId="32" fillId="63" borderId="155" applyNumberFormat="0" applyProtection="0">
      <alignment horizontal="left" vertical="top" indent="1"/>
    </xf>
    <xf numFmtId="0" fontId="36" fillId="69" borderId="158" applyBorder="0"/>
    <xf numFmtId="4" fontId="34" fillId="75" borderId="155" applyNumberFormat="0" applyProtection="0">
      <alignment vertical="center"/>
    </xf>
    <xf numFmtId="4" fontId="102" fillId="73" borderId="155" applyNumberFormat="0" applyProtection="0">
      <alignment vertical="center"/>
    </xf>
    <xf numFmtId="4" fontId="37" fillId="75" borderId="155" applyNumberFormat="0" applyProtection="0">
      <alignment vertical="center"/>
    </xf>
    <xf numFmtId="4" fontId="103" fillId="73" borderId="155" applyNumberFormat="0" applyProtection="0">
      <alignment vertical="center"/>
    </xf>
    <xf numFmtId="4" fontId="34" fillId="75" borderId="155" applyNumberFormat="0" applyProtection="0">
      <alignment horizontal="left" vertical="center" indent="1"/>
    </xf>
    <xf numFmtId="4" fontId="35" fillId="72" borderId="159" applyNumberFormat="0" applyProtection="0">
      <alignment horizontal="left" vertical="center" indent="1"/>
    </xf>
    <xf numFmtId="0" fontId="34" fillId="75" borderId="155" applyNumberFormat="0" applyProtection="0">
      <alignment horizontal="left" vertical="top" indent="1"/>
    </xf>
    <xf numFmtId="4" fontId="38" fillId="0" borderId="155" applyNumberFormat="0" applyProtection="0">
      <alignment horizontal="right" vertical="center"/>
    </xf>
    <xf numFmtId="4" fontId="32" fillId="0" borderId="156" applyNumberFormat="0" applyProtection="0">
      <alignment horizontal="right" vertical="center"/>
    </xf>
    <xf numFmtId="4" fontId="34" fillId="0" borderId="155" applyNumberFormat="0" applyProtection="0">
      <alignment horizontal="right" vertical="center"/>
    </xf>
    <xf numFmtId="4" fontId="37" fillId="0" borderId="155" applyNumberFormat="0" applyProtection="0">
      <alignment horizontal="right" vertical="center"/>
    </xf>
    <xf numFmtId="4" fontId="32" fillId="74" borderId="156" applyNumberFormat="0" applyProtection="0">
      <alignment horizontal="right" vertical="center"/>
    </xf>
    <xf numFmtId="4" fontId="103" fillId="73" borderId="155" applyNumberFormat="0" applyProtection="0">
      <alignment horizontal="right" vertical="center"/>
    </xf>
    <xf numFmtId="4" fontId="34" fillId="76" borderId="155" applyNumberFormat="0" applyProtection="0">
      <alignment horizontal="left" vertical="center" indent="1"/>
    </xf>
    <xf numFmtId="4" fontId="32" fillId="51" borderId="156" applyNumberFormat="0" applyProtection="0">
      <alignment horizontal="left" vertical="center" indent="1"/>
    </xf>
    <xf numFmtId="4" fontId="31" fillId="72" borderId="155" applyNumberFormat="0" applyProtection="0">
      <alignment horizontal="left" vertical="center" indent="1"/>
    </xf>
    <xf numFmtId="4" fontId="104" fillId="67" borderId="159" applyNumberFormat="0" applyProtection="0">
      <alignment horizontal="left" vertical="center" indent="1"/>
    </xf>
    <xf numFmtId="4" fontId="40" fillId="63" borderId="155" applyNumberFormat="0" applyProtection="0">
      <alignment horizontal="right" vertical="center"/>
    </xf>
    <xf numFmtId="4" fontId="105" fillId="73" borderId="155" applyNumberFormat="0" applyProtection="0">
      <alignment horizontal="right" vertical="center"/>
    </xf>
    <xf numFmtId="193" fontId="9" fillId="96" borderId="157"/>
    <xf numFmtId="0" fontId="21" fillId="0" borderId="160" applyNumberFormat="0" applyFill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72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6" fontId="3" fillId="0" borderId="0" xfId="0" quotePrefix="1" applyNumberFormat="1" applyFont="1"/>
    <xf numFmtId="0" fontId="5" fillId="0" borderId="0" xfId="0" applyFont="1"/>
    <xf numFmtId="0" fontId="0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top"/>
    </xf>
    <xf numFmtId="0" fontId="5" fillId="0" borderId="0" xfId="0" applyFont="1" applyBorder="1"/>
    <xf numFmtId="0" fontId="4" fillId="0" borderId="0" xfId="0" applyFont="1" applyBorder="1"/>
    <xf numFmtId="0" fontId="1" fillId="0" borderId="0" xfId="0" applyFont="1"/>
    <xf numFmtId="0" fontId="7" fillId="0" borderId="0" xfId="0" applyFont="1" applyFill="1"/>
    <xf numFmtId="8" fontId="0" fillId="0" borderId="0" xfId="0" applyNumberFormat="1"/>
    <xf numFmtId="0" fontId="0" fillId="0" borderId="0" xfId="0" applyAlignment="1">
      <alignment vertical="top"/>
    </xf>
    <xf numFmtId="0" fontId="8" fillId="0" borderId="0" xfId="0" applyFont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2" borderId="3" xfId="0" applyNumberFormat="1" applyFont="1" applyFill="1" applyBorder="1" applyAlignment="1">
      <alignment horizontal="right" vertical="top"/>
    </xf>
    <xf numFmtId="164" fontId="0" fillId="2" borderId="3" xfId="0" applyNumberFormat="1" applyFont="1" applyFill="1" applyBorder="1" applyAlignment="1">
      <alignment horizontal="right" vertical="top"/>
    </xf>
    <xf numFmtId="6" fontId="0" fillId="0" borderId="0" xfId="0" applyNumberFormat="1"/>
    <xf numFmtId="0" fontId="4" fillId="0" borderId="1" xfId="0" applyFont="1" applyBorder="1"/>
    <xf numFmtId="0" fontId="0" fillId="0" borderId="1" xfId="0" applyBorder="1"/>
    <xf numFmtId="0" fontId="0" fillId="0" borderId="0" xfId="0" applyFont="1" applyBorder="1"/>
    <xf numFmtId="38" fontId="0" fillId="2" borderId="3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ont="1" applyAlignment="1">
      <alignment vertical="top"/>
    </xf>
    <xf numFmtId="164" fontId="0" fillId="0" borderId="0" xfId="0" applyNumberFormat="1"/>
    <xf numFmtId="6" fontId="1" fillId="0" borderId="0" xfId="0" applyNumberFormat="1" applyFont="1" applyBorder="1"/>
    <xf numFmtId="0" fontId="0" fillId="0" borderId="0" xfId="0" applyAlignment="1">
      <alignment horizontal="left" vertical="top"/>
    </xf>
    <xf numFmtId="0" fontId="12" fillId="0" borderId="0" xfId="0" applyFont="1" applyFill="1"/>
    <xf numFmtId="8" fontId="3" fillId="0" borderId="0" xfId="0" applyNumberFormat="1" applyFont="1"/>
    <xf numFmtId="9" fontId="3" fillId="0" borderId="0" xfId="2" applyNumberFormat="1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/>
    </xf>
    <xf numFmtId="164" fontId="1" fillId="0" borderId="0" xfId="0" applyNumberFormat="1" applyFont="1" applyBorder="1"/>
    <xf numFmtId="6" fontId="0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right"/>
    </xf>
    <xf numFmtId="0" fontId="46" fillId="0" borderId="0" xfId="0" applyFont="1"/>
    <xf numFmtId="168" fontId="0" fillId="0" borderId="0" xfId="0" applyNumberFormat="1"/>
    <xf numFmtId="0" fontId="0" fillId="0" borderId="23" xfId="0" applyBorder="1"/>
    <xf numFmtId="0" fontId="7" fillId="0" borderId="23" xfId="0" applyFont="1" applyFill="1" applyBorder="1"/>
    <xf numFmtId="8" fontId="0" fillId="0" borderId="23" xfId="0" applyNumberFormat="1" applyBorder="1"/>
    <xf numFmtId="164" fontId="0" fillId="0" borderId="23" xfId="0" applyNumberFormat="1" applyBorder="1"/>
    <xf numFmtId="0" fontId="4" fillId="5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78" borderId="0" xfId="0" applyFont="1" applyFill="1" applyAlignment="1">
      <alignment horizontal="centerContinuous"/>
    </xf>
    <xf numFmtId="9" fontId="44" fillId="78" borderId="0" xfId="0" applyNumberFormat="1" applyFont="1" applyFill="1" applyAlignment="1">
      <alignment horizontal="centerContinuous"/>
    </xf>
    <xf numFmtId="9" fontId="3" fillId="0" borderId="0" xfId="2" applyNumberFormat="1" applyFont="1" applyAlignment="1">
      <alignment horizontal="right"/>
    </xf>
    <xf numFmtId="0" fontId="0" fillId="0" borderId="0" xfId="0" applyAlignment="1">
      <alignment horizontal="centerContinuous"/>
    </xf>
    <xf numFmtId="0" fontId="45" fillId="0" borderId="23" xfId="0" applyFont="1" applyBorder="1"/>
    <xf numFmtId="0" fontId="45" fillId="0" borderId="0" xfId="0" applyFont="1"/>
    <xf numFmtId="0" fontId="45" fillId="0" borderId="0" xfId="0" applyFont="1" applyBorder="1"/>
    <xf numFmtId="164" fontId="1" fillId="0" borderId="23" xfId="0" applyNumberFormat="1" applyFont="1" applyBorder="1"/>
    <xf numFmtId="0" fontId="1" fillId="0" borderId="0" xfId="0" applyFont="1" applyAlignment="1">
      <alignment horizontal="left" vertical="top" wrapText="1"/>
    </xf>
    <xf numFmtId="168" fontId="0" fillId="0" borderId="0" xfId="0" applyNumberFormat="1" applyFont="1" applyFill="1" applyBorder="1"/>
    <xf numFmtId="168" fontId="1" fillId="0" borderId="0" xfId="0" applyNumberFormat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right"/>
    </xf>
    <xf numFmtId="167" fontId="0" fillId="0" borderId="0" xfId="3" applyNumberFormat="1" applyFont="1"/>
    <xf numFmtId="0" fontId="48" fillId="0" borderId="0" xfId="0" applyFont="1"/>
    <xf numFmtId="0" fontId="47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left" vertical="center" indent="1"/>
    </xf>
    <xf numFmtId="0" fontId="47" fillId="0" borderId="0" xfId="0" applyFont="1" applyFill="1" applyBorder="1" applyAlignment="1">
      <alignment horizontal="left" vertical="center" wrapText="1" indent="1"/>
    </xf>
    <xf numFmtId="9" fontId="0" fillId="0" borderId="0" xfId="2" applyFont="1" applyFill="1" applyBorder="1" applyAlignment="1">
      <alignment horizontal="center" vertical="center"/>
    </xf>
    <xf numFmtId="169" fontId="47" fillId="0" borderId="0" xfId="0" applyNumberFormat="1" applyFont="1" applyFill="1" applyBorder="1" applyAlignment="1">
      <alignment horizontal="right" vertical="center"/>
    </xf>
    <xf numFmtId="170" fontId="46" fillId="4" borderId="24" xfId="0" applyNumberFormat="1" applyFont="1" applyFill="1" applyBorder="1" applyAlignment="1">
      <alignment horizontal="right" vertical="center" wrapText="1" indent="1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170" fontId="0" fillId="2" borderId="3" xfId="0" applyNumberFormat="1" applyFont="1" applyFill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4" borderId="0" xfId="0" applyFill="1" applyBorder="1"/>
    <xf numFmtId="6" fontId="0" fillId="0" borderId="22" xfId="0" applyNumberFormat="1" applyFont="1" applyFill="1" applyBorder="1" applyAlignment="1">
      <alignment horizontal="right" vertical="top"/>
    </xf>
    <xf numFmtId="0" fontId="56" fillId="80" borderId="1" xfId="0" applyFont="1" applyFill="1" applyBorder="1" applyAlignment="1">
      <alignment horizontal="center" vertical="top"/>
    </xf>
    <xf numFmtId="0" fontId="0" fillId="4" borderId="26" xfId="0" applyFill="1" applyBorder="1"/>
    <xf numFmtId="3" fontId="0" fillId="0" borderId="2" xfId="0" applyNumberFormat="1" applyBorder="1"/>
    <xf numFmtId="38" fontId="0" fillId="2" borderId="3" xfId="0" applyNumberFormat="1" applyFont="1" applyFill="1" applyBorder="1" applyAlignment="1">
      <alignment horizontal="left" vertical="top"/>
    </xf>
    <xf numFmtId="0" fontId="58" fillId="0" borderId="0" xfId="0" applyFont="1" applyBorder="1"/>
    <xf numFmtId="10" fontId="3" fillId="0" borderId="0" xfId="0" applyNumberFormat="1" applyFont="1" applyAlignment="1">
      <alignment horizontal="right" vertical="top" wrapText="1"/>
    </xf>
    <xf numFmtId="169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/>
    <xf numFmtId="170" fontId="47" fillId="0" borderId="0" xfId="0" applyNumberFormat="1" applyFont="1" applyFill="1" applyBorder="1" applyAlignment="1">
      <alignment horizontal="center"/>
    </xf>
    <xf numFmtId="165" fontId="0" fillId="0" borderId="3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4" borderId="0" xfId="0" applyNumberFormat="1" applyFont="1" applyFill="1" applyBorder="1" applyAlignment="1">
      <alignment horizontal="right" vertical="top"/>
    </xf>
    <xf numFmtId="170" fontId="0" fillId="0" borderId="0" xfId="0" applyNumberFormat="1" applyFont="1" applyFill="1" applyBorder="1" applyAlignment="1">
      <alignment horizontal="right" vertical="top"/>
    </xf>
    <xf numFmtId="170" fontId="0" fillId="0" borderId="0" xfId="0" applyNumberFormat="1"/>
    <xf numFmtId="10" fontId="0" fillId="0" borderId="0" xfId="2" applyNumberFormat="1" applyFont="1" applyAlignment="1">
      <alignment horizontal="right" vertical="top" wrapText="1"/>
    </xf>
    <xf numFmtId="166" fontId="11" fillId="0" borderId="0" xfId="2" applyNumberFormat="1" applyFont="1" applyBorder="1"/>
    <xf numFmtId="0" fontId="56" fillId="80" borderId="28" xfId="0" applyFont="1" applyFill="1" applyBorder="1" applyAlignment="1">
      <alignment horizontal="center" vertical="top"/>
    </xf>
    <xf numFmtId="0" fontId="4" fillId="0" borderId="27" xfId="0" applyFont="1" applyBorder="1"/>
    <xf numFmtId="6" fontId="0" fillId="0" borderId="29" xfId="0" applyNumberFormat="1" applyFont="1" applyFill="1" applyBorder="1" applyAlignment="1">
      <alignment horizontal="right" vertical="top"/>
    </xf>
    <xf numFmtId="0" fontId="0" fillId="0" borderId="27" xfId="0" applyBorder="1"/>
    <xf numFmtId="6" fontId="0" fillId="0" borderId="27" xfId="0" applyNumberFormat="1" applyFont="1" applyFill="1" applyBorder="1" applyAlignment="1">
      <alignment horizontal="right" vertical="top"/>
    </xf>
    <xf numFmtId="0" fontId="5" fillId="0" borderId="27" xfId="0" applyFont="1" applyBorder="1"/>
    <xf numFmtId="3" fontId="0" fillId="0" borderId="30" xfId="0" applyNumberFormat="1" applyBorder="1"/>
    <xf numFmtId="8" fontId="0" fillId="0" borderId="27" xfId="0" applyNumberFormat="1" applyBorder="1"/>
    <xf numFmtId="0" fontId="56" fillId="80" borderId="32" xfId="0" applyFont="1" applyFill="1" applyBorder="1" applyAlignment="1">
      <alignment horizontal="center" vertical="top"/>
    </xf>
    <xf numFmtId="0" fontId="0" fillId="0" borderId="31" xfId="0" applyBorder="1"/>
    <xf numFmtId="6" fontId="0" fillId="0" borderId="33" xfId="0" applyNumberFormat="1" applyFont="1" applyFill="1" applyBorder="1" applyAlignment="1">
      <alignment horizontal="right" vertical="top"/>
    </xf>
    <xf numFmtId="3" fontId="0" fillId="0" borderId="31" xfId="0" applyNumberFormat="1" applyBorder="1"/>
    <xf numFmtId="6" fontId="0" fillId="0" borderId="31" xfId="0" applyNumberFormat="1" applyFont="1" applyFill="1" applyBorder="1" applyAlignment="1">
      <alignment horizontal="right" vertical="top"/>
    </xf>
    <xf numFmtId="0" fontId="5" fillId="0" borderId="31" xfId="0" applyFont="1" applyBorder="1"/>
    <xf numFmtId="3" fontId="0" fillId="0" borderId="34" xfId="0" applyNumberFormat="1" applyBorder="1"/>
    <xf numFmtId="0" fontId="57" fillId="82" borderId="0" xfId="0" applyFont="1" applyFill="1" applyBorder="1" applyAlignment="1">
      <alignment horizontal="center"/>
    </xf>
    <xf numFmtId="0" fontId="57" fillId="82" borderId="27" xfId="0" applyFont="1" applyFill="1" applyBorder="1" applyAlignment="1">
      <alignment horizontal="center"/>
    </xf>
    <xf numFmtId="0" fontId="57" fillId="82" borderId="31" xfId="0" applyFont="1" applyFill="1" applyBorder="1" applyAlignment="1">
      <alignment horizontal="center"/>
    </xf>
    <xf numFmtId="170" fontId="50" fillId="0" borderId="0" xfId="0" applyNumberFormat="1" applyFont="1"/>
    <xf numFmtId="0" fontId="56" fillId="81" borderId="0" xfId="0" applyFont="1" applyFill="1" applyAlignment="1">
      <alignment horizontal="centerContinuous" vertical="center"/>
    </xf>
    <xf numFmtId="9" fontId="0" fillId="0" borderId="0" xfId="2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/>
    <xf numFmtId="8" fontId="3" fillId="0" borderId="0" xfId="0" applyNumberFormat="1" applyFont="1" applyBorder="1"/>
    <xf numFmtId="8" fontId="0" fillId="0" borderId="0" xfId="0" applyNumberFormat="1" applyBorder="1"/>
    <xf numFmtId="0" fontId="56" fillId="80" borderId="31" xfId="0" applyFont="1" applyFill="1" applyBorder="1" applyAlignment="1">
      <alignment horizontal="center" vertical="top"/>
    </xf>
    <xf numFmtId="0" fontId="60" fillId="0" borderId="0" xfId="0" applyFont="1"/>
    <xf numFmtId="10" fontId="3" fillId="0" borderId="0" xfId="2" applyNumberFormat="1" applyFont="1"/>
    <xf numFmtId="8" fontId="0" fillId="0" borderId="0" xfId="0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6" fontId="4" fillId="0" borderId="0" xfId="0" applyNumberFormat="1" applyFont="1" applyBorder="1"/>
    <xf numFmtId="0" fontId="50" fillId="0" borderId="0" xfId="0" applyFont="1"/>
    <xf numFmtId="8" fontId="50" fillId="0" borderId="0" xfId="0" applyNumberFormat="1" applyFont="1"/>
    <xf numFmtId="10" fontId="0" fillId="0" borderId="0" xfId="0" applyNumberFormat="1" applyFont="1" applyFill="1" applyBorder="1" applyAlignment="1">
      <alignment horizontal="right" vertical="top"/>
    </xf>
    <xf numFmtId="166" fontId="0" fillId="0" borderId="0" xfId="2" applyNumberFormat="1" applyFont="1"/>
    <xf numFmtId="3" fontId="0" fillId="0" borderId="0" xfId="0" applyNumberFormat="1"/>
    <xf numFmtId="3" fontId="0" fillId="0" borderId="0" xfId="0" applyNumberFormat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65" fontId="0" fillId="2" borderId="35" xfId="0" applyNumberFormat="1" applyFont="1" applyFill="1" applyBorder="1" applyAlignment="1">
      <alignment horizontal="right" vertical="top"/>
    </xf>
    <xf numFmtId="0" fontId="7" fillId="0" borderId="0" xfId="0" applyFont="1" applyFill="1" applyBorder="1"/>
    <xf numFmtId="164" fontId="0" fillId="0" borderId="0" xfId="0" applyNumberFormat="1" applyBorder="1"/>
    <xf numFmtId="171" fontId="0" fillId="0" borderId="0" xfId="0" applyNumberFormat="1"/>
    <xf numFmtId="0" fontId="61" fillId="0" borderId="0" xfId="0" applyFont="1"/>
    <xf numFmtId="170" fontId="50" fillId="0" borderId="0" xfId="0" applyNumberFormat="1" applyFont="1" applyFill="1"/>
    <xf numFmtId="9" fontId="0" fillId="2" borderId="3" xfId="2" applyFont="1" applyFill="1" applyBorder="1" applyAlignment="1">
      <alignment horizontal="left" vertical="top"/>
    </xf>
    <xf numFmtId="9" fontId="0" fillId="0" borderId="0" xfId="2" applyFont="1"/>
    <xf numFmtId="0" fontId="59" fillId="0" borderId="0" xfId="0" applyFont="1"/>
    <xf numFmtId="6" fontId="0" fillId="0" borderId="0" xfId="2" applyNumberFormat="1" applyFont="1" applyAlignment="1">
      <alignment horizontal="right" vertical="top" wrapText="1"/>
    </xf>
    <xf numFmtId="6" fontId="62" fillId="0" borderId="0" xfId="0" applyNumberFormat="1" applyFont="1"/>
    <xf numFmtId="0" fontId="50" fillId="0" borderId="0" xfId="0" applyFont="1" applyFill="1"/>
    <xf numFmtId="3" fontId="0" fillId="0" borderId="0" xfId="0" applyNumberFormat="1" applyAlignment="1">
      <alignment horizontal="left" vertical="top" wrapText="1"/>
    </xf>
    <xf numFmtId="0" fontId="64" fillId="0" borderId="0" xfId="0" applyFont="1"/>
    <xf numFmtId="166" fontId="1" fillId="0" borderId="0" xfId="2" applyNumberFormat="1" applyFont="1" applyBorder="1"/>
    <xf numFmtId="6" fontId="65" fillId="0" borderId="0" xfId="0" applyNumberFormat="1" applyFont="1"/>
    <xf numFmtId="0" fontId="63" fillId="0" borderId="0" xfId="0" applyFont="1"/>
    <xf numFmtId="0" fontId="4" fillId="5" borderId="0" xfId="0" applyFont="1" applyFill="1" applyBorder="1"/>
    <xf numFmtId="0" fontId="0" fillId="5" borderId="0" xfId="0" applyFill="1" applyBorder="1"/>
    <xf numFmtId="0" fontId="7" fillId="5" borderId="0" xfId="0" applyFont="1" applyFill="1" applyBorder="1"/>
    <xf numFmtId="0" fontId="45" fillId="5" borderId="0" xfId="0" applyFont="1" applyFill="1" applyBorder="1"/>
    <xf numFmtId="8" fontId="0" fillId="5" borderId="0" xfId="0" applyNumberFormat="1" applyFill="1" applyBorder="1"/>
    <xf numFmtId="168" fontId="1" fillId="5" borderId="0" xfId="0" applyNumberFormat="1" applyFont="1" applyFill="1"/>
    <xf numFmtId="0" fontId="4" fillId="78" borderId="0" xfId="0" applyFont="1" applyFill="1" applyAlignment="1">
      <alignment horizontal="centerContinuous"/>
    </xf>
    <xf numFmtId="9" fontId="67" fillId="0" borderId="0" xfId="0" quotePrefix="1" applyNumberFormat="1" applyFont="1"/>
    <xf numFmtId="0" fontId="66" fillId="0" borderId="0" xfId="0" applyFont="1"/>
    <xf numFmtId="10" fontId="0" fillId="2" borderId="3" xfId="2" applyNumberFormat="1" applyFont="1" applyFill="1" applyBorder="1" applyAlignment="1">
      <alignment horizontal="right" vertical="top"/>
    </xf>
    <xf numFmtId="168" fontId="0" fillId="0" borderId="36" xfId="0" applyNumberFormat="1" applyBorder="1"/>
    <xf numFmtId="168" fontId="1" fillId="0" borderId="36" xfId="0" applyNumberFormat="1" applyFont="1" applyBorder="1"/>
    <xf numFmtId="0" fontId="0" fillId="0" borderId="36" xfId="0" applyBorder="1"/>
    <xf numFmtId="0" fontId="45" fillId="0" borderId="36" xfId="0" applyFont="1" applyBorder="1"/>
    <xf numFmtId="0" fontId="49" fillId="0" borderId="36" xfId="0" applyFont="1" applyFill="1" applyBorder="1"/>
    <xf numFmtId="10" fontId="3" fillId="0" borderId="36" xfId="0" applyNumberFormat="1" applyFont="1" applyFill="1" applyBorder="1" applyAlignment="1">
      <alignment horizontal="right" vertical="top"/>
    </xf>
    <xf numFmtId="0" fontId="0" fillId="0" borderId="36" xfId="0" applyFont="1" applyBorder="1" applyAlignment="1">
      <alignment horizontal="right"/>
    </xf>
    <xf numFmtId="168" fontId="0" fillId="0" borderId="37" xfId="0" applyNumberFormat="1" applyBorder="1"/>
    <xf numFmtId="0" fontId="0" fillId="0" borderId="36" xfId="0" applyFont="1" applyBorder="1"/>
    <xf numFmtId="0" fontId="0" fillId="0" borderId="36" xfId="0" applyFont="1" applyFill="1" applyBorder="1"/>
    <xf numFmtId="168" fontId="0" fillId="0" borderId="36" xfId="0" applyNumberFormat="1" applyFont="1" applyFill="1" applyBorder="1"/>
    <xf numFmtId="0" fontId="0" fillId="0" borderId="36" xfId="0" applyFont="1" applyFill="1" applyBorder="1" applyAlignment="1">
      <alignment horizontal="right"/>
    </xf>
    <xf numFmtId="0" fontId="0" fillId="0" borderId="0" xfId="0" applyFill="1" applyBorder="1" applyAlignment="1">
      <alignment vertical="top"/>
    </xf>
    <xf numFmtId="0" fontId="5" fillId="0" borderId="0" xfId="0" applyFont="1" applyFill="1"/>
    <xf numFmtId="6" fontId="1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right" vertical="top"/>
    </xf>
    <xf numFmtId="9" fontId="0" fillId="0" borderId="3" xfId="2" applyFont="1" applyFill="1" applyBorder="1" applyAlignment="1">
      <alignment horizontal="left" vertical="top"/>
    </xf>
    <xf numFmtId="10" fontId="3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66" fontId="3" fillId="0" borderId="0" xfId="2" applyNumberFormat="1" applyFont="1"/>
    <xf numFmtId="10" fontId="47" fillId="0" borderId="3" xfId="2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horizontal="center"/>
    </xf>
    <xf numFmtId="0" fontId="1" fillId="0" borderId="0" xfId="0" applyFont="1" applyAlignment="1">
      <alignment vertical="top"/>
    </xf>
    <xf numFmtId="38" fontId="46" fillId="0" borderId="0" xfId="0" applyNumberFormat="1" applyFont="1" applyAlignment="1">
      <alignment horizontal="right" vertical="top"/>
    </xf>
    <xf numFmtId="0" fontId="0" fillId="0" borderId="0" xfId="0" quotePrefix="1" applyFont="1" applyAlignment="1">
      <alignment horizontal="right"/>
    </xf>
    <xf numFmtId="0" fontId="0" fillId="0" borderId="0" xfId="0" applyFont="1" applyFill="1"/>
    <xf numFmtId="0" fontId="47" fillId="0" borderId="1" xfId="0" applyFont="1" applyBorder="1" applyAlignment="1">
      <alignment horizontal="right"/>
    </xf>
    <xf numFmtId="9" fontId="0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vertical="top" wrapText="1"/>
    </xf>
    <xf numFmtId="171" fontId="0" fillId="0" borderId="0" xfId="0" applyNumberFormat="1" applyFont="1" applyFill="1" applyBorder="1"/>
    <xf numFmtId="43" fontId="0" fillId="0" borderId="0" xfId="0" applyNumberFormat="1" applyAlignment="1">
      <alignment horizontal="left" vertical="top" wrapText="1"/>
    </xf>
    <xf numFmtId="171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71" fontId="3" fillId="0" borderId="0" xfId="0" applyNumberFormat="1" applyFont="1" applyFill="1" applyBorder="1"/>
    <xf numFmtId="0" fontId="9" fillId="0" borderId="57" xfId="216" applyFill="1" applyBorder="1" applyAlignment="1">
      <alignment horizontal="left"/>
    </xf>
    <xf numFmtId="197" fontId="0" fillId="0" borderId="0" xfId="0" applyNumberFormat="1" applyFont="1" applyFill="1" applyBorder="1"/>
    <xf numFmtId="0" fontId="125" fillId="81" borderId="0" xfId="0" applyFont="1" applyFill="1"/>
    <xf numFmtId="0" fontId="55" fillId="81" borderId="0" xfId="0" applyFont="1" applyFill="1"/>
    <xf numFmtId="0" fontId="126" fillId="81" borderId="0" xfId="0" applyFont="1" applyFill="1"/>
    <xf numFmtId="0" fontId="127" fillId="81" borderId="0" xfId="0" applyFont="1" applyFill="1"/>
    <xf numFmtId="6" fontId="128" fillId="81" borderId="0" xfId="0" quotePrefix="1" applyNumberFormat="1" applyFont="1" applyFill="1"/>
    <xf numFmtId="0" fontId="57" fillId="81" borderId="0" xfId="0" applyFont="1" applyFill="1"/>
    <xf numFmtId="0" fontId="57" fillId="81" borderId="0" xfId="0" applyFont="1" applyFill="1" applyAlignment="1">
      <alignment horizontal="right"/>
    </xf>
    <xf numFmtId="0" fontId="57" fillId="81" borderId="0" xfId="0" applyFont="1" applyFill="1" applyAlignment="1">
      <alignment horizontal="left" vertical="top" wrapText="1"/>
    </xf>
    <xf numFmtId="0" fontId="130" fillId="109" borderId="59" xfId="0" applyFont="1" applyFill="1" applyBorder="1" applyAlignment="1">
      <alignment vertical="center" wrapText="1"/>
    </xf>
    <xf numFmtId="0" fontId="130" fillId="109" borderId="60" xfId="0" applyFont="1" applyFill="1" applyBorder="1" applyAlignment="1">
      <alignment vertical="center" wrapText="1"/>
    </xf>
    <xf numFmtId="0" fontId="0" fillId="0" borderId="0" xfId="0" applyAlignment="1"/>
    <xf numFmtId="0" fontId="129" fillId="0" borderId="0" xfId="0" applyFont="1" applyAlignment="1">
      <alignment horizontal="left" vertical="center"/>
    </xf>
    <xf numFmtId="0" fontId="130" fillId="109" borderId="58" xfId="0" applyFont="1" applyFill="1" applyBorder="1" applyAlignment="1">
      <alignment vertical="center"/>
    </xf>
    <xf numFmtId="43" fontId="0" fillId="0" borderId="0" xfId="0" applyNumberFormat="1" applyAlignment="1">
      <alignment horizontal="left" vertical="top"/>
    </xf>
    <xf numFmtId="0" fontId="69" fillId="0" borderId="61" xfId="0" applyFont="1" applyBorder="1" applyAlignment="1">
      <alignment vertical="center"/>
    </xf>
    <xf numFmtId="0" fontId="69" fillId="0" borderId="64" xfId="0" applyFont="1" applyBorder="1" applyAlignment="1">
      <alignment vertical="center"/>
    </xf>
    <xf numFmtId="0" fontId="131" fillId="0" borderId="65" xfId="0" applyFont="1" applyBorder="1" applyAlignment="1">
      <alignment vertical="center"/>
    </xf>
    <xf numFmtId="0" fontId="47" fillId="0" borderId="0" xfId="0" applyFont="1" applyAlignment="1">
      <alignment horizontal="left" vertical="center"/>
    </xf>
    <xf numFmtId="0" fontId="131" fillId="0" borderId="68" xfId="0" applyFont="1" applyBorder="1" applyAlignment="1">
      <alignment vertical="center"/>
    </xf>
    <xf numFmtId="0" fontId="47" fillId="0" borderId="0" xfId="0" applyFont="1" applyAlignment="1">
      <alignment horizontal="left" vertical="top"/>
    </xf>
    <xf numFmtId="0" fontId="69" fillId="0" borderId="62" xfId="0" applyFont="1" applyBorder="1" applyAlignment="1">
      <alignment vertical="center" wrapText="1"/>
    </xf>
    <xf numFmtId="0" fontId="69" fillId="0" borderId="0" xfId="0" applyFont="1" applyAlignment="1">
      <alignment vertical="center" wrapText="1"/>
    </xf>
    <xf numFmtId="0" fontId="131" fillId="0" borderId="66" xfId="0" applyFont="1" applyBorder="1" applyAlignment="1">
      <alignment vertical="center" wrapText="1"/>
    </xf>
    <xf numFmtId="0" fontId="131" fillId="0" borderId="69" xfId="0" applyFont="1" applyBorder="1" applyAlignment="1">
      <alignment vertical="center" wrapText="1"/>
    </xf>
    <xf numFmtId="164" fontId="0" fillId="0" borderId="0" xfId="0" applyNumberFormat="1" applyFont="1"/>
    <xf numFmtId="0" fontId="0" fillId="81" borderId="0" xfId="0" applyFill="1" applyAlignment="1">
      <alignment horizontal="left" vertical="top" wrapText="1"/>
    </xf>
    <xf numFmtId="0" fontId="132" fillId="0" borderId="0" xfId="0" applyFont="1" applyFill="1" applyBorder="1" applyAlignment="1">
      <alignment horizontal="right" vertical="center"/>
    </xf>
    <xf numFmtId="0" fontId="132" fillId="0" borderId="0" xfId="0" applyFont="1" applyFill="1" applyBorder="1" applyAlignment="1">
      <alignment horizontal="left" vertical="center"/>
    </xf>
    <xf numFmtId="0" fontId="46" fillId="0" borderId="0" xfId="0" applyFont="1" applyBorder="1"/>
    <xf numFmtId="0" fontId="56" fillId="81" borderId="0" xfId="0" applyFont="1" applyFill="1"/>
    <xf numFmtId="6" fontId="0" fillId="0" borderId="23" xfId="0" applyNumberFormat="1" applyFont="1" applyFill="1" applyBorder="1" applyAlignment="1">
      <alignment horizontal="right" vertical="top"/>
    </xf>
    <xf numFmtId="198" fontId="0" fillId="0" borderId="0" xfId="0" applyNumberFormat="1" applyFont="1" applyFill="1" applyBorder="1" applyAlignment="1">
      <alignment horizontal="right" vertical="top"/>
    </xf>
    <xf numFmtId="172" fontId="65" fillId="0" borderId="0" xfId="0" applyNumberFormat="1" applyFont="1"/>
    <xf numFmtId="0" fontId="9" fillId="0" borderId="57" xfId="216" applyFill="1" applyBorder="1" applyAlignment="1">
      <alignment horizontal="left"/>
    </xf>
    <xf numFmtId="43" fontId="9" fillId="0" borderId="0" xfId="10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top" wrapText="1"/>
    </xf>
    <xf numFmtId="199" fontId="69" fillId="0" borderId="72" xfId="0" applyNumberFormat="1" applyFont="1" applyBorder="1" applyAlignment="1">
      <alignment vertical="center" wrapText="1"/>
    </xf>
    <xf numFmtId="199" fontId="69" fillId="0" borderId="73" xfId="0" applyNumberFormat="1" applyFont="1" applyBorder="1" applyAlignment="1">
      <alignment vertical="center" wrapText="1"/>
    </xf>
    <xf numFmtId="199" fontId="131" fillId="0" borderId="74" xfId="0" applyNumberFormat="1" applyFont="1" applyBorder="1" applyAlignment="1">
      <alignment vertical="center" wrapText="1"/>
    </xf>
    <xf numFmtId="0" fontId="4" fillId="0" borderId="1" xfId="0" applyFont="1" applyFill="1" applyBorder="1"/>
    <xf numFmtId="0" fontId="0" fillId="0" borderId="1" xfId="0" applyFill="1" applyBorder="1"/>
    <xf numFmtId="0" fontId="130" fillId="109" borderId="71" xfId="0" applyFont="1" applyFill="1" applyBorder="1" applyAlignment="1">
      <alignment horizontal="right" vertical="center" wrapText="1"/>
    </xf>
    <xf numFmtId="0" fontId="133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98" fontId="1" fillId="0" borderId="0" xfId="0" applyNumberFormat="1" applyFont="1" applyBorder="1"/>
    <xf numFmtId="0" fontId="4" fillId="110" borderId="1" xfId="0" applyFont="1" applyFill="1" applyBorder="1"/>
    <xf numFmtId="0" fontId="0" fillId="110" borderId="1" xfId="0" applyFill="1" applyBorder="1"/>
    <xf numFmtId="0" fontId="1" fillId="110" borderId="1" xfId="0" applyFont="1" applyFill="1" applyBorder="1"/>
    <xf numFmtId="0" fontId="1" fillId="110" borderId="1" xfId="0" applyFont="1" applyFill="1" applyBorder="1" applyAlignment="1">
      <alignment horizontal="right"/>
    </xf>
    <xf numFmtId="0" fontId="1" fillId="110" borderId="1" xfId="0" applyFont="1" applyFill="1" applyBorder="1" applyAlignment="1">
      <alignment horizontal="center" vertical="top" wrapText="1"/>
    </xf>
    <xf numFmtId="0" fontId="1" fillId="0" borderId="76" xfId="0" applyFont="1" applyBorder="1" applyAlignment="1">
      <alignment vertical="top"/>
    </xf>
    <xf numFmtId="0" fontId="1" fillId="0" borderId="76" xfId="0" applyFont="1" applyBorder="1"/>
    <xf numFmtId="0" fontId="1" fillId="0" borderId="76" xfId="0" applyFont="1" applyBorder="1" applyAlignment="1">
      <alignment horizontal="right" vertical="top"/>
    </xf>
    <xf numFmtId="6" fontId="1" fillId="0" borderId="76" xfId="0" applyNumberFormat="1" applyFont="1" applyBorder="1"/>
    <xf numFmtId="198" fontId="1" fillId="0" borderId="76" xfId="0" applyNumberFormat="1" applyFont="1" applyBorder="1"/>
    <xf numFmtId="9" fontId="0" fillId="0" borderId="0" xfId="2" applyNumberFormat="1" applyFont="1" applyFill="1" applyBorder="1" applyAlignment="1">
      <alignment horizontal="right" vertical="top"/>
    </xf>
    <xf numFmtId="9" fontId="1" fillId="0" borderId="76" xfId="2" applyNumberFormat="1" applyFont="1" applyBorder="1"/>
    <xf numFmtId="0" fontId="1" fillId="0" borderId="76" xfId="0" applyFont="1" applyBorder="1" applyAlignment="1">
      <alignment horizontal="left" vertical="top"/>
    </xf>
    <xf numFmtId="0" fontId="0" fillId="0" borderId="0" xfId="0" applyNumberFormat="1" applyAlignment="1">
      <alignment horizontal="right"/>
    </xf>
    <xf numFmtId="199" fontId="0" fillId="0" borderId="0" xfId="0" applyNumberFormat="1" applyAlignment="1">
      <alignment horizontal="left" vertical="top" wrapText="1"/>
    </xf>
    <xf numFmtId="199" fontId="0" fillId="0" borderId="0" xfId="0" applyNumberFormat="1"/>
    <xf numFmtId="199" fontId="130" fillId="109" borderId="71" xfId="0" applyNumberFormat="1" applyFont="1" applyFill="1" applyBorder="1" applyAlignment="1">
      <alignment horizontal="right" vertical="center" wrapText="1"/>
    </xf>
    <xf numFmtId="199" fontId="47" fillId="0" borderId="0" xfId="0" applyNumberFormat="1" applyFont="1" applyAlignment="1">
      <alignment horizontal="left" vertical="top" wrapText="1"/>
    </xf>
    <xf numFmtId="199" fontId="131" fillId="0" borderId="69" xfId="0" applyNumberFormat="1" applyFont="1" applyBorder="1" applyAlignment="1">
      <alignment vertical="center" wrapText="1"/>
    </xf>
    <xf numFmtId="199" fontId="131" fillId="0" borderId="70" xfId="0" applyNumberFormat="1" applyFont="1" applyBorder="1" applyAlignment="1">
      <alignment vertical="center" wrapText="1"/>
    </xf>
    <xf numFmtId="199" fontId="131" fillId="0" borderId="75" xfId="0" applyNumberFormat="1" applyFont="1" applyBorder="1" applyAlignment="1">
      <alignment vertical="center" wrapText="1"/>
    </xf>
    <xf numFmtId="200" fontId="69" fillId="0" borderId="62" xfId="0" applyNumberFormat="1" applyFont="1" applyBorder="1" applyAlignment="1">
      <alignment vertical="center" wrapText="1"/>
    </xf>
    <xf numFmtId="200" fontId="69" fillId="0" borderId="63" xfId="0" applyNumberFormat="1" applyFont="1" applyBorder="1" applyAlignment="1">
      <alignment vertical="center" wrapText="1"/>
    </xf>
    <xf numFmtId="200" fontId="69" fillId="0" borderId="0" xfId="0" applyNumberFormat="1" applyFont="1" applyAlignment="1">
      <alignment vertical="center" wrapText="1"/>
    </xf>
    <xf numFmtId="200" fontId="69" fillId="0" borderId="60" xfId="0" applyNumberFormat="1" applyFont="1" applyBorder="1" applyAlignment="1">
      <alignment vertical="center" wrapText="1"/>
    </xf>
    <xf numFmtId="200" fontId="131" fillId="0" borderId="66" xfId="0" applyNumberFormat="1" applyFont="1" applyBorder="1" applyAlignment="1">
      <alignment vertical="center" wrapText="1"/>
    </xf>
    <xf numFmtId="200" fontId="131" fillId="0" borderId="67" xfId="0" applyNumberFormat="1" applyFont="1" applyBorder="1" applyAlignment="1">
      <alignment vertical="center" wrapText="1"/>
    </xf>
    <xf numFmtId="0" fontId="1" fillId="0" borderId="0" xfId="0" applyFont="1" applyAlignment="1"/>
    <xf numFmtId="0" fontId="46" fillId="84" borderId="24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47" fillId="84" borderId="24" xfId="0" applyFont="1" applyFill="1" applyBorder="1" applyAlignment="1">
      <alignment horizontal="left" vertical="center"/>
    </xf>
    <xf numFmtId="0" fontId="47" fillId="84" borderId="24" xfId="0" applyFont="1" applyFill="1" applyBorder="1" applyAlignment="1">
      <alignment horizontal="right" vertical="center"/>
    </xf>
    <xf numFmtId="0" fontId="46" fillId="84" borderId="24" xfId="0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6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Alignment="1">
      <alignment horizontal="center"/>
    </xf>
    <xf numFmtId="170" fontId="0" fillId="2" borderId="3" xfId="0" applyNumberFormat="1" applyFont="1" applyFill="1" applyBorder="1" applyAlignment="1">
      <alignment horizontal="left" vertical="top"/>
    </xf>
    <xf numFmtId="170" fontId="0" fillId="0" borderId="3" xfId="0" applyNumberFormat="1" applyFont="1" applyFill="1" applyBorder="1" applyAlignment="1">
      <alignment horizontal="left" vertical="top"/>
    </xf>
    <xf numFmtId="0" fontId="134" fillId="0" borderId="0" xfId="0" applyFont="1" applyAlignment="1">
      <alignment horizontal="left" vertical="top" wrapText="1"/>
    </xf>
    <xf numFmtId="2" fontId="134" fillId="0" borderId="0" xfId="0" applyNumberFormat="1" applyFont="1" applyFill="1" applyAlignment="1">
      <alignment horizontal="left" vertical="top" wrapText="1"/>
    </xf>
    <xf numFmtId="38" fontId="47" fillId="2" borderId="3" xfId="0" applyNumberFormat="1" applyFont="1" applyFill="1" applyBorder="1" applyAlignment="1">
      <alignment horizontal="right" vertical="top"/>
    </xf>
    <xf numFmtId="168" fontId="0" fillId="0" borderId="0" xfId="0" applyNumberFormat="1" applyBorder="1"/>
    <xf numFmtId="168" fontId="1" fillId="0" borderId="0" xfId="0" applyNumberFormat="1" applyFont="1" applyBorder="1"/>
    <xf numFmtId="6" fontId="0" fillId="4" borderId="0" xfId="0" applyNumberFormat="1" applyFont="1" applyFill="1" applyBorder="1" applyAlignment="1">
      <alignment horizontal="right" vertical="top"/>
    </xf>
    <xf numFmtId="6" fontId="0" fillId="4" borderId="27" xfId="0" applyNumberFormat="1" applyFont="1" applyFill="1" applyBorder="1" applyAlignment="1">
      <alignment horizontal="right" vertical="top"/>
    </xf>
    <xf numFmtId="168" fontId="0" fillId="4" borderId="36" xfId="0" applyNumberFormat="1" applyFill="1" applyBorder="1"/>
    <xf numFmtId="0" fontId="3" fillId="0" borderId="0" xfId="0" applyFont="1" applyAlignment="1">
      <alignment horizontal="left" vertical="top" wrapText="1"/>
    </xf>
    <xf numFmtId="10" fontId="0" fillId="0" borderId="0" xfId="0" applyNumberFormat="1" applyFont="1"/>
    <xf numFmtId="0" fontId="0" fillId="0" borderId="0" xfId="0"/>
    <xf numFmtId="165" fontId="0" fillId="2" borderId="3" xfId="0" applyNumberFormat="1" applyFont="1" applyFill="1" applyBorder="1" applyAlignment="1">
      <alignment horizontal="right" vertical="top"/>
    </xf>
    <xf numFmtId="0" fontId="0" fillId="4" borderId="26" xfId="0" applyFill="1" applyBorder="1"/>
    <xf numFmtId="3" fontId="0" fillId="0" borderId="2" xfId="0" applyNumberFormat="1" applyBorder="1"/>
    <xf numFmtId="0" fontId="0" fillId="0" borderId="0" xfId="0"/>
    <xf numFmtId="165" fontId="0" fillId="2" borderId="3" xfId="0" applyNumberFormat="1" applyFont="1" applyFill="1" applyBorder="1" applyAlignment="1">
      <alignment horizontal="right" vertical="top"/>
    </xf>
    <xf numFmtId="165" fontId="0" fillId="2" borderId="3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/>
    <xf numFmtId="165" fontId="0" fillId="2" borderId="3" xfId="0" applyNumberFormat="1" applyFont="1" applyFill="1" applyBorder="1" applyAlignment="1">
      <alignment horizontal="right" vertical="top"/>
    </xf>
    <xf numFmtId="0" fontId="3" fillId="0" borderId="0" xfId="0" applyFont="1"/>
    <xf numFmtId="198" fontId="0" fillId="0" borderId="0" xfId="0" applyNumberFormat="1" applyFont="1" applyFill="1" applyBorder="1" applyAlignment="1">
      <alignment horizontal="right" vertical="top"/>
    </xf>
    <xf numFmtId="198" fontId="1" fillId="0" borderId="76" xfId="0" applyNumberFormat="1" applyFont="1" applyBorder="1"/>
    <xf numFmtId="0" fontId="0" fillId="0" borderId="0" xfId="0" applyFill="1"/>
    <xf numFmtId="164" fontId="0" fillId="2" borderId="3" xfId="0" applyNumberFormat="1" applyFont="1" applyFill="1" applyBorder="1" applyAlignment="1">
      <alignment horizontal="right" vertical="top"/>
    </xf>
    <xf numFmtId="201" fontId="0" fillId="0" borderId="0" xfId="0" applyNumberFormat="1"/>
    <xf numFmtId="202" fontId="0" fillId="0" borderId="0" xfId="0" applyNumberFormat="1"/>
    <xf numFmtId="164" fontId="0" fillId="5" borderId="3" xfId="0" applyNumberFormat="1" applyFont="1" applyFill="1" applyBorder="1" applyAlignment="1">
      <alignment horizontal="right" vertical="top"/>
    </xf>
    <xf numFmtId="165" fontId="0" fillId="0" borderId="0" xfId="0" applyNumberFormat="1" applyAlignment="1">
      <alignment horizontal="left" vertical="top" wrapText="1"/>
    </xf>
    <xf numFmtId="165" fontId="0" fillId="0" borderId="0" xfId="0" applyNumberFormat="1"/>
    <xf numFmtId="202" fontId="47" fillId="0" borderId="0" xfId="0" applyNumberFormat="1" applyFont="1" applyFill="1" applyBorder="1" applyAlignment="1">
      <alignment horizontal="left" vertical="center" indent="1"/>
    </xf>
    <xf numFmtId="8" fontId="47" fillId="0" borderId="0" xfId="0" applyNumberFormat="1" applyFont="1" applyFill="1" applyBorder="1" applyAlignment="1">
      <alignment horizontal="right" vertical="center"/>
    </xf>
    <xf numFmtId="164" fontId="0" fillId="2" borderId="3" xfId="0" applyNumberFormat="1" applyFont="1" applyFill="1" applyBorder="1"/>
    <xf numFmtId="8" fontId="47" fillId="0" borderId="0" xfId="0" applyNumberFormat="1" applyFont="1" applyFill="1" applyBorder="1" applyAlignment="1">
      <alignment horizontal="left" vertical="center"/>
    </xf>
    <xf numFmtId="169" fontId="47" fillId="2" borderId="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top" wrapText="1"/>
    </xf>
    <xf numFmtId="172" fontId="0" fillId="0" borderId="0" xfId="0" applyNumberFormat="1" applyFont="1" applyFill="1" applyBorder="1"/>
    <xf numFmtId="0" fontId="5" fillId="0" borderId="0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right"/>
    </xf>
    <xf numFmtId="164" fontId="1" fillId="0" borderId="0" xfId="0" applyNumberFormat="1" applyFont="1" applyFill="1" applyBorder="1"/>
    <xf numFmtId="0" fontId="1" fillId="0" borderId="1" xfId="0" applyFont="1" applyFill="1" applyBorder="1" applyAlignment="1">
      <alignment horizontal="right" vertical="top" wrapText="1"/>
    </xf>
    <xf numFmtId="6" fontId="0" fillId="0" borderId="49" xfId="0" applyNumberFormat="1" applyFont="1" applyFill="1" applyBorder="1" applyAlignment="1">
      <alignment horizontal="right" vertical="top"/>
    </xf>
    <xf numFmtId="6" fontId="0" fillId="0" borderId="164" xfId="0" applyNumberFormat="1" applyFont="1" applyFill="1" applyBorder="1" applyAlignment="1">
      <alignment horizontal="right" vertical="top"/>
    </xf>
    <xf numFmtId="6" fontId="0" fillId="0" borderId="165" xfId="0" applyNumberFormat="1" applyFont="1" applyFill="1" applyBorder="1" applyAlignment="1">
      <alignment horizontal="right" vertical="top"/>
    </xf>
    <xf numFmtId="166" fontId="0" fillId="0" borderId="76" xfId="2" applyNumberFormat="1" applyFont="1" applyFill="1" applyBorder="1" applyAlignment="1">
      <alignment horizontal="right" vertical="top"/>
    </xf>
    <xf numFmtId="166" fontId="0" fillId="0" borderId="166" xfId="2" applyNumberFormat="1" applyFont="1" applyFill="1" applyBorder="1" applyAlignment="1">
      <alignment horizontal="right" vertical="top"/>
    </xf>
    <xf numFmtId="6" fontId="0" fillId="0" borderId="167" xfId="0" applyNumberFormat="1" applyFont="1" applyFill="1" applyBorder="1" applyAlignment="1">
      <alignment horizontal="right" vertical="top"/>
    </xf>
    <xf numFmtId="166" fontId="0" fillId="0" borderId="168" xfId="2" applyNumberFormat="1" applyFont="1" applyFill="1" applyBorder="1" applyAlignment="1">
      <alignment horizontal="right" vertical="top"/>
    </xf>
    <xf numFmtId="6" fontId="0" fillId="0" borderId="169" xfId="0" applyNumberFormat="1" applyFont="1" applyFill="1" applyBorder="1" applyAlignment="1">
      <alignment horizontal="right" vertical="top"/>
    </xf>
    <xf numFmtId="6" fontId="0" fillId="0" borderId="171" xfId="0" applyNumberFormat="1" applyFont="1" applyFill="1" applyBorder="1" applyAlignment="1">
      <alignment horizontal="right" vertical="top"/>
    </xf>
    <xf numFmtId="3" fontId="0" fillId="0" borderId="22" xfId="0" applyNumberFormat="1" applyFont="1" applyFill="1" applyBorder="1" applyAlignment="1">
      <alignment horizontal="right" vertical="top"/>
    </xf>
    <xf numFmtId="3" fontId="0" fillId="0" borderId="29" xfId="0" applyNumberFormat="1" applyFont="1" applyFill="1" applyBorder="1" applyAlignment="1">
      <alignment horizontal="right" vertical="top"/>
    </xf>
    <xf numFmtId="3" fontId="0" fillId="0" borderId="33" xfId="0" applyNumberFormat="1" applyFont="1" applyFill="1" applyBorder="1" applyAlignment="1">
      <alignment horizontal="right" vertical="top"/>
    </xf>
    <xf numFmtId="38" fontId="0" fillId="0" borderId="22" xfId="0" applyNumberFormat="1" applyFont="1" applyFill="1" applyBorder="1" applyAlignment="1">
      <alignment horizontal="right" vertical="top"/>
    </xf>
    <xf numFmtId="38" fontId="0" fillId="0" borderId="170" xfId="0" applyNumberFormat="1" applyFont="1" applyFill="1" applyBorder="1" applyAlignment="1">
      <alignment horizontal="right" vertical="top"/>
    </xf>
    <xf numFmtId="0" fontId="0" fillId="0" borderId="172" xfId="0" applyBorder="1"/>
    <xf numFmtId="6" fontId="0" fillId="4" borderId="173" xfId="0" applyNumberFormat="1" applyFont="1" applyFill="1" applyBorder="1" applyAlignment="1">
      <alignment horizontal="right" vertical="top"/>
    </xf>
    <xf numFmtId="6" fontId="0" fillId="4" borderId="76" xfId="0" applyNumberFormat="1" applyFont="1" applyFill="1" applyBorder="1" applyAlignment="1">
      <alignment horizontal="right" vertical="top"/>
    </xf>
    <xf numFmtId="6" fontId="0" fillId="4" borderId="166" xfId="0" applyNumberFormat="1" applyFont="1" applyFill="1" applyBorder="1" applyAlignment="1">
      <alignment horizontal="right" vertical="top"/>
    </xf>
    <xf numFmtId="38" fontId="0" fillId="4" borderId="38" xfId="0" applyNumberFormat="1" applyFont="1" applyFill="1" applyBorder="1" applyAlignment="1">
      <alignment horizontal="right" vertical="top"/>
    </xf>
    <xf numFmtId="3" fontId="0" fillId="4" borderId="0" xfId="0" applyNumberFormat="1" applyFont="1" applyFill="1" applyBorder="1" applyAlignment="1">
      <alignment horizontal="right" vertical="top"/>
    </xf>
    <xf numFmtId="3" fontId="0" fillId="4" borderId="27" xfId="0" applyNumberFormat="1" applyFont="1" applyFill="1" applyBorder="1" applyAlignment="1">
      <alignment horizontal="right" vertical="top"/>
    </xf>
    <xf numFmtId="6" fontId="0" fillId="4" borderId="174" xfId="0" applyNumberFormat="1" applyFont="1" applyFill="1" applyBorder="1" applyAlignment="1">
      <alignment horizontal="right" vertical="top"/>
    </xf>
    <xf numFmtId="6" fontId="0" fillId="4" borderId="117" xfId="0" applyNumberFormat="1" applyFont="1" applyFill="1" applyBorder="1" applyAlignment="1">
      <alignment horizontal="right" vertical="top"/>
    </xf>
    <xf numFmtId="6" fontId="0" fillId="4" borderId="163" xfId="0" applyNumberFormat="1" applyFont="1" applyFill="1" applyBorder="1" applyAlignment="1">
      <alignment horizontal="right" vertical="top"/>
    </xf>
    <xf numFmtId="6" fontId="0" fillId="4" borderId="38" xfId="0" applyNumberFormat="1" applyFont="1" applyFill="1" applyBorder="1" applyAlignment="1">
      <alignment horizontal="right" vertical="top"/>
    </xf>
    <xf numFmtId="38" fontId="0" fillId="0" borderId="77" xfId="0" applyNumberFormat="1" applyFont="1" applyFill="1" applyBorder="1" applyAlignment="1">
      <alignment horizontal="right" vertical="top"/>
    </xf>
    <xf numFmtId="38" fontId="0" fillId="0" borderId="78" xfId="0" applyNumberFormat="1" applyFont="1" applyFill="1" applyBorder="1" applyAlignment="1">
      <alignment horizontal="right" vertical="top"/>
    </xf>
    <xf numFmtId="168" fontId="0" fillId="0" borderId="0" xfId="0" applyNumberFormat="1" applyAlignment="1">
      <alignment horizontal="left" vertical="top" wrapText="1"/>
    </xf>
    <xf numFmtId="168" fontId="0" fillId="0" borderId="36" xfId="0" applyNumberFormat="1" applyFill="1" applyBorder="1"/>
    <xf numFmtId="202" fontId="47" fillId="0" borderId="0" xfId="0" applyNumberFormat="1" applyFont="1" applyFill="1" applyBorder="1" applyAlignment="1">
      <alignment horizontal="right" vertical="center"/>
    </xf>
    <xf numFmtId="0" fontId="135" fillId="0" borderId="0" xfId="0" applyFont="1" applyAlignment="1">
      <alignment horizontal="left" vertical="center" indent="1"/>
    </xf>
    <xf numFmtId="164" fontId="0" fillId="0" borderId="3" xfId="0" applyNumberFormat="1" applyFont="1" applyFill="1" applyBorder="1"/>
    <xf numFmtId="43" fontId="0" fillId="111" borderId="57" xfId="0" applyNumberFormat="1" applyFill="1" applyBorder="1" applyAlignment="1">
      <alignment horizontal="right"/>
    </xf>
    <xf numFmtId="43" fontId="9" fillId="111" borderId="161" xfId="100" applyNumberFormat="1" applyFont="1" applyFill="1" applyBorder="1" applyAlignment="1">
      <alignment horizontal="right" vertical="center"/>
    </xf>
    <xf numFmtId="43" fontId="9" fillId="111" borderId="57" xfId="100" applyNumberFormat="1" applyFont="1" applyFill="1" applyBorder="1" applyAlignment="1">
      <alignment horizontal="right" vertical="center"/>
    </xf>
    <xf numFmtId="43" fontId="9" fillId="111" borderId="162" xfId="100" applyNumberFormat="1" applyFont="1" applyFill="1" applyBorder="1" applyAlignment="1">
      <alignment horizontal="right" vertical="center"/>
    </xf>
    <xf numFmtId="43" fontId="9" fillId="111" borderId="0" xfId="100" applyNumberFormat="1" applyFont="1" applyFill="1" applyBorder="1" applyAlignment="1">
      <alignment horizontal="right" vertical="center"/>
    </xf>
    <xf numFmtId="0" fontId="9" fillId="0" borderId="57" xfId="216" applyFill="1" applyBorder="1" applyAlignment="1">
      <alignment horizontal="left"/>
    </xf>
  </cellXfs>
  <cellStyles count="1068">
    <cellStyle name="%" xfId="316"/>
    <cellStyle name="% 2" xfId="390"/>
    <cellStyle name="•\Ž¦Ï‚Ý‚ÌƒnƒCƒp[ƒŠƒ“ƒN" xfId="315"/>
    <cellStyle name="0000" xfId="314"/>
    <cellStyle name="20% - Accent1 2" xfId="4"/>
    <cellStyle name="20% - Accent1 2 2" xfId="313"/>
    <cellStyle name="20% - Accent1 3" xfId="5"/>
    <cellStyle name="20% - Accent2 2" xfId="6"/>
    <cellStyle name="20% - Accent2 2 2" xfId="312"/>
    <cellStyle name="20% - Accent2 3" xfId="7"/>
    <cellStyle name="20% - Accent3 2" xfId="8"/>
    <cellStyle name="20% - Accent3 2 2" xfId="311"/>
    <cellStyle name="20% - Accent3 3" xfId="9"/>
    <cellStyle name="20% - Accent4 2" xfId="10"/>
    <cellStyle name="20% - Accent4 2 2" xfId="310"/>
    <cellStyle name="20% - Accent4 3" xfId="11"/>
    <cellStyle name="20% - Accent5 2" xfId="12"/>
    <cellStyle name="20% - Accent5 2 2" xfId="309"/>
    <cellStyle name="20% - Accent5 3" xfId="13"/>
    <cellStyle name="20% - Accent6 2" xfId="14"/>
    <cellStyle name="20% - Accent6 2 2" xfId="308"/>
    <cellStyle name="20% - Accent6 3" xfId="15"/>
    <cellStyle name="40% - Accent1 2" xfId="16"/>
    <cellStyle name="40% - Accent1 2 2" xfId="307"/>
    <cellStyle name="40% - Accent1 3" xfId="17"/>
    <cellStyle name="40% - Accent1 4" xfId="18"/>
    <cellStyle name="40% - Accent2 2" xfId="19"/>
    <cellStyle name="40% - Accent2 2 2" xfId="306"/>
    <cellStyle name="40% - Accent2 3" xfId="20"/>
    <cellStyle name="40% - Accent3 2" xfId="21"/>
    <cellStyle name="40% - Accent3 2 2" xfId="305"/>
    <cellStyle name="40% - Accent3 3" xfId="22"/>
    <cellStyle name="40% - Accent4 2" xfId="23"/>
    <cellStyle name="40% - Accent4 2 2" xfId="304"/>
    <cellStyle name="40% - Accent4 3" xfId="24"/>
    <cellStyle name="40% - Accent5 2" xfId="25"/>
    <cellStyle name="40% - Accent5 2 2" xfId="303"/>
    <cellStyle name="40% - Accent5 3" xfId="26"/>
    <cellStyle name="40% - Accent6 2" xfId="27"/>
    <cellStyle name="40% - Accent6 2 2" xfId="302"/>
    <cellStyle name="40% - Accent6 3" xfId="28"/>
    <cellStyle name="60% - Accent1 2" xfId="301"/>
    <cellStyle name="60% - Accent1 3" xfId="220"/>
    <cellStyle name="60% - Accent2 2" xfId="300"/>
    <cellStyle name="60% - Accent2 3" xfId="222"/>
    <cellStyle name="60% - Accent3 2" xfId="299"/>
    <cellStyle name="60% - Accent3 3" xfId="224"/>
    <cellStyle name="60% - Accent4 2" xfId="298"/>
    <cellStyle name="60% - Accent4 3" xfId="226"/>
    <cellStyle name="60% - Accent5 2" xfId="297"/>
    <cellStyle name="60% - Accent5 3" xfId="228"/>
    <cellStyle name="60% - Accent6 2" xfId="296"/>
    <cellStyle name="60% - Accent6 3" xfId="230"/>
    <cellStyle name="_x0002_-_x0002_Ä_x0001_‡_x0003_0_x0002_P_x0003_ _x0002_X_x0003_·_x0002_®_x0003_@_x0002_p_x0003_ª_x0002_¨_x0010_!_x0002__x0003_&quot;_x0001_ÄÇ_x0002__x000e__x0003_ _x0002_é_x0002_Ä_x0001_‡_x0003_Ë_x0002_H_x0003_ _x0002_X" xfId="295"/>
    <cellStyle name="Accent1 - 20%" xfId="29"/>
    <cellStyle name="Accent1 - 40%" xfId="30"/>
    <cellStyle name="Accent1 - 60%" xfId="31"/>
    <cellStyle name="Accent1 10" xfId="219"/>
    <cellStyle name="Accent1 2" xfId="32"/>
    <cellStyle name="Accent1 2 2" xfId="294"/>
    <cellStyle name="Accent1 3" xfId="33"/>
    <cellStyle name="Accent1 4" xfId="34"/>
    <cellStyle name="Accent1 5" xfId="35"/>
    <cellStyle name="Accent1 6" xfId="36"/>
    <cellStyle name="Accent1 7" xfId="37"/>
    <cellStyle name="Accent1 8" xfId="38"/>
    <cellStyle name="Accent1 9" xfId="39"/>
    <cellStyle name="Accent2 - 20%" xfId="40"/>
    <cellStyle name="Accent2 - 40%" xfId="41"/>
    <cellStyle name="Accent2 - 60%" xfId="42"/>
    <cellStyle name="Accent2 10" xfId="221"/>
    <cellStyle name="Accent2 2" xfId="43"/>
    <cellStyle name="Accent2 2 2" xfId="293"/>
    <cellStyle name="Accent2 3" xfId="44"/>
    <cellStyle name="Accent2 4" xfId="45"/>
    <cellStyle name="Accent2 5" xfId="46"/>
    <cellStyle name="Accent2 6" xfId="47"/>
    <cellStyle name="Accent2 7" xfId="48"/>
    <cellStyle name="Accent2 8" xfId="49"/>
    <cellStyle name="Accent2 9" xfId="50"/>
    <cellStyle name="Accent3 - 20%" xfId="51"/>
    <cellStyle name="Accent3 - 40%" xfId="52"/>
    <cellStyle name="Accent3 - 60%" xfId="53"/>
    <cellStyle name="Accent3 10" xfId="223"/>
    <cellStyle name="Accent3 2" xfId="54"/>
    <cellStyle name="Accent3 2 2" xfId="292"/>
    <cellStyle name="Accent3 3" xfId="55"/>
    <cellStyle name="Accent3 4" xfId="56"/>
    <cellStyle name="Accent3 5" xfId="57"/>
    <cellStyle name="Accent3 6" xfId="58"/>
    <cellStyle name="Accent3 7" xfId="59"/>
    <cellStyle name="Accent3 8" xfId="60"/>
    <cellStyle name="Accent3 9" xfId="61"/>
    <cellStyle name="Accent4 - 20%" xfId="62"/>
    <cellStyle name="Accent4 - 40%" xfId="63"/>
    <cellStyle name="Accent4 - 60%" xfId="64"/>
    <cellStyle name="Accent4 10" xfId="225"/>
    <cellStyle name="Accent4 2" xfId="65"/>
    <cellStyle name="Accent4 2 2" xfId="291"/>
    <cellStyle name="Accent4 3" xfId="66"/>
    <cellStyle name="Accent4 4" xfId="67"/>
    <cellStyle name="Accent4 5" xfId="68"/>
    <cellStyle name="Accent4 6" xfId="69"/>
    <cellStyle name="Accent4 7" xfId="70"/>
    <cellStyle name="Accent4 8" xfId="71"/>
    <cellStyle name="Accent4 9" xfId="72"/>
    <cellStyle name="Accent5 - 20%" xfId="73"/>
    <cellStyle name="Accent5 - 40%" xfId="74"/>
    <cellStyle name="Accent5 - 60%" xfId="75"/>
    <cellStyle name="Accent5 10" xfId="227"/>
    <cellStyle name="Accent5 2" xfId="76"/>
    <cellStyle name="Accent5 2 2" xfId="290"/>
    <cellStyle name="Accent5 3" xfId="77"/>
    <cellStyle name="Accent5 4" xfId="78"/>
    <cellStyle name="Accent5 5" xfId="79"/>
    <cellStyle name="Accent5 6" xfId="80"/>
    <cellStyle name="Accent5 7" xfId="81"/>
    <cellStyle name="Accent5 8" xfId="82"/>
    <cellStyle name="Accent5 9" xfId="83"/>
    <cellStyle name="Accent6 - 20%" xfId="84"/>
    <cellStyle name="Accent6 - 40%" xfId="85"/>
    <cellStyle name="Accent6 - 60%" xfId="86"/>
    <cellStyle name="Accent6 10" xfId="229"/>
    <cellStyle name="Accent6 2" xfId="87"/>
    <cellStyle name="Accent6 2 2" xfId="289"/>
    <cellStyle name="Accent6 3" xfId="88"/>
    <cellStyle name="Accent6 4" xfId="89"/>
    <cellStyle name="Accent6 5" xfId="90"/>
    <cellStyle name="Accent6 6" xfId="91"/>
    <cellStyle name="Accent6 7" xfId="92"/>
    <cellStyle name="Accent6 8" xfId="93"/>
    <cellStyle name="Accent6 9" xfId="94"/>
    <cellStyle name="Background" xfId="288"/>
    <cellStyle name="Background 2" xfId="391"/>
    <cellStyle name="Bad 2" xfId="95"/>
    <cellStyle name="Bad 2 2" xfId="287"/>
    <cellStyle name="Box" xfId="286"/>
    <cellStyle name="Box 2" xfId="573"/>
    <cellStyle name="Box 3" xfId="637"/>
    <cellStyle name="Box 4" xfId="655"/>
    <cellStyle name="Calculation 2" xfId="96"/>
    <cellStyle name="Calculation 2 2" xfId="285"/>
    <cellStyle name="Calculation 2 2 2" xfId="569"/>
    <cellStyle name="Calculation 2 2 3" xfId="428"/>
    <cellStyle name="Calculation 2 2 4" xfId="636"/>
    <cellStyle name="Calculation 2 2 5" xfId="650"/>
    <cellStyle name="Calculation 2 2 6" xfId="826"/>
    <cellStyle name="Calculation 2 2 7" xfId="825"/>
    <cellStyle name="Calculation 2 2 8" xfId="827"/>
    <cellStyle name="Calculation 2 2 9" xfId="824"/>
    <cellStyle name="CalculationData" xfId="284"/>
    <cellStyle name="Capacity Cost" xfId="283"/>
    <cellStyle name="Capacity Cost 2" xfId="567"/>
    <cellStyle name="Check Cell 2" xfId="97"/>
    <cellStyle name="Check Cell 2 2" xfId="282"/>
    <cellStyle name="Column Heading" xfId="281"/>
    <cellStyle name="Column Heading 2" xfId="432"/>
    <cellStyle name="Column Heading 3" xfId="649"/>
    <cellStyle name="Column Heading Input" xfId="280"/>
    <cellStyle name="Column Heading Input 2" xfId="433"/>
    <cellStyle name="Column Heading Input 3" xfId="654"/>
    <cellStyle name="Comma" xfId="3" builtinId="3"/>
    <cellStyle name="Comma  - Style1" xfId="278"/>
    <cellStyle name="Comma  - Style2" xfId="273"/>
    <cellStyle name="Comma  - Style3" xfId="272"/>
    <cellStyle name="Comma  - Style4" xfId="271"/>
    <cellStyle name="Comma  - Style5" xfId="266"/>
    <cellStyle name="Comma  - Style6" xfId="264"/>
    <cellStyle name="Comma  - Style7" xfId="263"/>
    <cellStyle name="Comma  - Style8" xfId="262"/>
    <cellStyle name="Comma 10" xfId="580"/>
    <cellStyle name="Comma 11" xfId="855"/>
    <cellStyle name="Comma 12" xfId="858"/>
    <cellStyle name="Comma 13" xfId="954"/>
    <cellStyle name="Comma 14" xfId="1017"/>
    <cellStyle name="Comma 15" xfId="1066"/>
    <cellStyle name="Comma 2" xfId="98"/>
    <cellStyle name="Comma 2 2" xfId="452"/>
    <cellStyle name="Comma 2 3" xfId="810"/>
    <cellStyle name="Comma 3" xfId="99"/>
    <cellStyle name="Comma 3 2" xfId="453"/>
    <cellStyle name="Comma 3 3" xfId="811"/>
    <cellStyle name="Comma 4" xfId="100"/>
    <cellStyle name="Comma 4 2" xfId="101"/>
    <cellStyle name="Comma 4 2 2" xfId="455"/>
    <cellStyle name="Comma 4 2 3" xfId="813"/>
    <cellStyle name="Comma 4 3" xfId="454"/>
    <cellStyle name="Comma 4 4" xfId="812"/>
    <cellStyle name="Comma 5" xfId="102"/>
    <cellStyle name="Comma 5 2" xfId="456"/>
    <cellStyle name="Comma 5 3" xfId="814"/>
    <cellStyle name="Comma 6" xfId="398"/>
    <cellStyle name="Comma 7" xfId="640"/>
    <cellStyle name="Comma 8" xfId="549"/>
    <cellStyle name="Comma 9" xfId="508"/>
    <cellStyle name="Currency [$0]" xfId="260"/>
    <cellStyle name="Currency [£0]" xfId="259"/>
    <cellStyle name="Currency 10" xfId="1067"/>
    <cellStyle name="Currency 2" xfId="103"/>
    <cellStyle name="Currency 2 2" xfId="261"/>
    <cellStyle name="Currency 2 2 2" xfId="551"/>
    <cellStyle name="Currency 2 2 3" xfId="816"/>
    <cellStyle name="Currency 2 3" xfId="275"/>
    <cellStyle name="Currency 2 3 2" xfId="560"/>
    <cellStyle name="Currency 2 4" xfId="457"/>
    <cellStyle name="Currency 2 5" xfId="815"/>
    <cellStyle name="Currency 3" xfId="104"/>
    <cellStyle name="Currency 3 2" xfId="232"/>
    <cellStyle name="Currency 3 2 2" xfId="529"/>
    <cellStyle name="Currency 3 3" xfId="458"/>
    <cellStyle name="Currency 3 4" xfId="817"/>
    <cellStyle name="Currency 4" xfId="105"/>
    <cellStyle name="Currency 4 2" xfId="459"/>
    <cellStyle name="Currency 4 3" xfId="818"/>
    <cellStyle name="Currency 5" xfId="106"/>
    <cellStyle name="Currency 5 2" xfId="460"/>
    <cellStyle name="Currency 5 3" xfId="819"/>
    <cellStyle name="Currency 6" xfId="856"/>
    <cellStyle name="Currency 7" xfId="859"/>
    <cellStyle name="Currency 8" xfId="955"/>
    <cellStyle name="Currency 9" xfId="1018"/>
    <cellStyle name="Date" xfId="258"/>
    <cellStyle name="Date 2" xfId="392"/>
    <cellStyle name="Desc" xfId="257"/>
    <cellStyle name="Emphasis 1" xfId="107"/>
    <cellStyle name="Emphasis 2" xfId="108"/>
    <cellStyle name="Emphasis 3" xfId="109"/>
    <cellStyle name="Euro" xfId="110"/>
    <cellStyle name="Euro 2" xfId="256"/>
    <cellStyle name="Explanatory Text 2" xfId="255"/>
    <cellStyle name="Explanatory Text 3" xfId="218"/>
    <cellStyle name="ƒnƒCƒp[ƒŠƒ“ƒN" xfId="254"/>
    <cellStyle name="fred" xfId="253"/>
    <cellStyle name="Fred%" xfId="252"/>
    <cellStyle name="Good 2" xfId="111"/>
    <cellStyle name="Good 2 2" xfId="251"/>
    <cellStyle name="Header1" xfId="250"/>
    <cellStyle name="Header2" xfId="249"/>
    <cellStyle name="Header2 2" xfId="544"/>
    <cellStyle name="Header2 3" xfId="527"/>
    <cellStyle name="Header2 4" xfId="423"/>
    <cellStyle name="Header2 5" xfId="413"/>
    <cellStyle name="Heading" xfId="248"/>
    <cellStyle name="Heading 1 2" xfId="112"/>
    <cellStyle name="Heading 1 2 2" xfId="247"/>
    <cellStyle name="Heading 2 2" xfId="113"/>
    <cellStyle name="Heading 2 2 2" xfId="246"/>
    <cellStyle name="Heading 3 2" xfId="114"/>
    <cellStyle name="Heading 3 2 2" xfId="245"/>
    <cellStyle name="Heading 4 2" xfId="115"/>
    <cellStyle name="Heading 4 2 2" xfId="244"/>
    <cellStyle name="Heading 5" xfId="448"/>
    <cellStyle name="Heading 6" xfId="563"/>
    <cellStyle name="Heading 7" xfId="510"/>
    <cellStyle name="Heading0" xfId="243"/>
    <cellStyle name="Heading0Bis" xfId="242"/>
    <cellStyle name="Heading1" xfId="241"/>
    <cellStyle name="Heading2" xfId="240"/>
    <cellStyle name="Heading3" xfId="239"/>
    <cellStyle name="Heading4" xfId="238"/>
    <cellStyle name="IncomingData" xfId="237"/>
    <cellStyle name="IncomingDataBold" xfId="236"/>
    <cellStyle name="Input 2" xfId="116"/>
    <cellStyle name="Input 2 2" xfId="235"/>
    <cellStyle name="Input 2 2 2" xfId="532"/>
    <cellStyle name="Input 2 2 3" xfId="570"/>
    <cellStyle name="Input 2 2 4" xfId="627"/>
    <cellStyle name="Input 2 2 5" xfId="461"/>
    <cellStyle name="Input 2 2 6" xfId="821"/>
    <cellStyle name="Input 2 2 7" xfId="830"/>
    <cellStyle name="Input 2 2 8" xfId="823"/>
    <cellStyle name="Input 2 2 9" xfId="828"/>
    <cellStyle name="InputData" xfId="234"/>
    <cellStyle name="InputData2" xfId="233"/>
    <cellStyle name="InputDataBold" xfId="231"/>
    <cellStyle name="InputDataJM" xfId="268"/>
    <cellStyle name="InputDataJM 2" xfId="554"/>
    <cellStyle name="InputDataJM 3" xfId="440"/>
    <cellStyle name="InputDataJM 4" xfId="420"/>
    <cellStyle name="InputDataJM 5" xfId="653"/>
    <cellStyle name="InputDataJM 6" xfId="820"/>
    <cellStyle name="InputDataJM 7" xfId="831"/>
    <cellStyle name="InputDataJM 8" xfId="822"/>
    <cellStyle name="InputDataJM 9" xfId="829"/>
    <cellStyle name="Interformula" xfId="317"/>
    <cellStyle name="Internal link" xfId="265"/>
    <cellStyle name="Line Item" xfId="267"/>
    <cellStyle name="Line Item Input" xfId="270"/>
    <cellStyle name="Line Item_Peter WP" xfId="319"/>
    <cellStyle name="Linked Cell 2" xfId="117"/>
    <cellStyle name="Linked Cell 2 2" xfId="269"/>
    <cellStyle name="MDA" xfId="318"/>
    <cellStyle name="Millares [0]_Capex modelo negocio" xfId="320"/>
    <cellStyle name="Millares_Capex modelo negocio" xfId="321"/>
    <cellStyle name="Moneda [0]_Garantías 2.0" xfId="322"/>
    <cellStyle name="Moneda_Garantías 2.0" xfId="323"/>
    <cellStyle name="Month" xfId="324"/>
    <cellStyle name="Neutral 2" xfId="118"/>
    <cellStyle name="Neutral 2 2" xfId="325"/>
    <cellStyle name="New Times Roman" xfId="326"/>
    <cellStyle name="Normal" xfId="0" builtinId="0"/>
    <cellStyle name="Normal - Style1" xfId="327"/>
    <cellStyle name="Normal 10" xfId="119"/>
    <cellStyle name="Normal 2" xfId="120"/>
    <cellStyle name="Normal 2 2" xfId="216"/>
    <cellStyle name="Normal 2 3" xfId="274"/>
    <cellStyle name="Normal 27" xfId="277"/>
    <cellStyle name="Normal 3" xfId="1"/>
    <cellStyle name="Normal 3 2" xfId="121"/>
    <cellStyle name="Normal 4" xfId="122"/>
    <cellStyle name="Normal 5" xfId="123"/>
    <cellStyle name="Normal 5 2" xfId="124"/>
    <cellStyle name="Normal 6" xfId="125"/>
    <cellStyle name="Normal 7" xfId="126"/>
    <cellStyle name="Normal 7 2" xfId="279"/>
    <cellStyle name="Normal 8" xfId="127"/>
    <cellStyle name="Normal 8 2" xfId="128"/>
    <cellStyle name="Normal 9" xfId="129"/>
    <cellStyle name="Normal^laroux_3_VERA_VERA" xfId="328"/>
    <cellStyle name="Note 2" xfId="130"/>
    <cellStyle name="Note 2 2" xfId="329"/>
    <cellStyle name="Note 3" xfId="131"/>
    <cellStyle name="Note 4" xfId="132"/>
    <cellStyle name="Note heading" xfId="330"/>
    <cellStyle name="Number" xfId="331"/>
    <cellStyle name="Number Input" xfId="332"/>
    <cellStyle name="Number Total" xfId="333"/>
    <cellStyle name="Number Total 2" xfId="601"/>
    <cellStyle name="Number Total 3" xfId="411"/>
    <cellStyle name="Number Total 4" xfId="656"/>
    <cellStyle name="Number Total 5" xfId="682"/>
    <cellStyle name="Number_Peter WP" xfId="334"/>
    <cellStyle name="NumberWholeUnlocked" xfId="335"/>
    <cellStyle name="OutgoingData" xfId="336"/>
    <cellStyle name="Output 2" xfId="133"/>
    <cellStyle name="Output 2 2" xfId="337"/>
    <cellStyle name="Output 2 2 2" xfId="605"/>
    <cellStyle name="Output 2 2 3" xfId="410"/>
    <cellStyle name="Output 2 2 4" xfId="657"/>
    <cellStyle name="Output 2 2 5" xfId="683"/>
    <cellStyle name="Output 2 2 6" xfId="808"/>
    <cellStyle name="Output 2 2 7" xfId="833"/>
    <cellStyle name="Output 2 2 8" xfId="809"/>
    <cellStyle name="Output 2 2 9" xfId="832"/>
    <cellStyle name="page" xfId="338"/>
    <cellStyle name="page 2" xfId="581"/>
    <cellStyle name="page 3" xfId="658"/>
    <cellStyle name="page 4" xfId="684"/>
    <cellStyle name="Percent" xfId="2" builtinId="5"/>
    <cellStyle name="Percent 2" xfId="134"/>
    <cellStyle name="Percent 2 2" xfId="276"/>
    <cellStyle name="Percent 3" xfId="135"/>
    <cellStyle name="Percent 4" xfId="136"/>
    <cellStyle name="Percent 5" xfId="395"/>
    <cellStyle name="Percent Input" xfId="339"/>
    <cellStyle name="price" xfId="340"/>
    <cellStyle name="PSChar" xfId="341"/>
    <cellStyle name="PSDate" xfId="342"/>
    <cellStyle name="PSDec" xfId="343"/>
    <cellStyle name="PSHeading" xfId="344"/>
    <cellStyle name="PSInt" xfId="345"/>
    <cellStyle name="PSSpacer" xfId="346"/>
    <cellStyle name="RHColumnHeading" xfId="212"/>
    <cellStyle name="RHHeading" xfId="213"/>
    <cellStyle name="RHJobTitle" xfId="214"/>
    <cellStyle name="RHSubTotal" xfId="215"/>
    <cellStyle name="SAPBEXaggData" xfId="137"/>
    <cellStyle name="SAPBEXaggData 10" xfId="834"/>
    <cellStyle name="SAPBEXaggData 2" xfId="138"/>
    <cellStyle name="SAPBEXaggData 2 2" xfId="603"/>
    <cellStyle name="SAPBEXaggData 2 3" xfId="451"/>
    <cellStyle name="SAPBEXaggData 2 4" xfId="626"/>
    <cellStyle name="SAPBEXaggData 2 5" xfId="797"/>
    <cellStyle name="SAPBEXaggData 2 6" xfId="846"/>
    <cellStyle name="SAPBEXaggData 2 7" xfId="806"/>
    <cellStyle name="SAPBEXaggData 2 8" xfId="835"/>
    <cellStyle name="SAPBEXaggData 3" xfId="347"/>
    <cellStyle name="SAPBEXaggData 3 2" xfId="409"/>
    <cellStyle name="SAPBEXaggData 3 3" xfId="659"/>
    <cellStyle name="SAPBEXaggData 3 4" xfId="685"/>
    <cellStyle name="SAPBEXaggData 3 5" xfId="796"/>
    <cellStyle name="SAPBEXaggData 3 6" xfId="847"/>
    <cellStyle name="SAPBEXaggData 3 7" xfId="805"/>
    <cellStyle name="SAPBEXaggData 3 8" xfId="836"/>
    <cellStyle name="SAPBEXaggData 4" xfId="604"/>
    <cellStyle name="SAPBEXaggData 5" xfId="483"/>
    <cellStyle name="SAPBEXaggData 6" xfId="449"/>
    <cellStyle name="SAPBEXaggData 7" xfId="798"/>
    <cellStyle name="SAPBEXaggData 8" xfId="845"/>
    <cellStyle name="SAPBEXaggData 9" xfId="807"/>
    <cellStyle name="SAPBEXaggDataEmph" xfId="139"/>
    <cellStyle name="SAPBEXaggDataEmph 10" xfId="837"/>
    <cellStyle name="SAPBEXaggDataEmph 2" xfId="140"/>
    <cellStyle name="SAPBEXaggDataEmph 2 2" xfId="600"/>
    <cellStyle name="SAPBEXaggDataEmph 2 3" xfId="523"/>
    <cellStyle name="SAPBEXaggDataEmph 2 4" xfId="418"/>
    <cellStyle name="SAPBEXaggDataEmph 2 5" xfId="794"/>
    <cellStyle name="SAPBEXaggDataEmph 2 6" xfId="849"/>
    <cellStyle name="SAPBEXaggDataEmph 2 7" xfId="803"/>
    <cellStyle name="SAPBEXaggDataEmph 2 8" xfId="838"/>
    <cellStyle name="SAPBEXaggDataEmph 3" xfId="348"/>
    <cellStyle name="SAPBEXaggDataEmph 3 2" xfId="582"/>
    <cellStyle name="SAPBEXaggDataEmph 3 3" xfId="660"/>
    <cellStyle name="SAPBEXaggDataEmph 3 4" xfId="686"/>
    <cellStyle name="SAPBEXaggDataEmph 3 5" xfId="793"/>
    <cellStyle name="SAPBEXaggDataEmph 3 6" xfId="850"/>
    <cellStyle name="SAPBEXaggDataEmph 3 7" xfId="802"/>
    <cellStyle name="SAPBEXaggDataEmph 3 8" xfId="839"/>
    <cellStyle name="SAPBEXaggDataEmph 4" xfId="602"/>
    <cellStyle name="SAPBEXaggDataEmph 5" xfId="614"/>
    <cellStyle name="SAPBEXaggDataEmph 6" xfId="571"/>
    <cellStyle name="SAPBEXaggDataEmph 7" xfId="795"/>
    <cellStyle name="SAPBEXaggDataEmph 8" xfId="848"/>
    <cellStyle name="SAPBEXaggDataEmph 9" xfId="804"/>
    <cellStyle name="SAPBEXaggItem" xfId="141"/>
    <cellStyle name="SAPBEXaggItem 10" xfId="840"/>
    <cellStyle name="SAPBEXaggItem 2" xfId="142"/>
    <cellStyle name="SAPBEXaggItem 2 2" xfId="598"/>
    <cellStyle name="SAPBEXaggItem 2 3" xfId="484"/>
    <cellStyle name="SAPBEXaggItem 2 4" xfId="482"/>
    <cellStyle name="SAPBEXaggItem 2 5" xfId="791"/>
    <cellStyle name="SAPBEXaggItem 2 6" xfId="852"/>
    <cellStyle name="SAPBEXaggItem 2 7" xfId="800"/>
    <cellStyle name="SAPBEXaggItem 2 8" xfId="841"/>
    <cellStyle name="SAPBEXaggItem 3" xfId="349"/>
    <cellStyle name="SAPBEXaggItem 3 2" xfId="408"/>
    <cellStyle name="SAPBEXaggItem 3 3" xfId="661"/>
    <cellStyle name="SAPBEXaggItem 3 4" xfId="687"/>
    <cellStyle name="SAPBEXaggItem 3 5" xfId="790"/>
    <cellStyle name="SAPBEXaggItem 3 6" xfId="853"/>
    <cellStyle name="SAPBEXaggItem 3 7" xfId="799"/>
    <cellStyle name="SAPBEXaggItem 3 8" xfId="842"/>
    <cellStyle name="SAPBEXaggItem 4" xfId="599"/>
    <cellStyle name="SAPBEXaggItem 5" xfId="446"/>
    <cellStyle name="SAPBEXaggItem 6" xfId="511"/>
    <cellStyle name="SAPBEXaggItem 7" xfId="792"/>
    <cellStyle name="SAPBEXaggItem 8" xfId="851"/>
    <cellStyle name="SAPBEXaggItem 9" xfId="801"/>
    <cellStyle name="SAPBEXaggItemX" xfId="143"/>
    <cellStyle name="SAPBEXaggItemX 2" xfId="480"/>
    <cellStyle name="SAPBEXaggItemX 3" xfId="447"/>
    <cellStyle name="SAPBEXaggItemX 4" xfId="422"/>
    <cellStyle name="SAPBEXaggItemX 5" xfId="789"/>
    <cellStyle name="SAPBEXaggItemX 6" xfId="854"/>
    <cellStyle name="SAPBEXaggItemX 7" xfId="788"/>
    <cellStyle name="SAPBEXaggItemX 8" xfId="843"/>
    <cellStyle name="SAPBEXchaText" xfId="144"/>
    <cellStyle name="SAPBEXchaText 2" xfId="145"/>
    <cellStyle name="SAPBEXchaText 2 2" xfId="597"/>
    <cellStyle name="SAPBEXchaText 2 3" xfId="485"/>
    <cellStyle name="SAPBEXchaText 2 4" xfId="450"/>
    <cellStyle name="SAPBEXchaText 2 5" xfId="787"/>
    <cellStyle name="SAPBEXchaText 2 6" xfId="860"/>
    <cellStyle name="SAPBEXchaText 2 7" xfId="759"/>
    <cellStyle name="SAPBEXchaText 2 8" xfId="844"/>
    <cellStyle name="SAPBEXchaText 3" xfId="350"/>
    <cellStyle name="SAPBEXexcBad7" xfId="146"/>
    <cellStyle name="SAPBEXexcBad7 10" xfId="861"/>
    <cellStyle name="SAPBEXexcBad7 2" xfId="147"/>
    <cellStyle name="SAPBEXexcBad7 2 2" xfId="596"/>
    <cellStyle name="SAPBEXexcBad7 2 3" xfId="486"/>
    <cellStyle name="SAPBEXexcBad7 2 4" xfId="566"/>
    <cellStyle name="SAPBEXexcBad7 2 5" xfId="785"/>
    <cellStyle name="SAPBEXexcBad7 2 6" xfId="863"/>
    <cellStyle name="SAPBEXexcBad7 2 7" xfId="756"/>
    <cellStyle name="SAPBEXexcBad7 2 8" xfId="889"/>
    <cellStyle name="SAPBEXexcBad7 3" xfId="351"/>
    <cellStyle name="SAPBEXexcBad7 3 2" xfId="583"/>
    <cellStyle name="SAPBEXexcBad7 3 3" xfId="662"/>
    <cellStyle name="SAPBEXexcBad7 3 4" xfId="688"/>
    <cellStyle name="SAPBEXexcBad7 3 5" xfId="784"/>
    <cellStyle name="SAPBEXexcBad7 3 6" xfId="864"/>
    <cellStyle name="SAPBEXexcBad7 3 7" xfId="755"/>
    <cellStyle name="SAPBEXexcBad7 3 8" xfId="891"/>
    <cellStyle name="SAPBEXexcBad7 4" xfId="479"/>
    <cellStyle name="SAPBEXexcBad7 5" xfId="615"/>
    <cellStyle name="SAPBEXexcBad7 6" xfId="568"/>
    <cellStyle name="SAPBEXexcBad7 7" xfId="786"/>
    <cellStyle name="SAPBEXexcBad7 8" xfId="862"/>
    <cellStyle name="SAPBEXexcBad7 9" xfId="757"/>
    <cellStyle name="SAPBEXexcBad8" xfId="148"/>
    <cellStyle name="SAPBEXexcBad8 10" xfId="892"/>
    <cellStyle name="SAPBEXexcBad8 2" xfId="149"/>
    <cellStyle name="SAPBEXexcBad8 2 2" xfId="477"/>
    <cellStyle name="SAPBEXexcBad8 2 3" xfId="616"/>
    <cellStyle name="SAPBEXexcBad8 2 4" xfId="443"/>
    <cellStyle name="SAPBEXexcBad8 2 5" xfId="782"/>
    <cellStyle name="SAPBEXexcBad8 2 6" xfId="866"/>
    <cellStyle name="SAPBEXexcBad8 2 7" xfId="751"/>
    <cellStyle name="SAPBEXexcBad8 2 8" xfId="893"/>
    <cellStyle name="SAPBEXexcBad8 3" xfId="352"/>
    <cellStyle name="SAPBEXexcBad8 3 2" xfId="407"/>
    <cellStyle name="SAPBEXexcBad8 3 3" xfId="663"/>
    <cellStyle name="SAPBEXexcBad8 3 4" xfId="689"/>
    <cellStyle name="SAPBEXexcBad8 3 5" xfId="781"/>
    <cellStyle name="SAPBEXexcBad8 3 6" xfId="867"/>
    <cellStyle name="SAPBEXexcBad8 3 7" xfId="749"/>
    <cellStyle name="SAPBEXexcBad8 3 8" xfId="894"/>
    <cellStyle name="SAPBEXexcBad8 4" xfId="478"/>
    <cellStyle name="SAPBEXexcBad8 5" xfId="487"/>
    <cellStyle name="SAPBEXexcBad8 6" xfId="412"/>
    <cellStyle name="SAPBEXexcBad8 7" xfId="783"/>
    <cellStyle name="SAPBEXexcBad8 8" xfId="865"/>
    <cellStyle name="SAPBEXexcBad8 9" xfId="754"/>
    <cellStyle name="SAPBEXexcBad9" xfId="150"/>
    <cellStyle name="SAPBEXexcBad9 10" xfId="895"/>
    <cellStyle name="SAPBEXexcBad9 2" xfId="151"/>
    <cellStyle name="SAPBEXexcBad9 2 2" xfId="564"/>
    <cellStyle name="SAPBEXexcBad9 2 3" xfId="445"/>
    <cellStyle name="SAPBEXexcBad9 2 4" xfId="629"/>
    <cellStyle name="SAPBEXexcBad9 2 5" xfId="779"/>
    <cellStyle name="SAPBEXexcBad9 2 6" xfId="869"/>
    <cellStyle name="SAPBEXexcBad9 2 7" xfId="747"/>
    <cellStyle name="SAPBEXexcBad9 2 8" xfId="898"/>
    <cellStyle name="SAPBEXexcBad9 3" xfId="353"/>
    <cellStyle name="SAPBEXexcBad9 3 2" xfId="406"/>
    <cellStyle name="SAPBEXexcBad9 3 3" xfId="664"/>
    <cellStyle name="SAPBEXexcBad9 3 4" xfId="690"/>
    <cellStyle name="SAPBEXexcBad9 3 5" xfId="778"/>
    <cellStyle name="SAPBEXexcBad9 3 6" xfId="870"/>
    <cellStyle name="SAPBEXexcBad9 3 7" xfId="745"/>
    <cellStyle name="SAPBEXexcBad9 3 8" xfId="900"/>
    <cellStyle name="SAPBEXexcBad9 4" xfId="476"/>
    <cellStyle name="SAPBEXexcBad9 5" xfId="525"/>
    <cellStyle name="SAPBEXexcBad9 6" xfId="421"/>
    <cellStyle name="SAPBEXexcBad9 7" xfId="780"/>
    <cellStyle name="SAPBEXexcBad9 8" xfId="868"/>
    <cellStyle name="SAPBEXexcBad9 9" xfId="748"/>
    <cellStyle name="SAPBEXexcCritical4" xfId="152"/>
    <cellStyle name="SAPBEXexcCritical4 10" xfId="901"/>
    <cellStyle name="SAPBEXexcCritical4 2" xfId="153"/>
    <cellStyle name="SAPBEXexcCritical4 2 2" xfId="474"/>
    <cellStyle name="SAPBEXexcCritical4 2 3" xfId="442"/>
    <cellStyle name="SAPBEXexcCritical4 2 4" xfId="513"/>
    <cellStyle name="SAPBEXexcCritical4 2 5" xfId="776"/>
    <cellStyle name="SAPBEXexcCritical4 2 6" xfId="872"/>
    <cellStyle name="SAPBEXexcCritical4 2 7" xfId="957"/>
    <cellStyle name="SAPBEXexcCritical4 2 8" xfId="902"/>
    <cellStyle name="SAPBEXexcCritical4 3" xfId="354"/>
    <cellStyle name="SAPBEXexcCritical4 3 2" xfId="584"/>
    <cellStyle name="SAPBEXexcCritical4 3 3" xfId="665"/>
    <cellStyle name="SAPBEXexcCritical4 3 4" xfId="691"/>
    <cellStyle name="SAPBEXexcCritical4 3 5" xfId="775"/>
    <cellStyle name="SAPBEXexcCritical4 3 6" xfId="873"/>
    <cellStyle name="SAPBEXexcCritical4 3 7" xfId="958"/>
    <cellStyle name="SAPBEXexcCritical4 3 8" xfId="904"/>
    <cellStyle name="SAPBEXexcCritical4 4" xfId="475"/>
    <cellStyle name="SAPBEXexcCritical4 5" xfId="444"/>
    <cellStyle name="SAPBEXexcCritical4 6" xfId="512"/>
    <cellStyle name="SAPBEXexcCritical4 7" xfId="777"/>
    <cellStyle name="SAPBEXexcCritical4 8" xfId="871"/>
    <cellStyle name="SAPBEXexcCritical4 9" xfId="956"/>
    <cellStyle name="SAPBEXexcCritical5" xfId="154"/>
    <cellStyle name="SAPBEXexcCritical5 10" xfId="905"/>
    <cellStyle name="SAPBEXexcCritical5 2" xfId="155"/>
    <cellStyle name="SAPBEXexcCritical5 2 2" xfId="472"/>
    <cellStyle name="SAPBEXexcCritical5 2 3" xfId="438"/>
    <cellStyle name="SAPBEXexcCritical5 2 4" xfId="631"/>
    <cellStyle name="SAPBEXexcCritical5 2 5" xfId="773"/>
    <cellStyle name="SAPBEXexcCritical5 2 6" xfId="875"/>
    <cellStyle name="SAPBEXexcCritical5 2 7" xfId="960"/>
    <cellStyle name="SAPBEXexcCritical5 2 8" xfId="922"/>
    <cellStyle name="SAPBEXexcCritical5 3" xfId="355"/>
    <cellStyle name="SAPBEXexcCritical5 3 2" xfId="405"/>
    <cellStyle name="SAPBEXexcCritical5 3 3" xfId="666"/>
    <cellStyle name="SAPBEXexcCritical5 3 4" xfId="692"/>
    <cellStyle name="SAPBEXexcCritical5 3 5" xfId="772"/>
    <cellStyle name="SAPBEXexcCritical5 3 6" xfId="876"/>
    <cellStyle name="SAPBEXexcCritical5 3 7" xfId="961"/>
    <cellStyle name="SAPBEXexcCritical5 3 8" xfId="923"/>
    <cellStyle name="SAPBEXexcCritical5 4" xfId="473"/>
    <cellStyle name="SAPBEXexcCritical5 5" xfId="439"/>
    <cellStyle name="SAPBEXexcCritical5 6" xfId="419"/>
    <cellStyle name="SAPBEXexcCritical5 7" xfId="774"/>
    <cellStyle name="SAPBEXexcCritical5 8" xfId="874"/>
    <cellStyle name="SAPBEXexcCritical5 9" xfId="959"/>
    <cellStyle name="SAPBEXexcCritical6" xfId="156"/>
    <cellStyle name="SAPBEXexcCritical6 10" xfId="928"/>
    <cellStyle name="SAPBEXexcCritical6 2" xfId="157"/>
    <cellStyle name="SAPBEXexcCritical6 2 2" xfId="470"/>
    <cellStyle name="SAPBEXexcCritical6 2 3" xfId="435"/>
    <cellStyle name="SAPBEXexcCritical6 2 4" xfId="417"/>
    <cellStyle name="SAPBEXexcCritical6 2 5" xfId="770"/>
    <cellStyle name="SAPBEXexcCritical6 2 6" xfId="878"/>
    <cellStyle name="SAPBEXexcCritical6 2 7" xfId="963"/>
    <cellStyle name="SAPBEXexcCritical6 2 8" xfId="942"/>
    <cellStyle name="SAPBEXexcCritical6 3" xfId="356"/>
    <cellStyle name="SAPBEXexcCritical6 3 2" xfId="404"/>
    <cellStyle name="SAPBEXexcCritical6 3 3" xfId="667"/>
    <cellStyle name="SAPBEXexcCritical6 3 4" xfId="693"/>
    <cellStyle name="SAPBEXexcCritical6 3 5" xfId="769"/>
    <cellStyle name="SAPBEXexcCritical6 3 6" xfId="879"/>
    <cellStyle name="SAPBEXexcCritical6 3 7" xfId="964"/>
    <cellStyle name="SAPBEXexcCritical6 3 8" xfId="943"/>
    <cellStyle name="SAPBEXexcCritical6 4" xfId="471"/>
    <cellStyle name="SAPBEXexcCritical6 5" xfId="572"/>
    <cellStyle name="SAPBEXexcCritical6 6" xfId="632"/>
    <cellStyle name="SAPBEXexcCritical6 7" xfId="771"/>
    <cellStyle name="SAPBEXexcCritical6 8" xfId="877"/>
    <cellStyle name="SAPBEXexcCritical6 9" xfId="962"/>
    <cellStyle name="SAPBEXexcGood1" xfId="158"/>
    <cellStyle name="SAPBEXexcGood1 10" xfId="945"/>
    <cellStyle name="SAPBEXexcGood1 2" xfId="159"/>
    <cellStyle name="SAPBEXexcGood1 2 2" xfId="562"/>
    <cellStyle name="SAPBEXexcGood1 2 3" xfId="488"/>
    <cellStyle name="SAPBEXexcGood1 2 4" xfId="416"/>
    <cellStyle name="SAPBEXexcGood1 2 5" xfId="767"/>
    <cellStyle name="SAPBEXexcGood1 2 6" xfId="881"/>
    <cellStyle name="SAPBEXexcGood1 2 7" xfId="966"/>
    <cellStyle name="SAPBEXexcGood1 2 8" xfId="946"/>
    <cellStyle name="SAPBEXexcGood1 3" xfId="357"/>
    <cellStyle name="SAPBEXexcGood1 3 2" xfId="585"/>
    <cellStyle name="SAPBEXexcGood1 3 3" xfId="668"/>
    <cellStyle name="SAPBEXexcGood1 3 4" xfId="694"/>
    <cellStyle name="SAPBEXexcGood1 3 5" xfId="766"/>
    <cellStyle name="SAPBEXexcGood1 3 6" xfId="882"/>
    <cellStyle name="SAPBEXexcGood1 3 7" xfId="967"/>
    <cellStyle name="SAPBEXexcGood1 3 8" xfId="950"/>
    <cellStyle name="SAPBEXexcGood1 4" xfId="397"/>
    <cellStyle name="SAPBEXexcGood1 5" xfId="431"/>
    <cellStyle name="SAPBEXexcGood1 6" xfId="633"/>
    <cellStyle name="SAPBEXexcGood1 7" xfId="768"/>
    <cellStyle name="SAPBEXexcGood1 8" xfId="880"/>
    <cellStyle name="SAPBEXexcGood1 9" xfId="965"/>
    <cellStyle name="SAPBEXexcGood2" xfId="160"/>
    <cellStyle name="SAPBEXexcGood2 10" xfId="951"/>
    <cellStyle name="SAPBEXexcGood2 2" xfId="161"/>
    <cellStyle name="SAPBEXexcGood2 2 2" xfId="518"/>
    <cellStyle name="SAPBEXexcGood2 2 3" xfId="429"/>
    <cellStyle name="SAPBEXexcGood2 2 4" xfId="441"/>
    <cellStyle name="SAPBEXexcGood2 2 5" xfId="764"/>
    <cellStyle name="SAPBEXexcGood2 2 6" xfId="884"/>
    <cellStyle name="SAPBEXexcGood2 2 7" xfId="969"/>
    <cellStyle name="SAPBEXexcGood2 2 8" xfId="952"/>
    <cellStyle name="SAPBEXexcGood2 3" xfId="358"/>
    <cellStyle name="SAPBEXexcGood2 3 2" xfId="403"/>
    <cellStyle name="SAPBEXexcGood2 3 3" xfId="669"/>
    <cellStyle name="SAPBEXexcGood2 3 4" xfId="695"/>
    <cellStyle name="SAPBEXexcGood2 3 5" xfId="763"/>
    <cellStyle name="SAPBEXexcGood2 3 6" xfId="885"/>
    <cellStyle name="SAPBEXexcGood2 3 7" xfId="970"/>
    <cellStyle name="SAPBEXexcGood2 3 8" xfId="1019"/>
    <cellStyle name="SAPBEXexcGood2 4" xfId="559"/>
    <cellStyle name="SAPBEXexcGood2 5" xfId="430"/>
    <cellStyle name="SAPBEXexcGood2 6" xfId="634"/>
    <cellStyle name="SAPBEXexcGood2 7" xfId="765"/>
    <cellStyle name="SAPBEXexcGood2 8" xfId="883"/>
    <cellStyle name="SAPBEXexcGood2 9" xfId="968"/>
    <cellStyle name="SAPBEXexcGood3" xfId="162"/>
    <cellStyle name="SAPBEXexcGood3 10" xfId="1020"/>
    <cellStyle name="SAPBEXexcGood3 2" xfId="163"/>
    <cellStyle name="SAPBEXexcGood3 2 2" xfId="468"/>
    <cellStyle name="SAPBEXexcGood3 2 3" xfId="427"/>
    <cellStyle name="SAPBEXexcGood3 2 4" xfId="415"/>
    <cellStyle name="SAPBEXexcGood3 2 5" xfId="761"/>
    <cellStyle name="SAPBEXexcGood3 2 6" xfId="887"/>
    <cellStyle name="SAPBEXexcGood3 2 7" xfId="972"/>
    <cellStyle name="SAPBEXexcGood3 2 8" xfId="1021"/>
    <cellStyle name="SAPBEXexcGood3 3" xfId="359"/>
    <cellStyle name="SAPBEXexcGood3 3 2" xfId="402"/>
    <cellStyle name="SAPBEXexcGood3 3 3" xfId="670"/>
    <cellStyle name="SAPBEXexcGood3 3 4" xfId="696"/>
    <cellStyle name="SAPBEXexcGood3 3 5" xfId="760"/>
    <cellStyle name="SAPBEXexcGood3 3 6" xfId="888"/>
    <cellStyle name="SAPBEXexcGood3 3 7" xfId="973"/>
    <cellStyle name="SAPBEXexcGood3 3 8" xfId="1022"/>
    <cellStyle name="SAPBEXexcGood3 4" xfId="469"/>
    <cellStyle name="SAPBEXexcGood3 5" xfId="489"/>
    <cellStyle name="SAPBEXexcGood3 6" xfId="635"/>
    <cellStyle name="SAPBEXexcGood3 7" xfId="762"/>
    <cellStyle name="SAPBEXexcGood3 8" xfId="886"/>
    <cellStyle name="SAPBEXexcGood3 9" xfId="971"/>
    <cellStyle name="SAPBEXfilterDrill" xfId="164"/>
    <cellStyle name="SAPBEXfilterDrill 2" xfId="165"/>
    <cellStyle name="SAPBEXfilterDrill 2 2" xfId="396"/>
    <cellStyle name="SAPBEXfilterDrill 2 3" xfId="652"/>
    <cellStyle name="SAPBEXfilterDrill 2 4" xfId="414"/>
    <cellStyle name="SAPBEXfilterDrill 2 5" xfId="758"/>
    <cellStyle name="SAPBEXfilterDrill 2 6" xfId="890"/>
    <cellStyle name="SAPBEXfilterDrill 2 7" xfId="974"/>
    <cellStyle name="SAPBEXfilterDrill 2 8" xfId="1023"/>
    <cellStyle name="SAPBEXfilterDrill 3" xfId="360"/>
    <cellStyle name="SAPBEXfilterItem" xfId="166"/>
    <cellStyle name="SAPBEXfilterItem 2" xfId="361"/>
    <cellStyle name="SAPBEXfilterText" xfId="167"/>
    <cellStyle name="SAPBEXformats" xfId="168"/>
    <cellStyle name="SAPBEXformats 2" xfId="169"/>
    <cellStyle name="SAPBEXformats 2 2" xfId="595"/>
    <cellStyle name="SAPBEXformats 2 3" xfId="617"/>
    <cellStyle name="SAPBEXformats 2 4" xfId="517"/>
    <cellStyle name="SAPBEXformats 2 5" xfId="753"/>
    <cellStyle name="SAPBEXformats 2 6" xfId="896"/>
    <cellStyle name="SAPBEXformats 2 7" xfId="975"/>
    <cellStyle name="SAPBEXformats 2 8" xfId="1024"/>
    <cellStyle name="SAPBEXformats 3" xfId="362"/>
    <cellStyle name="SAPBEXformats 3 2" xfId="401"/>
    <cellStyle name="SAPBEXformats 3 3" xfId="671"/>
    <cellStyle name="SAPBEXformats 3 4" xfId="697"/>
    <cellStyle name="SAPBEXformats 3 5" xfId="752"/>
    <cellStyle name="SAPBEXformats 3 6" xfId="897"/>
    <cellStyle name="SAPBEXformats 3 7" xfId="976"/>
    <cellStyle name="SAPBEXformats 3 8" xfId="1025"/>
    <cellStyle name="SAPBEXformats 4" xfId="490"/>
    <cellStyle name="SAPBEXheaderItem" xfId="170"/>
    <cellStyle name="SAPBEXheaderItem 2" xfId="171"/>
    <cellStyle name="SAPBEXheaderItem 2 2" xfId="393"/>
    <cellStyle name="SAPBEXheaderItem 2 3" xfId="594"/>
    <cellStyle name="SAPBEXheaderItem 2 4" xfId="491"/>
    <cellStyle name="SAPBEXheaderItem 2 5" xfId="575"/>
    <cellStyle name="SAPBEXheaderItem 2 6" xfId="750"/>
    <cellStyle name="SAPBEXheaderItem 2 7" xfId="899"/>
    <cellStyle name="SAPBEXheaderItem 2 8" xfId="977"/>
    <cellStyle name="SAPBEXheaderItem 2 9" xfId="1026"/>
    <cellStyle name="SAPBEXheaderItem 3" xfId="363"/>
    <cellStyle name="SAPBEXheaderText" xfId="172"/>
    <cellStyle name="SAPBEXheaderText 2" xfId="173"/>
    <cellStyle name="SAPBEXheaderText 2 2" xfId="394"/>
    <cellStyle name="SAPBEXheaderText 2 3" xfId="593"/>
    <cellStyle name="SAPBEXheaderText 2 4" xfId="492"/>
    <cellStyle name="SAPBEXheaderText 2 5" xfId="526"/>
    <cellStyle name="SAPBEXheaderText 2 6" xfId="746"/>
    <cellStyle name="SAPBEXheaderText 2 7" xfId="903"/>
    <cellStyle name="SAPBEXheaderText 2 8" xfId="978"/>
    <cellStyle name="SAPBEXheaderText 2 9" xfId="1027"/>
    <cellStyle name="SAPBEXheaderText 3" xfId="364"/>
    <cellStyle name="SAPBEXHLevel0" xfId="174"/>
    <cellStyle name="SAPBEXHLevel0 2" xfId="175"/>
    <cellStyle name="SAPBEXHLevel0 2 2" xfId="555"/>
    <cellStyle name="SAPBEXHLevel0 2 3" xfId="493"/>
    <cellStyle name="SAPBEXHLevel0 2 4" xfId="524"/>
    <cellStyle name="SAPBEXHLevel0 2 5" xfId="743"/>
    <cellStyle name="SAPBEXHLevel0 2 6" xfId="907"/>
    <cellStyle name="SAPBEXHLevel0 2 7" xfId="980"/>
    <cellStyle name="SAPBEXHLevel0 2 8" xfId="1029"/>
    <cellStyle name="SAPBEXHLevel0 3" xfId="591"/>
    <cellStyle name="SAPBEXHLevel0 4" xfId="426"/>
    <cellStyle name="SAPBEXHLevel0 5" xfId="576"/>
    <cellStyle name="SAPBEXHLevel0 6" xfId="744"/>
    <cellStyle name="SAPBEXHLevel0 7" xfId="906"/>
    <cellStyle name="SAPBEXHLevel0 8" xfId="979"/>
    <cellStyle name="SAPBEXHLevel0 9" xfId="1028"/>
    <cellStyle name="SAPBEXHLevel0X" xfId="176"/>
    <cellStyle name="SAPBEXHLevel0X 2" xfId="177"/>
    <cellStyle name="SAPBEXHLevel0X 2 2" xfId="592"/>
    <cellStyle name="SAPBEXHLevel0X 2 3" xfId="618"/>
    <cellStyle name="SAPBEXHLevel0X 2 4" xfId="577"/>
    <cellStyle name="SAPBEXHLevel0X 2 5" xfId="741"/>
    <cellStyle name="SAPBEXHLevel0X 2 6" xfId="909"/>
    <cellStyle name="SAPBEXHLevel0X 2 7" xfId="982"/>
    <cellStyle name="SAPBEXHLevel0X 2 8" xfId="1031"/>
    <cellStyle name="SAPBEXHLevel0X 3" xfId="467"/>
    <cellStyle name="SAPBEXHLevel0X 4" xfId="565"/>
    <cellStyle name="SAPBEXHLevel0X 5" xfId="519"/>
    <cellStyle name="SAPBEXHLevel0X 6" xfId="742"/>
    <cellStyle name="SAPBEXHLevel0X 7" xfId="908"/>
    <cellStyle name="SAPBEXHLevel0X 8" xfId="981"/>
    <cellStyle name="SAPBEXHLevel0X 9" xfId="1030"/>
    <cellStyle name="SAPBEXHLevel1" xfId="178"/>
    <cellStyle name="SAPBEXHLevel1 2" xfId="179"/>
    <cellStyle name="SAPBEXHLevel1 2 2" xfId="553"/>
    <cellStyle name="SAPBEXHLevel1 2 3" xfId="495"/>
    <cellStyle name="SAPBEXHLevel1 2 4" xfId="516"/>
    <cellStyle name="SAPBEXHLevel1 2 5" xfId="739"/>
    <cellStyle name="SAPBEXHLevel1 2 6" xfId="911"/>
    <cellStyle name="SAPBEXHLevel1 2 7" xfId="984"/>
    <cellStyle name="SAPBEXHLevel1 2 8" xfId="1033"/>
    <cellStyle name="SAPBEXHLevel1 3" xfId="556"/>
    <cellStyle name="SAPBEXHLevel1 4" xfId="494"/>
    <cellStyle name="SAPBEXHLevel1 5" xfId="509"/>
    <cellStyle name="SAPBEXHLevel1 6" xfId="740"/>
    <cellStyle name="SAPBEXHLevel1 7" xfId="910"/>
    <cellStyle name="SAPBEXHLevel1 8" xfId="983"/>
    <cellStyle name="SAPBEXHLevel1 9" xfId="1032"/>
    <cellStyle name="SAPBEXHLevel1X" xfId="180"/>
    <cellStyle name="SAPBEXHLevel1X 2" xfId="181"/>
    <cellStyle name="SAPBEXHLevel1X 2 2" xfId="590"/>
    <cellStyle name="SAPBEXHLevel1X 2 3" xfId="496"/>
    <cellStyle name="SAPBEXHLevel1X 2 4" xfId="578"/>
    <cellStyle name="SAPBEXHLevel1X 2 5" xfId="737"/>
    <cellStyle name="SAPBEXHLevel1X 2 6" xfId="913"/>
    <cellStyle name="SAPBEXHLevel1X 2 7" xfId="986"/>
    <cellStyle name="SAPBEXHLevel1X 2 8" xfId="1035"/>
    <cellStyle name="SAPBEXHLevel1X 3" xfId="552"/>
    <cellStyle name="SAPBEXHLevel1X 4" xfId="619"/>
    <cellStyle name="SAPBEXHLevel1X 5" xfId="522"/>
    <cellStyle name="SAPBEXHLevel1X 6" xfId="738"/>
    <cellStyle name="SAPBEXHLevel1X 7" xfId="912"/>
    <cellStyle name="SAPBEXHLevel1X 8" xfId="985"/>
    <cellStyle name="SAPBEXHLevel1X 9" xfId="1034"/>
    <cellStyle name="SAPBEXHLevel2" xfId="182"/>
    <cellStyle name="SAPBEXHLevel2 2" xfId="183"/>
    <cellStyle name="SAPBEXHLevel2 2 2" xfId="530"/>
    <cellStyle name="SAPBEXHLevel2 2 3" xfId="620"/>
    <cellStyle name="SAPBEXHLevel2 2 4" xfId="521"/>
    <cellStyle name="SAPBEXHLevel2 2 5" xfId="735"/>
    <cellStyle name="SAPBEXHLevel2 2 6" xfId="915"/>
    <cellStyle name="SAPBEXHLevel2 2 7" xfId="988"/>
    <cellStyle name="SAPBEXHLevel2 2 8" xfId="1037"/>
    <cellStyle name="SAPBEXHLevel2 3" xfId="528"/>
    <cellStyle name="SAPBEXHLevel2 4" xfId="497"/>
    <cellStyle name="SAPBEXHLevel2 5" xfId="641"/>
    <cellStyle name="SAPBEXHLevel2 6" xfId="736"/>
    <cellStyle name="SAPBEXHLevel2 7" xfId="914"/>
    <cellStyle name="SAPBEXHLevel2 8" xfId="987"/>
    <cellStyle name="SAPBEXHLevel2 9" xfId="1036"/>
    <cellStyle name="SAPBEXHLevel2X" xfId="184"/>
    <cellStyle name="SAPBEXHLevel2X 2" xfId="185"/>
    <cellStyle name="SAPBEXHLevel2X 2 2" xfId="466"/>
    <cellStyle name="SAPBEXHLevel2X 2 3" xfId="499"/>
    <cellStyle name="SAPBEXHLevel2X 2 4" xfId="514"/>
    <cellStyle name="SAPBEXHLevel2X 2 5" xfId="733"/>
    <cellStyle name="SAPBEXHLevel2X 2 6" xfId="917"/>
    <cellStyle name="SAPBEXHLevel2X 2 7" xfId="990"/>
    <cellStyle name="SAPBEXHLevel2X 2 8" xfId="1039"/>
    <cellStyle name="SAPBEXHLevel2X 3" xfId="531"/>
    <cellStyle name="SAPBEXHLevel2X 4" xfId="498"/>
    <cellStyle name="SAPBEXHLevel2X 5" xfId="515"/>
    <cellStyle name="SAPBEXHLevel2X 6" xfId="734"/>
    <cellStyle name="SAPBEXHLevel2X 7" xfId="916"/>
    <cellStyle name="SAPBEXHLevel2X 8" xfId="989"/>
    <cellStyle name="SAPBEXHLevel2X 9" xfId="1038"/>
    <cellStyle name="SAPBEXHLevel3" xfId="186"/>
    <cellStyle name="SAPBEXHLevel3 2" xfId="187"/>
    <cellStyle name="SAPBEXHLevel3 2 2" xfId="534"/>
    <cellStyle name="SAPBEXHLevel3 2 3" xfId="425"/>
    <cellStyle name="SAPBEXHLevel3 2 4" xfId="437"/>
    <cellStyle name="SAPBEXHLevel3 2 5" xfId="731"/>
    <cellStyle name="SAPBEXHLevel3 2 6" xfId="919"/>
    <cellStyle name="SAPBEXHLevel3 2 7" xfId="992"/>
    <cellStyle name="SAPBEXHLevel3 2 8" xfId="1041"/>
    <cellStyle name="SAPBEXHLevel3 3" xfId="533"/>
    <cellStyle name="SAPBEXHLevel3 4" xfId="621"/>
    <cellStyle name="SAPBEXHLevel3 5" xfId="550"/>
    <cellStyle name="SAPBEXHLevel3 6" xfId="732"/>
    <cellStyle name="SAPBEXHLevel3 7" xfId="918"/>
    <cellStyle name="SAPBEXHLevel3 8" xfId="991"/>
    <cellStyle name="SAPBEXHLevel3 9" xfId="1040"/>
    <cellStyle name="SAPBEXHLevel3X" xfId="188"/>
    <cellStyle name="SAPBEXHLevel3X 2" xfId="189"/>
    <cellStyle name="SAPBEXHLevel3X 2 2" xfId="536"/>
    <cellStyle name="SAPBEXHLevel3X 2 3" xfId="558"/>
    <cellStyle name="SAPBEXHLevel3X 2 4" xfId="574"/>
    <cellStyle name="SAPBEXHLevel3X 2 5" xfId="729"/>
    <cellStyle name="SAPBEXHLevel3X 2 6" xfId="921"/>
    <cellStyle name="SAPBEXHLevel3X 2 7" xfId="994"/>
    <cellStyle name="SAPBEXHLevel3X 2 8" xfId="1043"/>
    <cellStyle name="SAPBEXHLevel3X 3" xfId="535"/>
    <cellStyle name="SAPBEXHLevel3X 4" xfId="500"/>
    <cellStyle name="SAPBEXHLevel3X 5" xfId="436"/>
    <cellStyle name="SAPBEXHLevel3X 6" xfId="730"/>
    <cellStyle name="SAPBEXHLevel3X 7" xfId="920"/>
    <cellStyle name="SAPBEXHLevel3X 8" xfId="993"/>
    <cellStyle name="SAPBEXHLevel3X 9" xfId="1042"/>
    <cellStyle name="SAPBEXinputData" xfId="190"/>
    <cellStyle name="SAPBEXinputData 2" xfId="191"/>
    <cellStyle name="SAPBEXItemHeader" xfId="192"/>
    <cellStyle name="SAPBEXItemHeader 2" xfId="537"/>
    <cellStyle name="SAPBEXItemHeader 3" xfId="501"/>
    <cellStyle name="SAPBEXItemHeader 4" xfId="613"/>
    <cellStyle name="SAPBEXItemHeader 5" xfId="728"/>
    <cellStyle name="SAPBEXItemHeader 6" xfId="924"/>
    <cellStyle name="SAPBEXItemHeader 7" xfId="995"/>
    <cellStyle name="SAPBEXItemHeader 8" xfId="1044"/>
    <cellStyle name="SAPBEXresData" xfId="193"/>
    <cellStyle name="SAPBEXresData 2" xfId="365"/>
    <cellStyle name="SAPBEXresData 2 2" xfId="400"/>
    <cellStyle name="SAPBEXresData 2 3" xfId="672"/>
    <cellStyle name="SAPBEXresData 2 4" xfId="698"/>
    <cellStyle name="SAPBEXresData 2 5" xfId="726"/>
    <cellStyle name="SAPBEXresData 2 6" xfId="926"/>
    <cellStyle name="SAPBEXresData 2 7" xfId="997"/>
    <cellStyle name="SAPBEXresData 2 8" xfId="1046"/>
    <cellStyle name="SAPBEXresData 3" xfId="538"/>
    <cellStyle name="SAPBEXresData 4" xfId="622"/>
    <cellStyle name="SAPBEXresData 5" xfId="612"/>
    <cellStyle name="SAPBEXresData 6" xfId="727"/>
    <cellStyle name="SAPBEXresData 7" xfId="925"/>
    <cellStyle name="SAPBEXresData 8" xfId="996"/>
    <cellStyle name="SAPBEXresData 9" xfId="1045"/>
    <cellStyle name="SAPBEXresDataEmph" xfId="194"/>
    <cellStyle name="SAPBEXresDataEmph 10" xfId="1047"/>
    <cellStyle name="SAPBEXresDataEmph 2" xfId="195"/>
    <cellStyle name="SAPBEXresDataEmph 2 2" xfId="465"/>
    <cellStyle name="SAPBEXresDataEmph 2 3" xfId="503"/>
    <cellStyle name="SAPBEXresDataEmph 2 4" xfId="610"/>
    <cellStyle name="SAPBEXresDataEmph 3" xfId="366"/>
    <cellStyle name="SAPBEXresDataEmph 3 2" xfId="586"/>
    <cellStyle name="SAPBEXresDataEmph 3 3" xfId="673"/>
    <cellStyle name="SAPBEXresDataEmph 3 4" xfId="699"/>
    <cellStyle name="SAPBEXresDataEmph 3 5" xfId="724"/>
    <cellStyle name="SAPBEXresDataEmph 3 6" xfId="929"/>
    <cellStyle name="SAPBEXresDataEmph 3 7" xfId="999"/>
    <cellStyle name="SAPBEXresDataEmph 3 8" xfId="1048"/>
    <cellStyle name="SAPBEXresDataEmph 4" xfId="539"/>
    <cellStyle name="SAPBEXresDataEmph 5" xfId="502"/>
    <cellStyle name="SAPBEXresDataEmph 6" xfId="611"/>
    <cellStyle name="SAPBEXresDataEmph 7" xfId="725"/>
    <cellStyle name="SAPBEXresDataEmph 8" xfId="927"/>
    <cellStyle name="SAPBEXresDataEmph 9" xfId="998"/>
    <cellStyle name="SAPBEXresItem" xfId="196"/>
    <cellStyle name="SAPBEXresItem 2" xfId="367"/>
    <cellStyle name="SAPBEXresItem 2 2" xfId="628"/>
    <cellStyle name="SAPBEXresItem 2 3" xfId="399"/>
    <cellStyle name="SAPBEXresItem 2 4" xfId="674"/>
    <cellStyle name="SAPBEXresItem 2 5" xfId="700"/>
    <cellStyle name="SAPBEXresItem 2 6" xfId="722"/>
    <cellStyle name="SAPBEXresItem 2 7" xfId="931"/>
    <cellStyle name="SAPBEXresItem 2 8" xfId="1001"/>
    <cellStyle name="SAPBEXresItem 2 9" xfId="1050"/>
    <cellStyle name="SAPBEXresItem 3" xfId="540"/>
    <cellStyle name="SAPBEXresItem 4" xfId="504"/>
    <cellStyle name="SAPBEXresItem 5" xfId="609"/>
    <cellStyle name="SAPBEXresItem 6" xfId="723"/>
    <cellStyle name="SAPBEXresItem 7" xfId="930"/>
    <cellStyle name="SAPBEXresItem 8" xfId="1000"/>
    <cellStyle name="SAPBEXresItem 9" xfId="1049"/>
    <cellStyle name="SAPBEXresItemX" xfId="197"/>
    <cellStyle name="SAPBEXresItemX 2" xfId="464"/>
    <cellStyle name="SAPBEXresItemX 3" xfId="623"/>
    <cellStyle name="SAPBEXresItemX 4" xfId="608"/>
    <cellStyle name="SAPBEXresItemX 5" xfId="721"/>
    <cellStyle name="SAPBEXresItemX 6" xfId="932"/>
    <cellStyle name="SAPBEXresItemX 7" xfId="1002"/>
    <cellStyle name="SAPBEXresItemX 8" xfId="1051"/>
    <cellStyle name="SAPBEXstdData" xfId="198"/>
    <cellStyle name="SAPBEXstdData 10" xfId="1052"/>
    <cellStyle name="SAPBEXstdData 2" xfId="199"/>
    <cellStyle name="SAPBEXstdData 2 2" xfId="463"/>
    <cellStyle name="SAPBEXstdData 2 3" xfId="506"/>
    <cellStyle name="SAPBEXstdData 2 4" xfId="607"/>
    <cellStyle name="SAPBEXstdData 2 5" xfId="719"/>
    <cellStyle name="SAPBEXstdData 2 6" xfId="934"/>
    <cellStyle name="SAPBEXstdData 2 7" xfId="1004"/>
    <cellStyle name="SAPBEXstdData 2 8" xfId="1053"/>
    <cellStyle name="SAPBEXstdData 3" xfId="368"/>
    <cellStyle name="SAPBEXstdData 3 2" xfId="587"/>
    <cellStyle name="SAPBEXstdData 3 3" xfId="675"/>
    <cellStyle name="SAPBEXstdData 3 4" xfId="701"/>
    <cellStyle name="SAPBEXstdData 3 5" xfId="718"/>
    <cellStyle name="SAPBEXstdData 3 6" xfId="935"/>
    <cellStyle name="SAPBEXstdData 3 7" xfId="1005"/>
    <cellStyle name="SAPBEXstdData 3 8" xfId="1054"/>
    <cellStyle name="SAPBEXstdData 4" xfId="541"/>
    <cellStyle name="SAPBEXstdData 5" xfId="505"/>
    <cellStyle name="SAPBEXstdData 6" xfId="434"/>
    <cellStyle name="SAPBEXstdData 7" xfId="720"/>
    <cellStyle name="SAPBEXstdData 8" xfId="933"/>
    <cellStyle name="SAPBEXstdData 9" xfId="1003"/>
    <cellStyle name="SAPBEXstdDataEmph" xfId="200"/>
    <cellStyle name="SAPBEXstdDataEmph 10" xfId="1055"/>
    <cellStyle name="SAPBEXstdDataEmph 2" xfId="201"/>
    <cellStyle name="SAPBEXstdDataEmph 2 2" xfId="462"/>
    <cellStyle name="SAPBEXstdDataEmph 2 3" xfId="643"/>
    <cellStyle name="SAPBEXstdDataEmph 2 4" xfId="645"/>
    <cellStyle name="SAPBEXstdDataEmph 2 5" xfId="716"/>
    <cellStyle name="SAPBEXstdDataEmph 2 6" xfId="937"/>
    <cellStyle name="SAPBEXstdDataEmph 2 7" xfId="1007"/>
    <cellStyle name="SAPBEXstdDataEmph 2 8" xfId="1056"/>
    <cellStyle name="SAPBEXstdDataEmph 3" xfId="369"/>
    <cellStyle name="SAPBEXstdDataEmph 3 2" xfId="588"/>
    <cellStyle name="SAPBEXstdDataEmph 3 3" xfId="676"/>
    <cellStyle name="SAPBEXstdDataEmph 3 4" xfId="702"/>
    <cellStyle name="SAPBEXstdDataEmph 3 5" xfId="715"/>
    <cellStyle name="SAPBEXstdDataEmph 3 6" xfId="938"/>
    <cellStyle name="SAPBEXstdDataEmph 3 7" xfId="1008"/>
    <cellStyle name="SAPBEXstdDataEmph 3 8" xfId="1057"/>
    <cellStyle name="SAPBEXstdDataEmph 4" xfId="542"/>
    <cellStyle name="SAPBEXstdDataEmph 5" xfId="424"/>
    <cellStyle name="SAPBEXstdDataEmph 6" xfId="606"/>
    <cellStyle name="SAPBEXstdDataEmph 7" xfId="717"/>
    <cellStyle name="SAPBEXstdDataEmph 8" xfId="936"/>
    <cellStyle name="SAPBEXstdDataEmph 9" xfId="1006"/>
    <cellStyle name="SAPBEXstdItem" xfId="202"/>
    <cellStyle name="SAPBEXstdItem 10" xfId="1058"/>
    <cellStyle name="SAPBEXstdItem 2" xfId="203"/>
    <cellStyle name="SAPBEXstdItem 2 2" xfId="545"/>
    <cellStyle name="SAPBEXstdItem 2 3" xfId="624"/>
    <cellStyle name="SAPBEXstdItem 2 4" xfId="579"/>
    <cellStyle name="SAPBEXstdItem 2 5" xfId="713"/>
    <cellStyle name="SAPBEXstdItem 2 6" xfId="940"/>
    <cellStyle name="SAPBEXstdItem 2 7" xfId="1010"/>
    <cellStyle name="SAPBEXstdItem 2 8" xfId="1059"/>
    <cellStyle name="SAPBEXstdItem 3" xfId="370"/>
    <cellStyle name="SAPBEXstdItem 3 2" xfId="642"/>
    <cellStyle name="SAPBEXstdItem 3 3" xfId="677"/>
    <cellStyle name="SAPBEXstdItem 3 4" xfId="703"/>
    <cellStyle name="SAPBEXstdItem 3 5" xfId="712"/>
    <cellStyle name="SAPBEXstdItem 3 6" xfId="941"/>
    <cellStyle name="SAPBEXstdItem 3 7" xfId="1011"/>
    <cellStyle name="SAPBEXstdItem 3 8" xfId="1060"/>
    <cellStyle name="SAPBEXstdItem 4" xfId="543"/>
    <cellStyle name="SAPBEXstdItem 5" xfId="557"/>
    <cellStyle name="SAPBEXstdItem 6" xfId="638"/>
    <cellStyle name="SAPBEXstdItem 7" xfId="714"/>
    <cellStyle name="SAPBEXstdItem 8" xfId="939"/>
    <cellStyle name="SAPBEXstdItem 9" xfId="1009"/>
    <cellStyle name="SAPBEXstdItemX" xfId="204"/>
    <cellStyle name="SAPBEXtitle" xfId="205"/>
    <cellStyle name="SAPBEXtitle 2" xfId="371"/>
    <cellStyle name="SAPBEXtitle 2 2" xfId="630"/>
    <cellStyle name="SAPBEXtitle 2 3" xfId="589"/>
    <cellStyle name="SAPBEXtitle 2 4" xfId="678"/>
    <cellStyle name="SAPBEXtitle 2 5" xfId="704"/>
    <cellStyle name="SAPBEXtitle 2 6" xfId="711"/>
    <cellStyle name="SAPBEXtitle 2 7" xfId="944"/>
    <cellStyle name="SAPBEXtitle 2 8" xfId="1012"/>
    <cellStyle name="SAPBEXtitle 2 9" xfId="1061"/>
    <cellStyle name="SAPBEXunassignedItem" xfId="206"/>
    <cellStyle name="SAPBEXunassignedItem 2" xfId="207"/>
    <cellStyle name="SAPBEXunassignedItem 2 2" xfId="547"/>
    <cellStyle name="SAPBEXunassignedItem 2 3" xfId="625"/>
    <cellStyle name="SAPBEXunassignedItem 2 4" xfId="481"/>
    <cellStyle name="SAPBEXunassignedItem 3" xfId="546"/>
    <cellStyle name="SAPBEXunassignedItem 4" xfId="644"/>
    <cellStyle name="SAPBEXunassignedItem 5" xfId="520"/>
    <cellStyle name="SAPBEXundefined" xfId="208"/>
    <cellStyle name="SAPBEXundefined 2" xfId="372"/>
    <cellStyle name="SAPBEXundefined 2 2" xfId="646"/>
    <cellStyle name="SAPBEXundefined 2 3" xfId="679"/>
    <cellStyle name="SAPBEXundefined 2 4" xfId="705"/>
    <cellStyle name="SAPBEXundefined 2 5" xfId="709"/>
    <cellStyle name="SAPBEXundefined 2 6" xfId="948"/>
    <cellStyle name="SAPBEXundefined 2 7" xfId="1014"/>
    <cellStyle name="SAPBEXundefined 2 8" xfId="1063"/>
    <cellStyle name="SAPBEXundefined 3" xfId="548"/>
    <cellStyle name="SAPBEXundefined 4" xfId="507"/>
    <cellStyle name="SAPBEXundefined 5" xfId="561"/>
    <cellStyle name="SAPBEXundefined 6" xfId="710"/>
    <cellStyle name="SAPBEXundefined 7" xfId="947"/>
    <cellStyle name="SAPBEXundefined 8" xfId="1013"/>
    <cellStyle name="SAPBEXundefined 9" xfId="1062"/>
    <cellStyle name="Shaded" xfId="373"/>
    <cellStyle name="Shaded 2" xfId="647"/>
    <cellStyle name="Shaded 3" xfId="680"/>
    <cellStyle name="Shaded 4" xfId="706"/>
    <cellStyle name="Shaded 5" xfId="708"/>
    <cellStyle name="Shaded 6" xfId="949"/>
    <cellStyle name="Shaded 7" xfId="1015"/>
    <cellStyle name="Shaded 8" xfId="1064"/>
    <cellStyle name="Sheet Title" xfId="209"/>
    <cellStyle name="Special" xfId="374"/>
    <cellStyle name="Special 2" xfId="648"/>
    <cellStyle name="Style 1" xfId="375"/>
    <cellStyle name="Summary0" xfId="376"/>
    <cellStyle name="Summary1" xfId="377"/>
    <cellStyle name="Summary2" xfId="378"/>
    <cellStyle name="Summary3" xfId="379"/>
    <cellStyle name="Table Title" xfId="380"/>
    <cellStyle name="tablehead" xfId="381"/>
    <cellStyle name="Tickmark" xfId="382"/>
    <cellStyle name="Title" xfId="217" builtinId="15" customBuiltin="1"/>
    <cellStyle name="Title 2" xfId="383"/>
    <cellStyle name="Total 2" xfId="210"/>
    <cellStyle name="Total 2 2" xfId="384"/>
    <cellStyle name="Total 2 2 2" xfId="639"/>
    <cellStyle name="Total 2 2 3" xfId="651"/>
    <cellStyle name="Total 2 2 4" xfId="681"/>
    <cellStyle name="Total 2 2 5" xfId="707"/>
    <cellStyle name="Total 2 2 6" xfId="857"/>
    <cellStyle name="Total 2 2 7" xfId="953"/>
    <cellStyle name="Total 2 2 8" xfId="1016"/>
    <cellStyle name="Total 2 2 9" xfId="1065"/>
    <cellStyle name="Transfer out" xfId="385"/>
    <cellStyle name="Unprotected" xfId="386"/>
    <cellStyle name="Warning Text 2" xfId="211"/>
    <cellStyle name="Warning Text 2 2" xfId="387"/>
    <cellStyle name="一般_CAS" xfId="388"/>
    <cellStyle name="千分位_CAS (AquaTower)" xfId="389"/>
  </cellStyles>
  <dxfs count="33"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  <dxf>
      <font>
        <color theme="0" tint="-0.34998626667073579"/>
      </font>
      <fill>
        <patternFill patternType="darkUp">
          <fgColor theme="0"/>
          <bgColor theme="0" tint="-0.34998626667073579"/>
        </patternFill>
      </fill>
    </dxf>
    <dxf>
      <font>
        <b/>
        <i val="0"/>
        <strike val="0"/>
        <color rgb="FF92D050"/>
      </font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strike val="0"/>
        <color rgb="FF92D050"/>
      </font>
    </dxf>
    <dxf>
      <font>
        <b/>
        <i val="0"/>
        <strike val="0"/>
        <color rgb="FF92D050"/>
      </font>
    </dxf>
  </dxfs>
  <tableStyles count="0" defaultTableStyle="TableStyleMedium2" defaultPivotStyle="PivotStyleLight16"/>
  <colors>
    <mruColors>
      <color rgb="FF66CCFF"/>
      <color rgb="FF66FF66"/>
      <color rgb="FFFF99CC"/>
      <color rgb="FFCCECFF"/>
      <color rgb="FFFFFFCC"/>
      <color rgb="FFFFCCFF"/>
      <color rgb="FF0033CC"/>
      <color rgb="FF0066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FCL2_MOD.02%20-%20Amended%20PTR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FCL2_MOD.04%20-%20Amended%20REPEX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definedNames>
      <definedName name="NPV_Diff_RevCap" refersTo="='X factors'!$R$63"/>
    </definedNames>
    <sheetDataSet>
      <sheetData sheetId="0"/>
      <sheetData sheetId="1"/>
      <sheetData sheetId="2">
        <row r="41">
          <cell r="G41">
            <v>47.081806848659454</v>
          </cell>
          <cell r="H41">
            <v>50.258913481220638</v>
          </cell>
          <cell r="I41">
            <v>46.451052147065099</v>
          </cell>
          <cell r="J41">
            <v>47.686365046044678</v>
          </cell>
          <cell r="K41">
            <v>48.117509228062552</v>
          </cell>
        </row>
        <row r="42">
          <cell r="G42">
            <v>293.50606554608288</v>
          </cell>
          <cell r="H42">
            <v>327.71557981982249</v>
          </cell>
          <cell r="I42">
            <v>342.73209601161841</v>
          </cell>
          <cell r="J42">
            <v>310.54551801144424</v>
          </cell>
          <cell r="K42">
            <v>282.49142977470007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G45">
            <v>5.9461975027873928</v>
          </cell>
          <cell r="H45">
            <v>18.203389867520869</v>
          </cell>
          <cell r="I45">
            <v>45.126108425417399</v>
          </cell>
          <cell r="J45">
            <v>30.947393833982261</v>
          </cell>
          <cell r="K45">
            <v>8.1689372636266953</v>
          </cell>
        </row>
        <row r="46">
          <cell r="G46">
            <v>39.836373559873593</v>
          </cell>
          <cell r="H46">
            <v>39.690149736788491</v>
          </cell>
          <cell r="I46">
            <v>33.493575656447291</v>
          </cell>
          <cell r="J46">
            <v>24.929360309251759</v>
          </cell>
          <cell r="K46">
            <v>19.088480439478893</v>
          </cell>
        </row>
        <row r="47">
          <cell r="G47">
            <v>17.113827493747586</v>
          </cell>
          <cell r="H47">
            <v>17.102976212762687</v>
          </cell>
          <cell r="I47">
            <v>17.125365850743403</v>
          </cell>
          <cell r="J47">
            <v>17.181957275029738</v>
          </cell>
          <cell r="K47">
            <v>17.252723315972315</v>
          </cell>
        </row>
        <row r="48">
          <cell r="G48">
            <v>11.769409794318051</v>
          </cell>
          <cell r="H48">
            <v>13.072667991696802</v>
          </cell>
          <cell r="I48">
            <v>10.155643577931121</v>
          </cell>
          <cell r="J48">
            <v>13.229059066594468</v>
          </cell>
          <cell r="K48">
            <v>13.181104067267098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G51">
            <v>6.8474065442303819E-2</v>
          </cell>
          <cell r="H51">
            <v>0.18442121531309255</v>
          </cell>
          <cell r="I51">
            <v>0.23590643129963162</v>
          </cell>
          <cell r="J51">
            <v>0.21643081966767955</v>
          </cell>
          <cell r="K51">
            <v>0.29611646530268765</v>
          </cell>
        </row>
        <row r="177">
          <cell r="G177">
            <v>225.54656368495981</v>
          </cell>
          <cell r="H177">
            <v>231.413243035379</v>
          </cell>
          <cell r="I177">
            <v>241.73312637683495</v>
          </cell>
          <cell r="J177">
            <v>244.22821734794621</v>
          </cell>
          <cell r="K177">
            <v>249.13780226531861</v>
          </cell>
        </row>
      </sheetData>
      <sheetData sheetId="3"/>
      <sheetData sheetId="4"/>
      <sheetData sheetId="5"/>
      <sheetData sheetId="6">
        <row r="63">
          <cell r="R63">
            <v>0</v>
          </cell>
        </row>
      </sheetData>
      <sheetData sheetId="7">
        <row r="30">
          <cell r="AF30">
            <v>7.9516950751127524E-2</v>
          </cell>
          <cell r="AG30">
            <v>7.8579880089023391E-2</v>
          </cell>
          <cell r="AH30">
            <v>4.9596983593349364</v>
          </cell>
          <cell r="AI30">
            <v>8.184018341693502</v>
          </cell>
        </row>
        <row r="31">
          <cell r="AF31">
            <v>4.4705140131213739E-3</v>
          </cell>
          <cell r="AG31">
            <v>5.3878615199778324E-3</v>
          </cell>
          <cell r="AH31">
            <v>5.2987351774253852</v>
          </cell>
          <cell r="AI31">
            <v>6.9295676786488372</v>
          </cell>
        </row>
        <row r="32">
          <cell r="AF32">
            <v>6.7621164714637416E-4</v>
          </cell>
          <cell r="AG32">
            <v>3.2388874668096719</v>
          </cell>
          <cell r="AH32">
            <v>2.5907656217540307</v>
          </cell>
          <cell r="AI32">
            <v>0.57550155401975189</v>
          </cell>
        </row>
        <row r="34">
          <cell r="AF34">
            <v>-4.7627772493733289E-2</v>
          </cell>
          <cell r="AG34">
            <v>-4.7453880834467554E-2</v>
          </cell>
          <cell r="AH34">
            <v>0.7458757581933213</v>
          </cell>
          <cell r="AI34">
            <v>0.71789311296616631</v>
          </cell>
        </row>
        <row r="35">
          <cell r="AF35">
            <v>3.7035903917626456E-2</v>
          </cell>
          <cell r="AG35">
            <v>3.2754013275842908</v>
          </cell>
          <cell r="AH35">
            <v>13.595074916707745</v>
          </cell>
          <cell r="AI35">
            <v>16.4069806873282</v>
          </cell>
        </row>
        <row r="60">
          <cell r="AE60">
            <v>0</v>
          </cell>
          <cell r="AF60">
            <v>0</v>
          </cell>
          <cell r="AG60">
            <v>0</v>
          </cell>
          <cell r="AH60">
            <v>16.371784363595225</v>
          </cell>
          <cell r="AI60">
            <v>17.187668946027088</v>
          </cell>
        </row>
        <row r="63">
          <cell r="R63">
            <v>-8.2221676620974904E-5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Ls"/>
      <sheetName val="Unit Rate Substitutions"/>
      <sheetName val="Unit Rate &amp; Age Profile"/>
      <sheetName val="BaseInputs"/>
      <sheetName val="CalibratedInputs"/>
      <sheetName val="CalibratedOutputs"/>
      <sheetName val="Goal Seek"/>
      <sheetName val="Calibration Targets"/>
      <sheetName val="Asset data"/>
      <sheetName val="Age profile summary"/>
      <sheetName val="RRR hist-forc"/>
      <sheetName val="Tables"/>
      <sheetName val="Age profile (Inst)"/>
      <sheetName val="Age profile (RL)"/>
      <sheetName val="Age profile (years)"/>
      <sheetName val="Sheet1"/>
    </sheetNames>
    <sheetDataSet>
      <sheetData sheetId="0">
        <row r="8">
          <cell r="G8">
            <v>98010.325543801751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X55"/>
  <sheetViews>
    <sheetView showGridLines="0" tabSelected="1" zoomScaleNormal="100" workbookViewId="0"/>
  </sheetViews>
  <sheetFormatPr defaultRowHeight="12.75"/>
  <cols>
    <col min="1" max="1" width="4" customWidth="1"/>
    <col min="2" max="2" width="34.5703125" style="214" customWidth="1"/>
    <col min="3" max="7" width="13.85546875" customWidth="1"/>
    <col min="8" max="8" width="2.28515625" customWidth="1"/>
    <col min="11" max="11" width="9.42578125" bestFit="1" customWidth="1"/>
  </cols>
  <sheetData>
    <row r="1" spans="1:24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"/>
      <c r="L1" s="2"/>
      <c r="M1" s="2"/>
      <c r="V1" s="10"/>
      <c r="W1" s="10"/>
      <c r="X1" s="10"/>
    </row>
    <row r="2" spans="1:24" ht="21">
      <c r="A2" s="206" t="s">
        <v>109</v>
      </c>
      <c r="B2" s="205"/>
      <c r="C2" s="205"/>
      <c r="D2" s="205"/>
      <c r="E2" s="206"/>
      <c r="F2" s="206"/>
      <c r="G2" s="205"/>
      <c r="H2" s="207"/>
      <c r="I2" s="205"/>
      <c r="J2" s="2"/>
      <c r="L2" s="2"/>
      <c r="M2" s="2"/>
      <c r="R2" s="5"/>
      <c r="S2" s="29"/>
      <c r="T2" s="192"/>
      <c r="V2" s="10"/>
      <c r="W2" s="10"/>
      <c r="X2" s="10"/>
    </row>
    <row r="3" spans="1:24">
      <c r="A3" s="208"/>
      <c r="B3" s="205"/>
      <c r="C3" s="205"/>
      <c r="D3" s="205"/>
      <c r="E3" s="205"/>
      <c r="F3" s="205"/>
      <c r="G3" s="205"/>
      <c r="H3" s="205"/>
      <c r="I3" s="205"/>
      <c r="J3" s="2"/>
      <c r="L3" s="2"/>
      <c r="M3" s="2"/>
      <c r="R3" s="5"/>
      <c r="S3" s="10"/>
      <c r="T3" s="192"/>
      <c r="V3" s="10"/>
      <c r="W3" s="10"/>
      <c r="X3" s="10"/>
    </row>
    <row r="4" spans="1:24">
      <c r="B4" s="278"/>
    </row>
    <row r="7" spans="1:24" s="2" customFormat="1" ht="13.5" thickBot="1">
      <c r="B7" s="215" t="s">
        <v>167</v>
      </c>
      <c r="C7"/>
      <c r="D7"/>
      <c r="E7"/>
      <c r="F7"/>
      <c r="G7"/>
    </row>
    <row r="8" spans="1:24" s="2" customFormat="1" ht="15" thickBot="1">
      <c r="B8" s="216" t="s">
        <v>94</v>
      </c>
      <c r="C8" s="212">
        <v>2016</v>
      </c>
      <c r="D8" s="212">
        <v>2017</v>
      </c>
      <c r="E8" s="212">
        <v>2018</v>
      </c>
      <c r="F8" s="212">
        <v>2019</v>
      </c>
      <c r="G8" s="213">
        <v>2020</v>
      </c>
      <c r="I8" s="245" t="s">
        <v>0</v>
      </c>
    </row>
    <row r="9" spans="1:24" s="2" customFormat="1" ht="13.5" thickBot="1">
      <c r="B9" s="218" t="s">
        <v>95</v>
      </c>
      <c r="C9" s="224"/>
      <c r="D9" s="272">
        <f ca="1">Year_Summary!J54</f>
        <v>0</v>
      </c>
      <c r="E9" s="272">
        <f ca="1">Year_Summary!K54</f>
        <v>74.758089100150301</v>
      </c>
      <c r="F9" s="272">
        <f ca="1">Year_Summary!L54</f>
        <v>52.944509194246734</v>
      </c>
      <c r="G9" s="273">
        <f ca="1">Year_Summary!M54</f>
        <v>0</v>
      </c>
      <c r="H9" s="265"/>
      <c r="I9" s="240">
        <f t="shared" ref="I9:I14" ca="1" si="0">SUM(D9:G9)</f>
        <v>127.70259829439703</v>
      </c>
    </row>
    <row r="10" spans="1:24" s="2" customFormat="1" ht="13.5" thickBot="1">
      <c r="B10" s="219" t="s">
        <v>96</v>
      </c>
      <c r="C10" s="225"/>
      <c r="D10" s="274">
        <f ca="1">Year_Summary!J27+Year_Summary!J28</f>
        <v>0</v>
      </c>
      <c r="E10" s="274">
        <f ca="1">Year_Summary!K27+Year_Summary!K28</f>
        <v>3.0226278238757729</v>
      </c>
      <c r="F10" s="274">
        <f ca="1">Year_Summary!L27+Year_Summary!L28</f>
        <v>2.3245789346275481</v>
      </c>
      <c r="G10" s="275">
        <f ca="1">Year_Summary!M27+Year_Summary!M28</f>
        <v>0</v>
      </c>
      <c r="H10" s="265"/>
      <c r="I10" s="241">
        <f t="shared" ca="1" si="0"/>
        <v>5.3472067585033205</v>
      </c>
    </row>
    <row r="11" spans="1:24" ht="13.5" thickBot="1">
      <c r="B11" s="218" t="s">
        <v>97</v>
      </c>
      <c r="C11" s="224"/>
      <c r="D11" s="272">
        <f>SUM(Year_Summary!J21:J21)</f>
        <v>0</v>
      </c>
      <c r="E11" s="272">
        <f>SUM(Year_Summary!K21:K21)</f>
        <v>0</v>
      </c>
      <c r="F11" s="272">
        <f>SUM(Year_Summary!L21:L21)</f>
        <v>0</v>
      </c>
      <c r="G11" s="273">
        <f>SUM(Year_Summary!M21:M21)</f>
        <v>0.16356171565646582</v>
      </c>
      <c r="H11" s="266"/>
      <c r="I11" s="240">
        <f t="shared" si="0"/>
        <v>0.16356171565646582</v>
      </c>
    </row>
    <row r="12" spans="1:24" ht="13.5" thickBot="1">
      <c r="B12" s="219" t="s">
        <v>98</v>
      </c>
      <c r="C12" s="225"/>
      <c r="D12" s="272">
        <f>Year_Summary!J22</f>
        <v>0</v>
      </c>
      <c r="E12" s="272">
        <f>Year_Summary!K22</f>
        <v>0</v>
      </c>
      <c r="F12" s="272">
        <f>Year_Summary!L22</f>
        <v>0</v>
      </c>
      <c r="G12" s="273">
        <f>Year_Summary!M22</f>
        <v>0.24292597749272657</v>
      </c>
      <c r="H12" s="266"/>
      <c r="I12" s="241">
        <f t="shared" si="0"/>
        <v>0.24292597749272657</v>
      </c>
    </row>
    <row r="13" spans="1:24" s="2" customFormat="1" ht="13.5" thickBot="1">
      <c r="A13"/>
      <c r="B13" s="218" t="s">
        <v>99</v>
      </c>
      <c r="C13" s="224"/>
      <c r="D13" s="272">
        <f>Year_Summary!J20</f>
        <v>0</v>
      </c>
      <c r="E13" s="272">
        <f>Year_Summary!K20</f>
        <v>0</v>
      </c>
      <c r="F13" s="272">
        <f>Year_Summary!L20</f>
        <v>0</v>
      </c>
      <c r="G13" s="273">
        <f>Year_Summary!M20</f>
        <v>4.4010948013395203E-2</v>
      </c>
      <c r="H13" s="265"/>
      <c r="I13" s="240">
        <f t="shared" si="0"/>
        <v>4.4010948013395203E-2</v>
      </c>
    </row>
    <row r="14" spans="1:24" ht="13.5" thickBot="1">
      <c r="B14" s="220" t="s">
        <v>0</v>
      </c>
      <c r="C14" s="226"/>
      <c r="D14" s="276">
        <f ca="1">SUM(D9:D13)</f>
        <v>0</v>
      </c>
      <c r="E14" s="276">
        <f ca="1">SUM(E9:E13)</f>
        <v>77.780716924026081</v>
      </c>
      <c r="F14" s="276">
        <f ca="1">SUM(F9:F13)</f>
        <v>55.26908812887428</v>
      </c>
      <c r="G14" s="277">
        <f ca="1">SUM(G9:G13)</f>
        <v>0.45049864116258764</v>
      </c>
      <c r="H14" s="266"/>
      <c r="I14" s="242">
        <f t="shared" ca="1" si="0"/>
        <v>133.50030369406295</v>
      </c>
    </row>
    <row r="15" spans="1:24" ht="12.75" customHeight="1">
      <c r="B15" s="221"/>
      <c r="D15" s="266"/>
      <c r="E15" s="266"/>
      <c r="F15" s="266"/>
      <c r="G15" s="266"/>
      <c r="H15" s="266"/>
      <c r="I15" s="266"/>
    </row>
    <row r="16" spans="1:24" s="2" customFormat="1">
      <c r="B16" s="37"/>
      <c r="D16" s="265"/>
      <c r="E16" s="265"/>
      <c r="F16" s="265"/>
      <c r="G16" s="265"/>
      <c r="H16" s="265"/>
      <c r="I16" s="265"/>
    </row>
    <row r="17" spans="1:16" s="2" customFormat="1" ht="13.5" thickBot="1">
      <c r="B17" s="215" t="s">
        <v>168</v>
      </c>
      <c r="C17"/>
      <c r="D17" s="266"/>
      <c r="E17" s="266"/>
      <c r="F17" s="266"/>
      <c r="G17" s="266"/>
      <c r="H17" s="265"/>
      <c r="I17" s="266"/>
    </row>
    <row r="18" spans="1:16" s="2" customFormat="1" ht="15" thickBot="1">
      <c r="B18" s="216" t="s">
        <v>100</v>
      </c>
      <c r="C18" s="212">
        <v>2016</v>
      </c>
      <c r="D18" s="212">
        <v>2017</v>
      </c>
      <c r="E18" s="212">
        <v>2018</v>
      </c>
      <c r="F18" s="212">
        <v>2019</v>
      </c>
      <c r="G18" s="213">
        <v>2020</v>
      </c>
      <c r="H18" s="265"/>
      <c r="I18" s="267" t="s">
        <v>0</v>
      </c>
    </row>
    <row r="19" spans="1:16" s="2" customFormat="1" ht="13.5" thickBot="1">
      <c r="B19" s="218" t="s">
        <v>101</v>
      </c>
      <c r="C19" s="224"/>
      <c r="D19" s="272">
        <f>'[1]X factors'!AF30</f>
        <v>7.9516950751127524E-2</v>
      </c>
      <c r="E19" s="272">
        <f ca="1">'[1]X factors'!AG30</f>
        <v>7.8579880089023391E-2</v>
      </c>
      <c r="F19" s="272">
        <f ca="1">'[1]X factors'!AH30</f>
        <v>4.9596983593349364</v>
      </c>
      <c r="G19" s="273">
        <f ca="1">'[1]X factors'!AI30</f>
        <v>8.184018341693502</v>
      </c>
      <c r="H19" s="268"/>
      <c r="I19" s="240">
        <f t="shared" ref="I19:I24" ca="1" si="1">SUM(D19:G19)</f>
        <v>13.301813531868589</v>
      </c>
    </row>
    <row r="20" spans="1:16" s="2" customFormat="1" ht="13.5" thickBot="1">
      <c r="B20" s="219" t="s">
        <v>102</v>
      </c>
      <c r="C20" s="224"/>
      <c r="D20" s="272">
        <f ca="1">'[1]X factors'!AF31</f>
        <v>4.4705140131213739E-3</v>
      </c>
      <c r="E20" s="272">
        <f ca="1">'[1]X factors'!AG31</f>
        <v>5.3878615199778324E-3</v>
      </c>
      <c r="F20" s="272">
        <f ca="1">'[1]X factors'!AH31</f>
        <v>5.2987351774253852</v>
      </c>
      <c r="G20" s="273">
        <f ca="1">'[1]X factors'!AI31</f>
        <v>6.9295676786488372</v>
      </c>
      <c r="H20" s="268"/>
      <c r="I20" s="240">
        <f t="shared" ca="1" si="1"/>
        <v>12.238161231607322</v>
      </c>
    </row>
    <row r="21" spans="1:16" s="2" customFormat="1" ht="13.5" thickBot="1">
      <c r="B21" s="218" t="s">
        <v>103</v>
      </c>
      <c r="C21" s="224"/>
      <c r="D21" s="272">
        <f ca="1">'[1]X factors'!AF32</f>
        <v>6.7621164714637416E-4</v>
      </c>
      <c r="E21" s="272">
        <f ca="1">'[1]X factors'!AG32</f>
        <v>3.2388874668096719</v>
      </c>
      <c r="F21" s="272">
        <f ca="1">'[1]X factors'!AH32</f>
        <v>2.5907656217540307</v>
      </c>
      <c r="G21" s="273">
        <f ca="1">'[1]X factors'!AI32</f>
        <v>0.57550155401975189</v>
      </c>
      <c r="H21" s="268"/>
      <c r="I21" s="240">
        <f t="shared" ca="1" si="1"/>
        <v>6.4058308542306008</v>
      </c>
    </row>
    <row r="22" spans="1:16" s="2" customFormat="1" ht="13.5" thickBot="1">
      <c r="B22" s="218" t="s">
        <v>104</v>
      </c>
      <c r="C22" s="224"/>
      <c r="D22" s="272">
        <f ca="1">'[1]X factors'!AF34</f>
        <v>-4.7627772493733289E-2</v>
      </c>
      <c r="E22" s="272">
        <f ca="1">'[1]X factors'!AG34</f>
        <v>-4.7453880834467554E-2</v>
      </c>
      <c r="F22" s="272">
        <f ca="1">'[1]X factors'!AH34</f>
        <v>0.7458757581933213</v>
      </c>
      <c r="G22" s="273">
        <f ca="1">'[1]X factors'!AI34</f>
        <v>0.71789311296616631</v>
      </c>
      <c r="H22" s="268"/>
      <c r="I22" s="240">
        <f t="shared" ca="1" si="1"/>
        <v>1.3686872178312868</v>
      </c>
    </row>
    <row r="23" spans="1:16" s="2" customFormat="1" ht="13.5" thickBot="1">
      <c r="B23" s="219" t="s">
        <v>105</v>
      </c>
      <c r="C23" s="225"/>
      <c r="D23" s="272">
        <f ca="1">'[1]X factors'!AF35</f>
        <v>3.7035903917626456E-2</v>
      </c>
      <c r="E23" s="272">
        <f ca="1">'[1]X factors'!AG35</f>
        <v>3.2754013275842908</v>
      </c>
      <c r="F23" s="272">
        <f ca="1">'[1]X factors'!AH35</f>
        <v>13.595074916707745</v>
      </c>
      <c r="G23" s="273">
        <f ca="1">'[1]X factors'!AI35</f>
        <v>16.4069806873282</v>
      </c>
      <c r="H23" s="268"/>
      <c r="I23" s="241">
        <f t="shared" ca="1" si="1"/>
        <v>33.314492835537862</v>
      </c>
    </row>
    <row r="24" spans="1:16" s="2" customFormat="1" ht="14.25" thickTop="1" thickBot="1">
      <c r="B24" s="222" t="s">
        <v>106</v>
      </c>
      <c r="C24" s="227"/>
      <c r="D24" s="269">
        <f>'[1]X factors'!AF$60</f>
        <v>0</v>
      </c>
      <c r="E24" s="269">
        <f>'[1]X factors'!AG$60</f>
        <v>0</v>
      </c>
      <c r="F24" s="269">
        <f>'[1]X factors'!AH$60</f>
        <v>16.371784363595225</v>
      </c>
      <c r="G24" s="270">
        <f>'[1]X factors'!AI$60</f>
        <v>17.187668946027088</v>
      </c>
      <c r="H24" s="268"/>
      <c r="I24" s="271">
        <f t="shared" si="1"/>
        <v>33.559453309622313</v>
      </c>
    </row>
    <row r="25" spans="1:16" s="2" customFormat="1">
      <c r="B25" s="223"/>
      <c r="L25" s="309"/>
      <c r="M25" s="309"/>
      <c r="N25" s="309"/>
      <c r="O25" s="309"/>
      <c r="P25" s="309"/>
    </row>
    <row r="26" spans="1:16" s="2" customFormat="1">
      <c r="A26" s="198"/>
      <c r="B26" s="217"/>
      <c r="C26" s="198"/>
      <c r="D26" s="198"/>
    </row>
    <row r="27" spans="1:16" s="2" customFormat="1">
      <c r="A27" s="198"/>
      <c r="B27" s="223"/>
      <c r="C27" s="198"/>
      <c r="D27" s="198"/>
      <c r="L27" s="309"/>
      <c r="M27" s="309"/>
      <c r="N27" s="309"/>
      <c r="O27" s="309"/>
      <c r="P27" s="309"/>
    </row>
    <row r="28" spans="1:16" s="2" customFormat="1">
      <c r="A28" s="198"/>
      <c r="B28" s="217"/>
      <c r="C28" s="198"/>
      <c r="D28" s="198"/>
    </row>
    <row r="29" spans="1:16" s="2" customFormat="1">
      <c r="B29" s="37"/>
    </row>
    <row r="30" spans="1:16" s="2" customFormat="1">
      <c r="B30" s="291" t="s">
        <v>149</v>
      </c>
    </row>
    <row r="31" spans="1:16" s="2" customFormat="1">
      <c r="B31" s="292">
        <f ca="1">ROUND([1]!NPV_Diff_RevCap,7)</f>
        <v>-8.2200000000000006E-5</v>
      </c>
    </row>
    <row r="32" spans="1:16" s="2" customFormat="1">
      <c r="A32" s="198"/>
      <c r="B32" s="292" t="b">
        <f>ROUND(I24-SUM('[1]X factors'!$AE$60:$AI$60),4)=0</f>
        <v>1</v>
      </c>
      <c r="C32" s="198"/>
      <c r="D32" s="198"/>
    </row>
    <row r="33" spans="1:4" s="2" customFormat="1">
      <c r="A33" s="198"/>
      <c r="B33" s="217"/>
      <c r="C33" s="198"/>
      <c r="D33" s="198"/>
    </row>
    <row r="34" spans="1:4" s="2" customFormat="1">
      <c r="A34" s="198"/>
      <c r="B34" s="217"/>
      <c r="C34" s="198"/>
      <c r="D34" s="198"/>
    </row>
    <row r="35" spans="1:4" s="2" customFormat="1">
      <c r="A35" s="198"/>
      <c r="B35" s="217"/>
      <c r="C35" s="198"/>
      <c r="D35" s="198"/>
    </row>
    <row r="36" spans="1:4" s="2" customFormat="1">
      <c r="A36" s="198"/>
      <c r="B36" s="217"/>
      <c r="C36" s="198"/>
      <c r="D36" s="198"/>
    </row>
    <row r="37" spans="1:4" s="2" customFormat="1">
      <c r="A37" s="198"/>
      <c r="B37" s="217"/>
      <c r="C37" s="198"/>
      <c r="D37" s="198"/>
    </row>
    <row r="38" spans="1:4" s="2" customFormat="1">
      <c r="A38" s="198"/>
      <c r="B38" s="217"/>
      <c r="C38" s="198"/>
      <c r="D38" s="198"/>
    </row>
    <row r="39" spans="1:4" s="2" customFormat="1">
      <c r="A39" s="198"/>
      <c r="B39" s="217"/>
      <c r="C39" s="198"/>
      <c r="D39" s="198"/>
    </row>
    <row r="40" spans="1:4" s="2" customFormat="1">
      <c r="A40" s="198"/>
      <c r="B40" s="217"/>
      <c r="C40" s="198"/>
      <c r="D40" s="198"/>
    </row>
    <row r="41" spans="1:4" s="2" customFormat="1">
      <c r="A41" s="198"/>
      <c r="B41" s="217"/>
      <c r="C41" s="198"/>
      <c r="D41" s="198"/>
    </row>
    <row r="42" spans="1:4" s="2" customFormat="1">
      <c r="A42" s="198"/>
      <c r="B42" s="217"/>
      <c r="C42" s="198"/>
      <c r="D42" s="198"/>
    </row>
    <row r="43" spans="1:4" s="2" customFormat="1">
      <c r="A43" s="198"/>
      <c r="B43" s="217"/>
      <c r="C43" s="198"/>
      <c r="D43" s="198"/>
    </row>
    <row r="44" spans="1:4" s="2" customFormat="1">
      <c r="B44" s="37"/>
    </row>
    <row r="45" spans="1:4" s="2" customFormat="1">
      <c r="B45" s="37"/>
    </row>
    <row r="48" spans="1:4" s="2" customFormat="1">
      <c r="A48"/>
      <c r="B48" s="37"/>
    </row>
    <row r="55" spans="2:2" s="2" customFormat="1">
      <c r="B55" s="37"/>
    </row>
  </sheetData>
  <conditionalFormatting sqref="H2">
    <cfRule type="containsText" dxfId="32" priority="1" operator="containsText" text="TRUE">
      <formula>NOT(ISERROR(SEARCH("TRUE",H2)))</formula>
    </cfRule>
  </conditionalFormatting>
  <pageMargins left="0.62992125984251968" right="0.43307086614173229" top="0.55118110236220474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R33"/>
  <sheetViews>
    <sheetView showGridLines="0" zoomScale="70" zoomScaleNormal="70" workbookViewId="0">
      <pane xSplit="7" topLeftCell="H1" activePane="topRight" state="frozen"/>
      <selection activeCell="L44" sqref="L44:P44"/>
      <selection pane="topRight"/>
    </sheetView>
  </sheetViews>
  <sheetFormatPr defaultRowHeight="12.75"/>
  <cols>
    <col min="1" max="1" width="2.28515625" customWidth="1"/>
    <col min="2" max="2" width="2.7109375" customWidth="1"/>
    <col min="3" max="3" width="5" customWidth="1"/>
    <col min="4" max="4" width="20.7109375" customWidth="1"/>
    <col min="5" max="5" width="19" customWidth="1"/>
    <col min="6" max="6" width="12.5703125" customWidth="1"/>
    <col min="7" max="7" width="27.140625" customWidth="1"/>
    <col min="8" max="8" width="14.140625" customWidth="1"/>
    <col min="9" max="13" width="12.140625" customWidth="1"/>
    <col min="14" max="14" width="5.5703125" customWidth="1"/>
    <col min="15" max="15" width="11.7109375" bestFit="1" customWidth="1"/>
  </cols>
  <sheetData>
    <row r="1" spans="1:1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1:18" ht="21">
      <c r="A2" s="206" t="s">
        <v>108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Q2" s="5"/>
      <c r="R2" s="29"/>
    </row>
    <row r="3" spans="1:18">
      <c r="A3" s="208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Q3" s="5"/>
      <c r="R3" s="10"/>
    </row>
    <row r="4" spans="1:18">
      <c r="A4" s="3"/>
    </row>
    <row r="5" spans="1:18">
      <c r="A5" s="3"/>
    </row>
    <row r="6" spans="1:18">
      <c r="A6" s="3"/>
    </row>
    <row r="7" spans="1:18" s="2" customFormat="1">
      <c r="A7" s="209" t="s">
        <v>112</v>
      </c>
      <c r="B7" s="209"/>
      <c r="C7" s="209"/>
      <c r="D7" s="209"/>
      <c r="E7" s="209"/>
      <c r="F7" s="210"/>
      <c r="G7" s="210"/>
      <c r="H7" s="210"/>
      <c r="I7" s="211"/>
      <c r="J7" s="211"/>
      <c r="K7" s="211"/>
      <c r="L7" s="211"/>
      <c r="M7" s="211"/>
      <c r="N7"/>
      <c r="O7"/>
    </row>
    <row r="8" spans="1:18">
      <c r="A8" s="3"/>
    </row>
    <row r="9" spans="1:18" s="2" customFormat="1">
      <c r="A9"/>
      <c r="B9"/>
      <c r="C9"/>
      <c r="D9"/>
      <c r="E9"/>
      <c r="F9" s="20"/>
      <c r="G9" s="20"/>
      <c r="H9" s="20"/>
    </row>
    <row r="10" spans="1:18" s="2" customFormat="1" ht="15">
      <c r="A10"/>
      <c r="B10" s="25" t="s">
        <v>189</v>
      </c>
      <c r="C10" s="26"/>
      <c r="D10" s="26"/>
      <c r="E10" s="26"/>
      <c r="F10" s="44"/>
      <c r="G10" s="45"/>
      <c r="H10" s="41">
        <v>2015</v>
      </c>
      <c r="I10" s="41">
        <v>2016</v>
      </c>
      <c r="J10" s="41">
        <v>2017</v>
      </c>
      <c r="K10" s="41">
        <v>2018</v>
      </c>
      <c r="L10" s="41">
        <v>2019</v>
      </c>
      <c r="M10" s="41">
        <v>2020</v>
      </c>
    </row>
    <row r="11" spans="1:18" s="2" customFormat="1">
      <c r="A11"/>
      <c r="B11"/>
      <c r="C11" t="s">
        <v>50</v>
      </c>
      <c r="D11"/>
      <c r="E11"/>
      <c r="F11" s="20"/>
      <c r="G11" s="20"/>
      <c r="H11" s="197"/>
      <c r="I11" s="238">
        <f>Calcs_for_PTRM!I11+Calcs_for_PTRM!I25+Calcs_for_PTRM!I39</f>
        <v>47.081806848659454</v>
      </c>
      <c r="J11" s="238">
        <f>Calcs_for_PTRM!J11+Calcs_for_PTRM!J25+Calcs_for_PTRM!J39</f>
        <v>50.258913481220638</v>
      </c>
      <c r="K11" s="238">
        <f>Calcs_for_PTRM!K11+Calcs_for_PTRM!K25+Calcs_for_PTRM!K39</f>
        <v>46.451052147065099</v>
      </c>
      <c r="L11" s="238">
        <f>Calcs_for_PTRM!L11+Calcs_for_PTRM!L25+Calcs_for_PTRM!L39</f>
        <v>47.686365046044678</v>
      </c>
      <c r="M11" s="238">
        <f>Calcs_for_PTRM!M11+Calcs_for_PTRM!M25+Calcs_for_PTRM!M39</f>
        <v>48.117509228062552</v>
      </c>
      <c r="N11" s="198"/>
      <c r="O11" s="198"/>
      <c r="P11" s="198"/>
      <c r="Q11" s="198"/>
      <c r="R11" s="198"/>
    </row>
    <row r="12" spans="1:18" s="2" customFormat="1">
      <c r="A12"/>
      <c r="B12"/>
      <c r="C12" t="s">
        <v>48</v>
      </c>
      <c r="D12"/>
      <c r="E12"/>
      <c r="F12" s="20"/>
      <c r="G12" s="20"/>
      <c r="H12" s="197"/>
      <c r="I12" s="238">
        <f>Calcs_for_PTRM!I12+Calcs_for_PTRM!I26+Calcs_for_PTRM!I40</f>
        <v>293.50606554608288</v>
      </c>
      <c r="J12" s="238">
        <f ca="1">Calcs_for_PTRM!J12+Calcs_for_PTRM!J26+Calcs_for_PTRM!J40</f>
        <v>327.71557981982249</v>
      </c>
      <c r="K12" s="238">
        <f ca="1">Calcs_for_PTRM!K12+Calcs_for_PTRM!K26+Calcs_for_PTRM!K40</f>
        <v>342.73209601161841</v>
      </c>
      <c r="L12" s="238">
        <f ca="1">Calcs_for_PTRM!L12+Calcs_for_PTRM!L26+Calcs_for_PTRM!L40</f>
        <v>310.54551801144424</v>
      </c>
      <c r="M12" s="238">
        <f ca="1">Calcs_for_PTRM!M12+Calcs_for_PTRM!M26+Calcs_for_PTRM!M40</f>
        <v>282.49142977470007</v>
      </c>
      <c r="N12" s="198"/>
      <c r="O12" s="198"/>
      <c r="P12" s="198"/>
      <c r="Q12" s="198"/>
      <c r="R12" s="198"/>
    </row>
    <row r="13" spans="1:18" s="2" customFormat="1">
      <c r="A13"/>
      <c r="B13"/>
      <c r="C13" t="s">
        <v>80</v>
      </c>
      <c r="D13"/>
      <c r="E13"/>
      <c r="F13" s="20"/>
      <c r="G13" s="20"/>
      <c r="H13" s="197"/>
      <c r="I13" s="238">
        <f>Calcs_for_PTRM!I13+Calcs_for_PTRM!I27+Calcs_for_PTRM!I41</f>
        <v>0</v>
      </c>
      <c r="J13" s="238">
        <f>Calcs_for_PTRM!J13+Calcs_for_PTRM!J27+Calcs_for_PTRM!J41</f>
        <v>0</v>
      </c>
      <c r="K13" s="238">
        <f>Calcs_for_PTRM!K13+Calcs_for_PTRM!K27+Calcs_for_PTRM!K41</f>
        <v>0</v>
      </c>
      <c r="L13" s="238">
        <f>Calcs_for_PTRM!L13+Calcs_for_PTRM!L27+Calcs_for_PTRM!L41</f>
        <v>0</v>
      </c>
      <c r="M13" s="238">
        <f>Calcs_for_PTRM!M13+Calcs_for_PTRM!M27+Calcs_for_PTRM!M41</f>
        <v>0</v>
      </c>
      <c r="N13" s="198"/>
      <c r="O13" s="198"/>
      <c r="P13" s="198"/>
      <c r="Q13" s="198"/>
      <c r="R13" s="198"/>
    </row>
    <row r="14" spans="1:18" s="2" customFormat="1">
      <c r="A14"/>
      <c r="B14"/>
      <c r="C14" t="s">
        <v>81</v>
      </c>
      <c r="D14"/>
      <c r="E14"/>
      <c r="F14" s="20"/>
      <c r="G14" s="20"/>
      <c r="H14" s="197"/>
      <c r="I14" s="238">
        <f>Calcs_for_PTRM!I14+Calcs_for_PTRM!I28+Calcs_for_PTRM!I42</f>
        <v>0</v>
      </c>
      <c r="J14" s="238">
        <f>Calcs_for_PTRM!J14+Calcs_for_PTRM!J28+Calcs_for_PTRM!J42</f>
        <v>0</v>
      </c>
      <c r="K14" s="238">
        <f>Calcs_for_PTRM!K14+Calcs_for_PTRM!K28+Calcs_for_PTRM!K42</f>
        <v>0</v>
      </c>
      <c r="L14" s="238">
        <f>Calcs_for_PTRM!L14+Calcs_for_PTRM!L28+Calcs_for_PTRM!L42</f>
        <v>0</v>
      </c>
      <c r="M14" s="238">
        <f>Calcs_for_PTRM!M14+Calcs_for_PTRM!M28+Calcs_for_PTRM!M42</f>
        <v>0</v>
      </c>
      <c r="N14" s="198"/>
      <c r="O14" s="198"/>
      <c r="P14" s="198"/>
      <c r="Q14" s="198"/>
      <c r="R14" s="198"/>
    </row>
    <row r="15" spans="1:18" s="2" customFormat="1">
      <c r="A15"/>
      <c r="B15"/>
      <c r="C15" t="s">
        <v>51</v>
      </c>
      <c r="D15"/>
      <c r="E15"/>
      <c r="F15" s="20"/>
      <c r="G15" s="20"/>
      <c r="H15" s="197"/>
      <c r="I15" s="238">
        <f>Calcs_for_PTRM!I15+Calcs_for_PTRM!I29+Calcs_for_PTRM!I43</f>
        <v>5.9461975027873928</v>
      </c>
      <c r="J15" s="238">
        <f ca="1">Calcs_for_PTRM!J15+Calcs_for_PTRM!J29+Calcs_for_PTRM!J43</f>
        <v>18.203389867520869</v>
      </c>
      <c r="K15" s="238">
        <f ca="1">Calcs_for_PTRM!K15+Calcs_for_PTRM!K29+Calcs_for_PTRM!K43</f>
        <v>45.126108425417399</v>
      </c>
      <c r="L15" s="238">
        <f ca="1">Calcs_for_PTRM!L15+Calcs_for_PTRM!L29+Calcs_for_PTRM!L43</f>
        <v>30.947393833982261</v>
      </c>
      <c r="M15" s="238">
        <f ca="1">Calcs_for_PTRM!M15+Calcs_for_PTRM!M29+Calcs_for_PTRM!M43</f>
        <v>8.1689372636266953</v>
      </c>
      <c r="N15" s="198"/>
      <c r="O15" s="198"/>
      <c r="P15" s="198"/>
      <c r="Q15" s="198"/>
      <c r="R15" s="198"/>
    </row>
    <row r="16" spans="1:18" s="2" customFormat="1">
      <c r="A16"/>
      <c r="B16"/>
      <c r="C16" t="s">
        <v>52</v>
      </c>
      <c r="D16"/>
      <c r="E16"/>
      <c r="F16" s="20"/>
      <c r="G16" s="20"/>
      <c r="H16" s="197"/>
      <c r="I16" s="238">
        <f>Calcs_for_PTRM!I16+Calcs_for_PTRM!I30+Calcs_for_PTRM!I44</f>
        <v>39.836373559873593</v>
      </c>
      <c r="J16" s="238">
        <f>Calcs_for_PTRM!J16+Calcs_for_PTRM!J30+Calcs_for_PTRM!J44</f>
        <v>39.690149736788491</v>
      </c>
      <c r="K16" s="238">
        <f>Calcs_for_PTRM!K16+Calcs_for_PTRM!K30+Calcs_for_PTRM!K44</f>
        <v>33.493575656447291</v>
      </c>
      <c r="L16" s="238">
        <f>Calcs_for_PTRM!L16+Calcs_for_PTRM!L30+Calcs_for_PTRM!L44</f>
        <v>24.929360309251759</v>
      </c>
      <c r="M16" s="238">
        <f>Calcs_for_PTRM!M16+Calcs_for_PTRM!M30+Calcs_for_PTRM!M44</f>
        <v>19.088480439478893</v>
      </c>
      <c r="N16" s="198"/>
      <c r="O16" s="198"/>
      <c r="P16" s="198"/>
      <c r="Q16" s="198"/>
      <c r="R16" s="198"/>
    </row>
    <row r="17" spans="1:18" s="2" customFormat="1">
      <c r="A17"/>
      <c r="B17"/>
      <c r="C17" t="s">
        <v>82</v>
      </c>
      <c r="D17"/>
      <c r="E17"/>
      <c r="F17" s="20"/>
      <c r="G17" s="20"/>
      <c r="H17" s="197"/>
      <c r="I17" s="238">
        <f>Calcs_for_PTRM!I17+Calcs_for_PTRM!I31+Calcs_for_PTRM!I45</f>
        <v>17.113827493747586</v>
      </c>
      <c r="J17" s="238">
        <f>Calcs_for_PTRM!J17+Calcs_for_PTRM!J31+Calcs_for_PTRM!J45</f>
        <v>17.102976212762687</v>
      </c>
      <c r="K17" s="238">
        <f>Calcs_for_PTRM!K17+Calcs_for_PTRM!K31+Calcs_for_PTRM!K45</f>
        <v>17.125365850743403</v>
      </c>
      <c r="L17" s="238">
        <f>Calcs_for_PTRM!L17+Calcs_for_PTRM!L31+Calcs_for_PTRM!L45</f>
        <v>17.181957275029738</v>
      </c>
      <c r="M17" s="238">
        <f>Calcs_for_PTRM!M17+Calcs_for_PTRM!M31+Calcs_for_PTRM!M45</f>
        <v>17.252723315972315</v>
      </c>
      <c r="N17" s="198"/>
      <c r="O17" s="198"/>
      <c r="P17" s="198"/>
      <c r="Q17" s="198"/>
      <c r="R17" s="198"/>
    </row>
    <row r="18" spans="1:18" s="2" customFormat="1">
      <c r="A18"/>
      <c r="B18"/>
      <c r="C18" t="s">
        <v>53</v>
      </c>
      <c r="D18"/>
      <c r="E18"/>
      <c r="F18" s="20"/>
      <c r="G18" s="20"/>
      <c r="H18" s="197"/>
      <c r="I18" s="238">
        <f>Calcs_for_PTRM!I18+Calcs_for_PTRM!I32+Calcs_for_PTRM!I46</f>
        <v>11.769409794318051</v>
      </c>
      <c r="J18" s="238">
        <f>Calcs_for_PTRM!J18+Calcs_for_PTRM!J32+Calcs_for_PTRM!J46</f>
        <v>13.072667991696802</v>
      </c>
      <c r="K18" s="238">
        <f>Calcs_for_PTRM!K18+Calcs_for_PTRM!K32+Calcs_for_PTRM!K46</f>
        <v>10.155643577931121</v>
      </c>
      <c r="L18" s="238">
        <f>Calcs_for_PTRM!L18+Calcs_for_PTRM!L32+Calcs_for_PTRM!L46</f>
        <v>13.229059066594468</v>
      </c>
      <c r="M18" s="238">
        <f>Calcs_for_PTRM!M18+Calcs_for_PTRM!M32+Calcs_for_PTRM!M46</f>
        <v>13.181104067267098</v>
      </c>
      <c r="N18" s="198"/>
      <c r="O18" s="198"/>
      <c r="P18" s="198"/>
      <c r="Q18" s="198"/>
      <c r="R18" s="198"/>
    </row>
    <row r="19" spans="1:18" s="2" customFormat="1">
      <c r="A19"/>
      <c r="B19"/>
      <c r="C19" t="s">
        <v>83</v>
      </c>
      <c r="D19"/>
      <c r="E19"/>
      <c r="F19" s="20"/>
      <c r="G19" s="20"/>
      <c r="H19" s="197"/>
      <c r="I19" s="238">
        <f>Calcs_for_PTRM!I19+Calcs_for_PTRM!I33+Calcs_for_PTRM!I47</f>
        <v>0</v>
      </c>
      <c r="J19" s="238">
        <f>Calcs_for_PTRM!J19+Calcs_for_PTRM!J33+Calcs_for_PTRM!J47</f>
        <v>0</v>
      </c>
      <c r="K19" s="238">
        <f>Calcs_for_PTRM!K19+Calcs_for_PTRM!K33+Calcs_for_PTRM!K47</f>
        <v>0</v>
      </c>
      <c r="L19" s="238">
        <f>Calcs_for_PTRM!L19+Calcs_for_PTRM!L33+Calcs_for_PTRM!L47</f>
        <v>0</v>
      </c>
      <c r="M19" s="238">
        <f>Calcs_for_PTRM!M19+Calcs_for_PTRM!M33+Calcs_for_PTRM!M47</f>
        <v>0</v>
      </c>
      <c r="N19" s="198"/>
      <c r="O19" s="198"/>
      <c r="P19" s="198"/>
      <c r="Q19" s="198"/>
      <c r="R19" s="198"/>
    </row>
    <row r="20" spans="1:18" s="2" customFormat="1">
      <c r="A20"/>
      <c r="B20"/>
      <c r="C20" t="s">
        <v>84</v>
      </c>
      <c r="D20"/>
      <c r="E20"/>
      <c r="F20" s="20"/>
      <c r="G20" s="20"/>
      <c r="H20" s="197"/>
      <c r="I20" s="238">
        <f>Calcs_for_PTRM!I20+Calcs_for_PTRM!I34+Calcs_for_PTRM!I48</f>
        <v>0</v>
      </c>
      <c r="J20" s="238">
        <f>Calcs_for_PTRM!J20+Calcs_for_PTRM!J34+Calcs_for_PTRM!J48</f>
        <v>0</v>
      </c>
      <c r="K20" s="238">
        <f>Calcs_for_PTRM!K20+Calcs_for_PTRM!K34+Calcs_for_PTRM!K48</f>
        <v>0</v>
      </c>
      <c r="L20" s="238">
        <f>Calcs_for_PTRM!L20+Calcs_for_PTRM!L34+Calcs_for_PTRM!L48</f>
        <v>0</v>
      </c>
      <c r="M20" s="238">
        <f>Calcs_for_PTRM!M20+Calcs_for_PTRM!M34+Calcs_for_PTRM!M48</f>
        <v>0</v>
      </c>
      <c r="N20" s="198"/>
      <c r="O20" s="198"/>
      <c r="P20" s="198"/>
      <c r="Q20" s="198"/>
      <c r="R20" s="198"/>
    </row>
    <row r="21" spans="1:18" s="2" customFormat="1">
      <c r="A21"/>
      <c r="B21"/>
      <c r="C21" t="s">
        <v>85</v>
      </c>
      <c r="D21"/>
      <c r="E21"/>
      <c r="F21" s="20"/>
      <c r="G21" s="20"/>
      <c r="H21" s="197"/>
      <c r="I21" s="238">
        <f>Calcs_for_PTRM!I21+Calcs_for_PTRM!I35+Calcs_for_PTRM!I49</f>
        <v>6.8474065442303819E-2</v>
      </c>
      <c r="J21" s="238">
        <f>Calcs_for_PTRM!J21+Calcs_for_PTRM!J35+Calcs_for_PTRM!J49</f>
        <v>0.18442121531309255</v>
      </c>
      <c r="K21" s="238">
        <f>Calcs_for_PTRM!K21+Calcs_for_PTRM!K35+Calcs_for_PTRM!K49</f>
        <v>0.23590643129963162</v>
      </c>
      <c r="L21" s="238">
        <f>Calcs_for_PTRM!L21+Calcs_for_PTRM!L35+Calcs_for_PTRM!L49</f>
        <v>0.21643081966767955</v>
      </c>
      <c r="M21" s="238">
        <f>Calcs_for_PTRM!M21+Calcs_for_PTRM!M35+Calcs_for_PTRM!M49</f>
        <v>0.29611646530268765</v>
      </c>
      <c r="N21" s="198"/>
      <c r="O21" s="198"/>
      <c r="P21" s="198"/>
      <c r="Q21" s="198"/>
      <c r="R21" s="198"/>
    </row>
    <row r="22" spans="1:18" s="2" customFormat="1">
      <c r="A22"/>
      <c r="B22"/>
      <c r="C22" t="s">
        <v>86</v>
      </c>
      <c r="D22"/>
      <c r="E22"/>
      <c r="F22" s="20"/>
      <c r="G22" s="20"/>
      <c r="H22" s="197"/>
      <c r="I22" s="238">
        <f>Calcs_for_PTRM!I22+Calcs_for_PTRM!I36+Calcs_for_PTRM!I50</f>
        <v>0</v>
      </c>
      <c r="J22" s="238">
        <f>Calcs_for_PTRM!J22+Calcs_for_PTRM!J36+Calcs_for_PTRM!J50</f>
        <v>0</v>
      </c>
      <c r="K22" s="238">
        <f>Calcs_for_PTRM!K22+Calcs_for_PTRM!K36+Calcs_for_PTRM!K50</f>
        <v>0</v>
      </c>
      <c r="L22" s="238">
        <f>Calcs_for_PTRM!L22+Calcs_for_PTRM!L36+Calcs_for_PTRM!L50</f>
        <v>0</v>
      </c>
      <c r="M22" s="238">
        <f>Calcs_for_PTRM!M22+Calcs_for_PTRM!M36+Calcs_for_PTRM!M50</f>
        <v>0</v>
      </c>
      <c r="N22" s="198"/>
      <c r="O22" s="198"/>
      <c r="P22" s="198"/>
      <c r="Q22" s="198"/>
      <c r="R22" s="198"/>
    </row>
    <row r="23" spans="1:18" s="2" customFormat="1">
      <c r="A23"/>
      <c r="B23"/>
      <c r="C23" t="s">
        <v>87</v>
      </c>
      <c r="D23"/>
      <c r="E23"/>
      <c r="F23" s="20"/>
      <c r="G23" s="20"/>
      <c r="H23" s="197"/>
      <c r="I23" s="238">
        <f>Calcs_for_PTRM!I23+Calcs_for_PTRM!I37+Calcs_for_PTRM!I51</f>
        <v>0</v>
      </c>
      <c r="J23" s="238">
        <f>Calcs_for_PTRM!J23+Calcs_for_PTRM!J37+Calcs_for_PTRM!J51</f>
        <v>0</v>
      </c>
      <c r="K23" s="238">
        <f>Calcs_for_PTRM!K23+Calcs_for_PTRM!K37+Calcs_for_PTRM!K51</f>
        <v>0</v>
      </c>
      <c r="L23" s="238">
        <f>Calcs_for_PTRM!L23+Calcs_for_PTRM!L37+Calcs_for_PTRM!L51</f>
        <v>0</v>
      </c>
      <c r="M23" s="238">
        <f>Calcs_for_PTRM!M23+Calcs_for_PTRM!M37+Calcs_for_PTRM!M51</f>
        <v>0</v>
      </c>
      <c r="N23" s="198"/>
      <c r="O23" s="292" t="b">
        <f ca="1">SUM(I11:M23)=SUM('[1]PTRM input'!$G$41:$K$53)</f>
        <v>1</v>
      </c>
      <c r="P23" s="198"/>
      <c r="Q23" s="198"/>
      <c r="R23" s="198"/>
    </row>
    <row r="24" spans="1:18" s="2" customFormat="1">
      <c r="A24"/>
      <c r="B24"/>
      <c r="C24"/>
      <c r="D24"/>
      <c r="E24"/>
      <c r="F24" s="20"/>
      <c r="G24" s="20"/>
      <c r="H24" s="199"/>
      <c r="I24" s="199"/>
      <c r="J24" s="199"/>
      <c r="K24" s="199"/>
      <c r="L24" s="199"/>
      <c r="N24" s="198"/>
      <c r="O24" s="198"/>
      <c r="P24" s="198"/>
      <c r="Q24" s="198"/>
      <c r="R24" s="198"/>
    </row>
    <row r="25" spans="1:18" s="2" customFormat="1">
      <c r="A25"/>
      <c r="B25"/>
      <c r="C25" s="30"/>
      <c r="D25" s="30"/>
      <c r="E25" s="30"/>
      <c r="F25" s="200"/>
      <c r="G25" s="200"/>
      <c r="H25" s="201"/>
      <c r="I25" s="197"/>
      <c r="J25" s="197"/>
      <c r="K25" s="197"/>
      <c r="L25" s="197"/>
      <c r="M25" s="197"/>
    </row>
    <row r="28" spans="1:18" s="2" customFormat="1">
      <c r="A28" s="209" t="s">
        <v>113</v>
      </c>
      <c r="B28" s="209"/>
      <c r="C28" s="209"/>
      <c r="D28" s="209"/>
      <c r="E28" s="209"/>
      <c r="F28" s="210"/>
      <c r="G28" s="210"/>
      <c r="H28" s="210"/>
      <c r="I28" s="211"/>
      <c r="J28" s="211"/>
      <c r="K28" s="211"/>
      <c r="L28" s="211"/>
      <c r="M28" s="211"/>
      <c r="N28"/>
      <c r="O28"/>
    </row>
    <row r="32" spans="1:18" ht="15">
      <c r="B32" s="25" t="s">
        <v>190</v>
      </c>
      <c r="C32" s="26"/>
      <c r="D32" s="26"/>
      <c r="E32" s="26"/>
      <c r="F32" s="44"/>
      <c r="G32" s="45"/>
      <c r="H32" s="41"/>
      <c r="I32" s="41">
        <v>2016</v>
      </c>
      <c r="J32" s="41">
        <v>2017</v>
      </c>
      <c r="K32" s="41">
        <v>2018</v>
      </c>
      <c r="L32" s="41">
        <v>2019</v>
      </c>
      <c r="M32" s="41">
        <v>2020</v>
      </c>
    </row>
    <row r="33" spans="2:15">
      <c r="B33" s="237" t="s">
        <v>88</v>
      </c>
      <c r="C33" s="237"/>
      <c r="D33" s="237"/>
      <c r="E33" s="237"/>
      <c r="F33" s="371"/>
      <c r="G33" s="371"/>
      <c r="H33" s="237"/>
      <c r="I33" s="238">
        <f>Calcs_for_PTRM!I57+Calcs_for_PTRM!I61</f>
        <v>225.54656368495981</v>
      </c>
      <c r="J33" s="238">
        <f ca="1">Calcs_for_PTRM!J57+Calcs_for_PTRM!J61</f>
        <v>231.413243035379</v>
      </c>
      <c r="K33" s="238">
        <f ca="1">Calcs_for_PTRM!K57+Calcs_for_PTRM!K61</f>
        <v>241.73312637683495</v>
      </c>
      <c r="L33" s="238">
        <f ca="1">Calcs_for_PTRM!L57+Calcs_for_PTRM!L61</f>
        <v>244.22821734794621</v>
      </c>
      <c r="M33" s="238">
        <f ca="1">Calcs_for_PTRM!M57+Calcs_for_PTRM!M61</f>
        <v>249.13780226531861</v>
      </c>
      <c r="O33" s="292" t="b">
        <f ca="1">SUM(I33:M33)=SUM('[1]PTRM input'!$G$177:$K$177)</f>
        <v>1</v>
      </c>
    </row>
  </sheetData>
  <mergeCells count="1">
    <mergeCell ref="F33:G33"/>
  </mergeCells>
  <conditionalFormatting sqref="H2">
    <cfRule type="containsText" dxfId="31" priority="13" operator="containsText" text="TRUE">
      <formula>NOT(ISERROR(SEARCH("TRUE",H2)))</formula>
    </cfRule>
  </conditionalFormatting>
  <conditionalFormatting sqref="H21:H22">
    <cfRule type="expression" dxfId="30" priority="1">
      <formula>H21&lt;&gt;H1048515</formula>
    </cfRule>
  </conditionalFormatting>
  <conditionalFormatting sqref="H12:H20">
    <cfRule type="expression" dxfId="29" priority="5">
      <formula>H12&lt;&gt;H1048506</formula>
    </cfRule>
  </conditionalFormatting>
  <conditionalFormatting sqref="H11">
    <cfRule type="expression" dxfId="28" priority="3">
      <formula>H11&lt;&gt;H1048505</formula>
    </cfRule>
  </conditionalFormatting>
  <conditionalFormatting sqref="H23">
    <cfRule type="expression" dxfId="27" priority="6">
      <formula>H23&lt;&gt;H1048515</formula>
    </cfRule>
  </conditionalFormatting>
  <pageMargins left="0.62992125984251968" right="0.43307086614173229" top="0.55118110236220474" bottom="0.55118110236220474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AE61"/>
  <sheetViews>
    <sheetView showGridLines="0" zoomScale="70" zoomScaleNormal="70" workbookViewId="0">
      <pane xSplit="7" topLeftCell="H1" activePane="topRight" state="frozen"/>
      <selection activeCell="L44" sqref="L44:P44"/>
      <selection pane="topRight"/>
    </sheetView>
  </sheetViews>
  <sheetFormatPr defaultRowHeight="12.75"/>
  <cols>
    <col min="1" max="1" width="2.28515625" customWidth="1"/>
    <col min="2" max="2" width="2.7109375" customWidth="1"/>
    <col min="3" max="3" width="5" customWidth="1"/>
    <col min="4" max="4" width="20.7109375" customWidth="1"/>
    <col min="5" max="5" width="19" customWidth="1"/>
    <col min="6" max="6" width="18.28515625" customWidth="1"/>
    <col min="7" max="7" width="8.85546875" customWidth="1"/>
    <col min="8" max="8" width="14.140625" customWidth="1"/>
    <col min="9" max="13" width="12.140625" customWidth="1"/>
    <col min="14" max="14" width="10.42578125" customWidth="1"/>
    <col min="15" max="15" width="5.5703125" customWidth="1"/>
    <col min="16" max="16" width="11.7109375" bestFit="1" customWidth="1"/>
  </cols>
  <sheetData>
    <row r="1" spans="1:31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V1" s="10"/>
      <c r="W1" s="10"/>
      <c r="X1" s="10"/>
    </row>
    <row r="2" spans="1:31" ht="21">
      <c r="A2" s="206" t="s">
        <v>114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R2" s="5"/>
      <c r="S2" s="29"/>
      <c r="T2" s="192"/>
      <c r="V2" s="10"/>
      <c r="W2" s="10"/>
      <c r="X2" s="10"/>
    </row>
    <row r="3" spans="1:31">
      <c r="A3" s="208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R3" s="5"/>
      <c r="S3" s="10"/>
      <c r="T3" s="192"/>
      <c r="V3" s="10"/>
      <c r="W3" s="10"/>
      <c r="X3" s="10"/>
    </row>
    <row r="4" spans="1:31">
      <c r="A4" s="3"/>
    </row>
    <row r="5" spans="1:31">
      <c r="A5" s="3"/>
    </row>
    <row r="6" spans="1:31">
      <c r="A6" s="3"/>
    </row>
    <row r="7" spans="1:31" s="2" customFormat="1">
      <c r="A7" s="209" t="s">
        <v>69</v>
      </c>
      <c r="B7" s="209"/>
      <c r="C7" s="209"/>
      <c r="D7" s="209"/>
      <c r="E7" s="209"/>
      <c r="F7" s="210"/>
      <c r="G7" s="210"/>
      <c r="H7" s="210"/>
      <c r="I7" s="211"/>
      <c r="J7" s="211"/>
      <c r="K7" s="211"/>
      <c r="L7" s="211"/>
      <c r="M7" s="211"/>
      <c r="N7"/>
      <c r="O7"/>
      <c r="P7"/>
    </row>
    <row r="8" spans="1:31">
      <c r="A8" s="3"/>
    </row>
    <row r="9" spans="1:31" ht="12.75" customHeight="1">
      <c r="A9" s="6"/>
      <c r="B9" s="43"/>
      <c r="C9" s="6"/>
      <c r="D9" s="6"/>
      <c r="E9" s="6"/>
      <c r="F9" s="6"/>
      <c r="G9" s="6"/>
      <c r="H9" s="7"/>
      <c r="S9" s="308"/>
      <c r="T9" s="308"/>
      <c r="U9" s="308"/>
      <c r="V9" s="308"/>
      <c r="W9" s="308"/>
      <c r="X9" s="308"/>
    </row>
    <row r="10" spans="1:31" ht="12.75" customHeight="1">
      <c r="A10" s="13"/>
      <c r="B10" s="25" t="s">
        <v>188</v>
      </c>
      <c r="C10" s="244"/>
      <c r="D10" s="244"/>
      <c r="E10" s="244"/>
      <c r="F10" s="327"/>
      <c r="G10" s="45"/>
      <c r="H10" s="41">
        <v>2015</v>
      </c>
      <c r="I10" s="41">
        <v>2016</v>
      </c>
      <c r="J10" s="41">
        <v>2017</v>
      </c>
      <c r="K10" s="41">
        <v>2018</v>
      </c>
      <c r="L10" s="41">
        <v>2019</v>
      </c>
      <c r="M10" s="41">
        <v>2020</v>
      </c>
      <c r="O10" s="9"/>
      <c r="P10" s="9"/>
      <c r="Q10" s="9"/>
      <c r="S10" s="308"/>
      <c r="T10" s="308"/>
      <c r="U10" s="308"/>
      <c r="V10" s="308"/>
      <c r="W10" s="308"/>
      <c r="X10" s="308"/>
    </row>
    <row r="11" spans="1:31" s="2" customFormat="1">
      <c r="A11"/>
      <c r="C11" t="s">
        <v>50</v>
      </c>
      <c r="D11"/>
      <c r="E11"/>
      <c r="F11" s="20"/>
      <c r="G11" s="20"/>
      <c r="H11" s="196"/>
      <c r="I11" s="367">
        <v>47.081806848659454</v>
      </c>
      <c r="J11" s="368">
        <v>50.258913481220638</v>
      </c>
      <c r="K11" s="368">
        <v>46.451052147065099</v>
      </c>
      <c r="L11" s="368">
        <v>47.686365046044678</v>
      </c>
      <c r="M11" s="368">
        <v>48.117509228062552</v>
      </c>
      <c r="Q11" s="309"/>
      <c r="S11" s="308"/>
      <c r="T11" s="308"/>
      <c r="U11" s="308"/>
      <c r="V11" s="308"/>
      <c r="W11" s="308"/>
      <c r="X11" s="308"/>
      <c r="Y11" s="198"/>
      <c r="Z11" s="198"/>
      <c r="AA11" s="198"/>
      <c r="AB11" s="198"/>
      <c r="AC11" s="198"/>
      <c r="AD11" s="198"/>
      <c r="AE11" s="198"/>
    </row>
    <row r="12" spans="1:31" s="2" customFormat="1">
      <c r="A12"/>
      <c r="C12" t="s">
        <v>48</v>
      </c>
      <c r="D12"/>
      <c r="E12"/>
      <c r="F12" s="20"/>
      <c r="G12" s="20"/>
      <c r="H12" s="196"/>
      <c r="I12" s="369">
        <v>293.50606554608288</v>
      </c>
      <c r="J12" s="370">
        <v>327.71557981982249</v>
      </c>
      <c r="K12" s="370">
        <v>294.54728857339734</v>
      </c>
      <c r="L12" s="370">
        <v>280.93957075198551</v>
      </c>
      <c r="M12" s="370">
        <v>282.49142977470007</v>
      </c>
      <c r="S12" s="308"/>
      <c r="T12" s="308"/>
      <c r="U12" s="308"/>
      <c r="V12" s="308"/>
      <c r="W12" s="308"/>
      <c r="X12" s="308"/>
      <c r="Y12" s="198"/>
      <c r="Z12" s="198"/>
      <c r="AA12" s="198"/>
      <c r="AB12" s="198"/>
      <c r="AC12" s="198"/>
      <c r="AD12" s="198"/>
      <c r="AE12" s="198"/>
    </row>
    <row r="13" spans="1:31" s="2" customFormat="1">
      <c r="A13"/>
      <c r="C13" t="s">
        <v>80</v>
      </c>
      <c r="D13"/>
      <c r="E13"/>
      <c r="F13" s="20"/>
      <c r="G13" s="20"/>
      <c r="H13" s="196"/>
      <c r="I13" s="369">
        <v>0</v>
      </c>
      <c r="J13" s="370">
        <v>0</v>
      </c>
      <c r="K13" s="370">
        <v>0</v>
      </c>
      <c r="L13" s="370">
        <v>0</v>
      </c>
      <c r="M13" s="370">
        <v>0</v>
      </c>
      <c r="S13" s="308"/>
      <c r="T13" s="308"/>
      <c r="U13" s="308"/>
      <c r="V13" s="308"/>
      <c r="W13" s="308"/>
      <c r="X13" s="308"/>
      <c r="Y13" s="198"/>
      <c r="Z13" s="198"/>
      <c r="AA13" s="198"/>
      <c r="AB13" s="198"/>
      <c r="AC13" s="198"/>
      <c r="AD13" s="198"/>
      <c r="AE13" s="198"/>
    </row>
    <row r="14" spans="1:31" s="2" customFormat="1">
      <c r="A14"/>
      <c r="C14" t="s">
        <v>81</v>
      </c>
      <c r="D14"/>
      <c r="E14"/>
      <c r="F14" s="20"/>
      <c r="G14" s="20"/>
      <c r="H14" s="196"/>
      <c r="I14" s="369">
        <v>0</v>
      </c>
      <c r="J14" s="370">
        <v>0</v>
      </c>
      <c r="K14" s="370">
        <v>0</v>
      </c>
      <c r="L14" s="370">
        <v>0</v>
      </c>
      <c r="M14" s="370">
        <v>0</v>
      </c>
      <c r="S14" s="308"/>
      <c r="T14" s="308"/>
      <c r="U14" s="308"/>
      <c r="V14" s="308"/>
      <c r="W14" s="308"/>
      <c r="X14" s="308"/>
      <c r="Y14" s="198"/>
      <c r="Z14" s="198"/>
      <c r="AA14" s="198"/>
      <c r="AB14" s="198"/>
      <c r="AC14" s="198"/>
      <c r="AD14" s="198"/>
      <c r="AE14" s="198"/>
    </row>
    <row r="15" spans="1:31" s="2" customFormat="1">
      <c r="A15"/>
      <c r="C15" t="s">
        <v>51</v>
      </c>
      <c r="D15"/>
      <c r="E15"/>
      <c r="F15" s="20"/>
      <c r="G15" s="20"/>
      <c r="H15" s="196"/>
      <c r="I15" s="369">
        <v>5.9461975027873928</v>
      </c>
      <c r="J15" s="370">
        <v>18.203389867520869</v>
      </c>
      <c r="K15" s="370">
        <v>18.650837089031945</v>
      </c>
      <c r="L15" s="370">
        <v>7.6088318991942492</v>
      </c>
      <c r="M15" s="370">
        <v>8.1689372636266953</v>
      </c>
      <c r="S15" s="308"/>
      <c r="T15" s="308"/>
      <c r="U15" s="308"/>
      <c r="V15" s="308"/>
      <c r="W15" s="308"/>
      <c r="X15" s="308"/>
      <c r="Y15" s="198"/>
      <c r="Z15" s="198"/>
      <c r="AA15" s="198"/>
      <c r="AB15" s="198"/>
      <c r="AC15" s="198"/>
      <c r="AD15" s="198"/>
      <c r="AE15" s="198"/>
    </row>
    <row r="16" spans="1:31" s="2" customFormat="1">
      <c r="A16"/>
      <c r="C16" t="s">
        <v>52</v>
      </c>
      <c r="D16"/>
      <c r="E16"/>
      <c r="F16" s="20"/>
      <c r="G16" s="20"/>
      <c r="H16" s="196"/>
      <c r="I16" s="369">
        <v>39.836373559873593</v>
      </c>
      <c r="J16" s="370">
        <v>39.690149736788491</v>
      </c>
      <c r="K16" s="370">
        <v>33.493575656447291</v>
      </c>
      <c r="L16" s="370">
        <v>24.929360309251759</v>
      </c>
      <c r="M16" s="370">
        <v>19.088480439478893</v>
      </c>
      <c r="S16" s="308"/>
      <c r="T16" s="308"/>
      <c r="U16" s="308"/>
      <c r="V16" s="308"/>
      <c r="W16" s="308"/>
      <c r="X16" s="308"/>
      <c r="Y16" s="198"/>
      <c r="Z16" s="198"/>
      <c r="AA16" s="198"/>
      <c r="AB16" s="198"/>
      <c r="AC16" s="198"/>
      <c r="AD16" s="198"/>
      <c r="AE16" s="198"/>
    </row>
    <row r="17" spans="1:31" s="2" customFormat="1">
      <c r="A17"/>
      <c r="C17" t="s">
        <v>82</v>
      </c>
      <c r="D17"/>
      <c r="E17"/>
      <c r="F17" s="20"/>
      <c r="G17" s="20"/>
      <c r="H17" s="196"/>
      <c r="I17" s="369">
        <v>17.113827493747586</v>
      </c>
      <c r="J17" s="370">
        <v>17.102976212762687</v>
      </c>
      <c r="K17" s="370">
        <v>17.125365850743403</v>
      </c>
      <c r="L17" s="370">
        <v>17.181957275029738</v>
      </c>
      <c r="M17" s="370">
        <v>17.252723315972315</v>
      </c>
      <c r="S17" s="308"/>
      <c r="T17" s="308"/>
      <c r="U17" s="308"/>
      <c r="V17" s="308"/>
      <c r="W17" s="308"/>
      <c r="X17" s="308"/>
      <c r="Y17" s="198"/>
      <c r="Z17" s="198"/>
      <c r="AA17" s="198"/>
      <c r="AB17" s="198"/>
      <c r="AC17" s="198"/>
      <c r="AD17" s="198"/>
      <c r="AE17" s="198"/>
    </row>
    <row r="18" spans="1:31" s="2" customFormat="1">
      <c r="A18"/>
      <c r="C18" t="s">
        <v>53</v>
      </c>
      <c r="D18"/>
      <c r="E18"/>
      <c r="F18" s="20"/>
      <c r="G18" s="20"/>
      <c r="H18" s="196"/>
      <c r="I18" s="369">
        <v>11.769409794318051</v>
      </c>
      <c r="J18" s="370">
        <v>13.072667991696802</v>
      </c>
      <c r="K18" s="370">
        <v>10.155643577931121</v>
      </c>
      <c r="L18" s="370">
        <v>13.229059066594468</v>
      </c>
      <c r="M18" s="370">
        <v>13.181104067267098</v>
      </c>
      <c r="S18" s="308"/>
      <c r="T18" s="308"/>
      <c r="U18" s="308"/>
      <c r="V18" s="308"/>
      <c r="W18" s="308"/>
      <c r="X18" s="308"/>
      <c r="Y18" s="198"/>
      <c r="Z18" s="198"/>
      <c r="AA18" s="198"/>
      <c r="AB18" s="198"/>
      <c r="AC18" s="198"/>
      <c r="AD18" s="198"/>
      <c r="AE18" s="198"/>
    </row>
    <row r="19" spans="1:31" s="2" customFormat="1">
      <c r="A19"/>
      <c r="C19" t="s">
        <v>83</v>
      </c>
      <c r="D19"/>
      <c r="E19"/>
      <c r="F19" s="20"/>
      <c r="G19" s="20"/>
      <c r="H19" s="196"/>
      <c r="I19" s="369">
        <v>0</v>
      </c>
      <c r="J19" s="370">
        <v>0</v>
      </c>
      <c r="K19" s="370">
        <v>0</v>
      </c>
      <c r="L19" s="370">
        <v>0</v>
      </c>
      <c r="M19" s="370">
        <v>0</v>
      </c>
      <c r="S19" s="308"/>
      <c r="T19" s="308"/>
      <c r="U19" s="308"/>
      <c r="V19" s="308"/>
      <c r="W19" s="308"/>
      <c r="X19" s="308"/>
      <c r="Y19" s="198"/>
      <c r="Z19" s="198"/>
      <c r="AA19" s="198"/>
      <c r="AB19" s="198"/>
      <c r="AC19" s="198"/>
      <c r="AD19" s="198"/>
      <c r="AE19" s="198"/>
    </row>
    <row r="20" spans="1:31" s="2" customFormat="1">
      <c r="A20"/>
      <c r="C20" t="s">
        <v>84</v>
      </c>
      <c r="D20"/>
      <c r="E20"/>
      <c r="F20" s="20"/>
      <c r="G20" s="20"/>
      <c r="H20" s="196"/>
      <c r="I20" s="369">
        <v>0</v>
      </c>
      <c r="J20" s="370">
        <v>0</v>
      </c>
      <c r="K20" s="370">
        <v>0</v>
      </c>
      <c r="L20" s="370">
        <v>0</v>
      </c>
      <c r="M20" s="370">
        <v>0</v>
      </c>
      <c r="S20" s="308"/>
      <c r="T20" s="308"/>
      <c r="U20" s="308"/>
      <c r="V20" s="308"/>
      <c r="W20" s="308"/>
      <c r="X20" s="308"/>
      <c r="Y20" s="198"/>
      <c r="Z20" s="198"/>
      <c r="AA20" s="198"/>
      <c r="AB20" s="198"/>
      <c r="AC20" s="198"/>
      <c r="AD20" s="198"/>
      <c r="AE20" s="198"/>
    </row>
    <row r="21" spans="1:31" s="2" customFormat="1">
      <c r="A21"/>
      <c r="C21" t="s">
        <v>85</v>
      </c>
      <c r="D21"/>
      <c r="E21"/>
      <c r="F21" s="20"/>
      <c r="G21" s="20"/>
      <c r="H21" s="196"/>
      <c r="I21" s="370">
        <v>6.8474065442303819E-2</v>
      </c>
      <c r="J21" s="370">
        <v>0.18442121531309255</v>
      </c>
      <c r="K21" s="370">
        <v>0.23590643129963162</v>
      </c>
      <c r="L21" s="370">
        <v>0.21643081966767955</v>
      </c>
      <c r="M21" s="370">
        <v>0.29611646530268765</v>
      </c>
      <c r="S21" s="308"/>
      <c r="T21" s="308"/>
      <c r="U21" s="308"/>
      <c r="V21" s="308"/>
      <c r="W21" s="308"/>
      <c r="X21" s="308"/>
      <c r="Y21" s="198"/>
      <c r="Z21" s="198"/>
      <c r="AA21" s="198"/>
      <c r="AB21" s="198"/>
      <c r="AC21" s="198"/>
      <c r="AD21" s="198"/>
      <c r="AE21" s="198"/>
    </row>
    <row r="22" spans="1:31" s="2" customFormat="1">
      <c r="A22"/>
      <c r="C22"/>
      <c r="D22"/>
      <c r="E22"/>
      <c r="F22" s="20"/>
      <c r="G22" s="20"/>
      <c r="H22" s="196"/>
      <c r="I22" s="196"/>
      <c r="J22" s="196"/>
      <c r="K22" s="196"/>
      <c r="L22" s="196"/>
      <c r="M22" s="196"/>
      <c r="N22" s="196"/>
      <c r="O22" s="196"/>
      <c r="S22" s="308"/>
      <c r="T22" s="308"/>
      <c r="U22" s="308"/>
      <c r="V22" s="308"/>
      <c r="W22" s="308"/>
      <c r="X22" s="308"/>
      <c r="Y22" s="198"/>
      <c r="Z22" s="198"/>
      <c r="AA22" s="198"/>
      <c r="AB22" s="198"/>
      <c r="AC22" s="198"/>
    </row>
    <row r="23" spans="1:31" s="2" customFormat="1">
      <c r="A23"/>
      <c r="B23"/>
      <c r="C23"/>
      <c r="D23"/>
      <c r="E23"/>
      <c r="F23" s="20"/>
      <c r="G23" s="20"/>
      <c r="H23" s="196"/>
      <c r="I23" s="196"/>
      <c r="J23" s="196"/>
      <c r="K23" s="196"/>
      <c r="L23" s="196"/>
      <c r="M23" s="196"/>
      <c r="N23" s="196"/>
      <c r="O23" s="196"/>
      <c r="S23" s="308"/>
      <c r="T23" s="308"/>
      <c r="U23" s="308"/>
      <c r="V23" s="308"/>
      <c r="W23" s="308"/>
      <c r="X23" s="308"/>
    </row>
    <row r="24" spans="1:31" s="2" customFormat="1" ht="15">
      <c r="A24"/>
      <c r="B24" s="25" t="s">
        <v>134</v>
      </c>
      <c r="C24" s="26"/>
      <c r="D24" s="26"/>
      <c r="E24" s="26"/>
      <c r="F24" s="44"/>
      <c r="G24" s="45"/>
      <c r="H24" s="41">
        <v>2015</v>
      </c>
      <c r="I24" s="41">
        <v>2016</v>
      </c>
      <c r="J24" s="41">
        <v>2017</v>
      </c>
      <c r="K24" s="41">
        <v>2018</v>
      </c>
      <c r="L24" s="41">
        <v>2019</v>
      </c>
      <c r="M24" s="41">
        <v>2020</v>
      </c>
      <c r="S24" s="308"/>
      <c r="T24" s="308"/>
      <c r="U24" s="308"/>
      <c r="V24" s="308"/>
      <c r="W24" s="308"/>
      <c r="X24" s="308"/>
    </row>
    <row r="25" spans="1:31" s="2" customFormat="1">
      <c r="A25"/>
      <c r="B25"/>
      <c r="C25" t="s">
        <v>50</v>
      </c>
      <c r="D25"/>
      <c r="E25"/>
      <c r="F25" s="20"/>
      <c r="G25" s="20"/>
      <c r="H25" s="197"/>
      <c r="I25" s="197">
        <f>IFERROR(INDEX(Year_Summary!I$58:I$59, MATCH($C25, Year_Summary!$C$58:$C$59,0)),0)</f>
        <v>0</v>
      </c>
      <c r="J25" s="197">
        <f>IFERROR(INDEX(Year_Summary!J$58:J$59, MATCH($C25, Year_Summary!$C$58:$C$59,0)),0)</f>
        <v>0</v>
      </c>
      <c r="K25" s="197">
        <f>IFERROR(INDEX(Year_Summary!K$58:K$59, MATCH($C25, Year_Summary!$C$58:$C$59,0)),0)</f>
        <v>0</v>
      </c>
      <c r="L25" s="197">
        <f>IFERROR(INDEX(Year_Summary!L$58:L$59, MATCH($C25, Year_Summary!$C$58:$C$59,0)),0)</f>
        <v>0</v>
      </c>
      <c r="M25" s="197">
        <f>IFERROR(INDEX(Year_Summary!M$58:M$59, MATCH($C25, Year_Summary!$C$58:$C$59,0)),0)</f>
        <v>0</v>
      </c>
      <c r="O25" s="198"/>
      <c r="P25" s="198"/>
      <c r="Q25" s="198"/>
      <c r="R25" s="198"/>
      <c r="S25" s="308"/>
      <c r="T25" s="308"/>
      <c r="U25" s="308"/>
      <c r="V25" s="308"/>
      <c r="W25" s="308"/>
      <c r="X25" s="308"/>
    </row>
    <row r="26" spans="1:31" s="2" customFormat="1">
      <c r="A26"/>
      <c r="B26"/>
      <c r="C26" t="s">
        <v>48</v>
      </c>
      <c r="D26"/>
      <c r="E26"/>
      <c r="F26" s="20"/>
      <c r="G26" s="20"/>
      <c r="H26" s="197"/>
      <c r="I26" s="197">
        <f>IFERROR(INDEX(Year_Summary!I$58:I$59, MATCH($C26, Year_Summary!$C$58:$C$59,0)),0)</f>
        <v>0</v>
      </c>
      <c r="J26" s="197">
        <f ca="1">IFERROR(INDEX(Year_Summary!J$58:J$59, MATCH($C26, Year_Summary!$C$58:$C$59,0)),0)</f>
        <v>0</v>
      </c>
      <c r="K26" s="197">
        <f ca="1">IFERROR(INDEX(Year_Summary!K$58:K$59, MATCH($C26, Year_Summary!$C$58:$C$59,0)),0)</f>
        <v>48.282817763764847</v>
      </c>
      <c r="L26" s="197">
        <f ca="1">IFERROR(INDEX(Year_Summary!L$58:L$59, MATCH($C26, Year_Summary!$C$58:$C$59,0)),0)</f>
        <v>29.60594725945872</v>
      </c>
      <c r="M26" s="197">
        <f ca="1">IFERROR(INDEX(Year_Summary!M$58:M$59, MATCH($C26, Year_Summary!$C$58:$C$59,0)),0)</f>
        <v>0</v>
      </c>
      <c r="O26" s="198"/>
      <c r="P26" s="198"/>
      <c r="Q26" s="198"/>
      <c r="R26" s="198"/>
      <c r="S26" s="308"/>
      <c r="T26" s="308"/>
      <c r="U26" s="308"/>
      <c r="V26" s="308"/>
      <c r="W26" s="308"/>
      <c r="X26" s="308"/>
    </row>
    <row r="27" spans="1:31" s="2" customFormat="1">
      <c r="A27"/>
      <c r="B27"/>
      <c r="C27" t="s">
        <v>80</v>
      </c>
      <c r="D27"/>
      <c r="E27"/>
      <c r="F27" s="20"/>
      <c r="G27" s="20"/>
      <c r="H27" s="197"/>
      <c r="I27" s="197">
        <f>IFERROR(INDEX(Year_Summary!I$58:I$59, MATCH($C27, Year_Summary!$C$58:$C$59,0)),0)</f>
        <v>0</v>
      </c>
      <c r="J27" s="197">
        <f>IFERROR(INDEX(Year_Summary!J$58:J$59, MATCH($C27, Year_Summary!$C$58:$C$59,0)),0)</f>
        <v>0</v>
      </c>
      <c r="K27" s="197">
        <f>IFERROR(INDEX(Year_Summary!K$58:K$59, MATCH($C27, Year_Summary!$C$58:$C$59,0)),0)</f>
        <v>0</v>
      </c>
      <c r="L27" s="197">
        <f>IFERROR(INDEX(Year_Summary!L$58:L$59, MATCH($C27, Year_Summary!$C$58:$C$59,0)),0)</f>
        <v>0</v>
      </c>
      <c r="M27" s="197">
        <f>IFERROR(INDEX(Year_Summary!M$58:M$59, MATCH($C27, Year_Summary!$C$58:$C$59,0)),0)</f>
        <v>0</v>
      </c>
      <c r="O27" s="198"/>
      <c r="P27" s="198"/>
      <c r="Q27" s="198"/>
      <c r="R27" s="198"/>
      <c r="S27" s="198"/>
    </row>
    <row r="28" spans="1:31" s="2" customFormat="1">
      <c r="A28"/>
      <c r="B28"/>
      <c r="C28" t="s">
        <v>81</v>
      </c>
      <c r="D28"/>
      <c r="E28"/>
      <c r="F28" s="20"/>
      <c r="G28" s="20"/>
      <c r="H28" s="197"/>
      <c r="I28" s="197">
        <f>IFERROR(INDEX(Year_Summary!I$58:I$59, MATCH($C28, Year_Summary!$C$58:$C$59,0)),0)</f>
        <v>0</v>
      </c>
      <c r="J28" s="197">
        <f>IFERROR(INDEX(Year_Summary!J$58:J$59, MATCH($C28, Year_Summary!$C$58:$C$59,0)),0)</f>
        <v>0</v>
      </c>
      <c r="K28" s="197">
        <f>IFERROR(INDEX(Year_Summary!K$58:K$59, MATCH($C28, Year_Summary!$C$58:$C$59,0)),0)</f>
        <v>0</v>
      </c>
      <c r="L28" s="197">
        <f>IFERROR(INDEX(Year_Summary!L$58:L$59, MATCH($C28, Year_Summary!$C$58:$C$59,0)),0)</f>
        <v>0</v>
      </c>
      <c r="M28" s="197">
        <f>IFERROR(INDEX(Year_Summary!M$58:M$59, MATCH($C28, Year_Summary!$C$58:$C$59,0)),0)</f>
        <v>0</v>
      </c>
      <c r="O28" s="198"/>
      <c r="P28" s="198"/>
      <c r="Q28" s="198"/>
      <c r="R28" s="198"/>
      <c r="S28" s="198"/>
    </row>
    <row r="29" spans="1:31" s="2" customFormat="1">
      <c r="A29"/>
      <c r="B29"/>
      <c r="C29" t="s">
        <v>51</v>
      </c>
      <c r="D29"/>
      <c r="E29"/>
      <c r="F29" s="20"/>
      <c r="G29" s="20"/>
      <c r="H29" s="197"/>
      <c r="I29" s="197">
        <f>IFERROR(INDEX(Year_Summary!I$58:I$59, MATCH($C29, Year_Summary!$C$58:$C$59,0)),0)</f>
        <v>0</v>
      </c>
      <c r="J29" s="197">
        <f ca="1">IFERROR(INDEX(Year_Summary!J$58:J$59, MATCH($C29, Year_Summary!$C$58:$C$59,0)),0)</f>
        <v>0</v>
      </c>
      <c r="K29" s="197">
        <f ca="1">IFERROR(INDEX(Year_Summary!K$58:K$59, MATCH($C29, Year_Summary!$C$58:$C$59,0)),0)</f>
        <v>26.47527133638545</v>
      </c>
      <c r="L29" s="197">
        <f ca="1">IFERROR(INDEX(Year_Summary!L$58:L$59, MATCH($C29, Year_Summary!$C$58:$C$59,0)),0)</f>
        <v>23.338561934788011</v>
      </c>
      <c r="M29" s="197">
        <f ca="1">IFERROR(INDEX(Year_Summary!M$58:M$59, MATCH($C29, Year_Summary!$C$58:$C$59,0)),0)</f>
        <v>0</v>
      </c>
      <c r="O29" s="198"/>
      <c r="P29" s="198"/>
      <c r="Q29" s="198"/>
      <c r="R29" s="198"/>
      <c r="S29" s="198"/>
    </row>
    <row r="30" spans="1:31" s="2" customFormat="1">
      <c r="A30"/>
      <c r="B30"/>
      <c r="C30" t="s">
        <v>52</v>
      </c>
      <c r="D30"/>
      <c r="E30"/>
      <c r="F30" s="20"/>
      <c r="G30" s="20"/>
      <c r="H30" s="197"/>
      <c r="I30" s="197">
        <f>IFERROR(INDEX(Year_Summary!I$58:I$59, MATCH($C30, Year_Summary!$C$58:$C$59,0)),0)</f>
        <v>0</v>
      </c>
      <c r="J30" s="197">
        <f>IFERROR(INDEX(Year_Summary!J$58:J$59, MATCH($C30, Year_Summary!$C$58:$C$59,0)),0)</f>
        <v>0</v>
      </c>
      <c r="K30" s="197">
        <f>IFERROR(INDEX(Year_Summary!K$58:K$59, MATCH($C30, Year_Summary!$C$58:$C$59,0)),0)</f>
        <v>0</v>
      </c>
      <c r="L30" s="197">
        <f>IFERROR(INDEX(Year_Summary!L$58:L$59, MATCH($C30, Year_Summary!$C$58:$C$59,0)),0)</f>
        <v>0</v>
      </c>
      <c r="M30" s="197">
        <f>IFERROR(INDEX(Year_Summary!M$58:M$59, MATCH($C30, Year_Summary!$C$58:$C$59,0)),0)</f>
        <v>0</v>
      </c>
      <c r="O30" s="198"/>
      <c r="P30" s="198"/>
      <c r="Q30" s="198"/>
      <c r="R30" s="198"/>
      <c r="S30" s="198"/>
    </row>
    <row r="31" spans="1:31" s="2" customFormat="1">
      <c r="A31"/>
      <c r="B31"/>
      <c r="C31" t="s">
        <v>82</v>
      </c>
      <c r="D31"/>
      <c r="E31"/>
      <c r="F31" s="20"/>
      <c r="G31" s="20"/>
      <c r="H31" s="197"/>
      <c r="I31" s="197">
        <f>IFERROR(INDEX(Year_Summary!I$58:I$59, MATCH($C31, Year_Summary!$C$58:$C$59,0)),0)</f>
        <v>0</v>
      </c>
      <c r="J31" s="197">
        <f>IFERROR(INDEX(Year_Summary!J$58:J$59, MATCH($C31, Year_Summary!$C$58:$C$59,0)),0)</f>
        <v>0</v>
      </c>
      <c r="K31" s="197">
        <f>IFERROR(INDEX(Year_Summary!K$58:K$59, MATCH($C31, Year_Summary!$C$58:$C$59,0)),0)</f>
        <v>0</v>
      </c>
      <c r="L31" s="197">
        <f>IFERROR(INDEX(Year_Summary!L$58:L$59, MATCH($C31, Year_Summary!$C$58:$C$59,0)),0)</f>
        <v>0</v>
      </c>
      <c r="M31" s="197">
        <f>IFERROR(INDEX(Year_Summary!M$58:M$59, MATCH($C31, Year_Summary!$C$58:$C$59,0)),0)</f>
        <v>0</v>
      </c>
      <c r="O31" s="198"/>
      <c r="P31" s="198"/>
      <c r="Q31" s="198"/>
      <c r="R31" s="198"/>
      <c r="S31" s="198"/>
    </row>
    <row r="32" spans="1:31" s="2" customFormat="1">
      <c r="A32"/>
      <c r="B32"/>
      <c r="C32" t="s">
        <v>53</v>
      </c>
      <c r="D32"/>
      <c r="E32"/>
      <c r="F32" s="20"/>
      <c r="G32" s="20"/>
      <c r="H32" s="197"/>
      <c r="I32" s="197">
        <f>IFERROR(INDEX(Year_Summary!I$58:I$59, MATCH($C32, Year_Summary!$C$58:$C$59,0)),0)</f>
        <v>0</v>
      </c>
      <c r="J32" s="197">
        <f>IFERROR(INDEX(Year_Summary!J$58:J$59, MATCH($C32, Year_Summary!$C$58:$C$59,0)),0)</f>
        <v>0</v>
      </c>
      <c r="K32" s="197">
        <f>IFERROR(INDEX(Year_Summary!K$58:K$59, MATCH($C32, Year_Summary!$C$58:$C$59,0)),0)</f>
        <v>0</v>
      </c>
      <c r="L32" s="197">
        <f>IFERROR(INDEX(Year_Summary!L$58:L$59, MATCH($C32, Year_Summary!$C$58:$C$59,0)),0)</f>
        <v>0</v>
      </c>
      <c r="M32" s="197">
        <f>IFERROR(INDEX(Year_Summary!M$58:M$59, MATCH($C32, Year_Summary!$C$58:$C$59,0)),0)</f>
        <v>0</v>
      </c>
      <c r="O32" s="198"/>
      <c r="P32" s="198"/>
      <c r="Q32" s="198"/>
      <c r="R32" s="198"/>
      <c r="S32" s="198"/>
    </row>
    <row r="33" spans="1:19" s="2" customFormat="1">
      <c r="A33"/>
      <c r="B33"/>
      <c r="C33" t="s">
        <v>83</v>
      </c>
      <c r="D33"/>
      <c r="E33"/>
      <c r="F33" s="20"/>
      <c r="G33" s="20"/>
      <c r="H33" s="197"/>
      <c r="I33" s="197">
        <f>IFERROR(INDEX(Year_Summary!I$58:I$59, MATCH($C33, Year_Summary!$C$58:$C$59,0)),0)</f>
        <v>0</v>
      </c>
      <c r="J33" s="197">
        <f>IFERROR(INDEX(Year_Summary!J$58:J$59, MATCH($C33, Year_Summary!$C$58:$C$59,0)),0)</f>
        <v>0</v>
      </c>
      <c r="K33" s="197">
        <f>IFERROR(INDEX(Year_Summary!K$58:K$59, MATCH($C33, Year_Summary!$C$58:$C$59,0)),0)</f>
        <v>0</v>
      </c>
      <c r="L33" s="197">
        <f>IFERROR(INDEX(Year_Summary!L$58:L$59, MATCH($C33, Year_Summary!$C$58:$C$59,0)),0)</f>
        <v>0</v>
      </c>
      <c r="M33" s="197">
        <f>IFERROR(INDEX(Year_Summary!M$58:M$59, MATCH($C33, Year_Summary!$C$58:$C$59,0)),0)</f>
        <v>0</v>
      </c>
      <c r="O33" s="198"/>
      <c r="P33" s="198"/>
      <c r="Q33" s="198"/>
      <c r="R33" s="198"/>
      <c r="S33" s="198"/>
    </row>
    <row r="34" spans="1:19" s="2" customFormat="1">
      <c r="A34"/>
      <c r="B34"/>
      <c r="C34" t="s">
        <v>84</v>
      </c>
      <c r="D34"/>
      <c r="E34"/>
      <c r="F34" s="20"/>
      <c r="G34" s="20"/>
      <c r="H34" s="197"/>
      <c r="I34" s="197">
        <f>IFERROR(INDEX(Year_Summary!I$58:I$59, MATCH($C34, Year_Summary!$C$58:$C$59,0)),0)</f>
        <v>0</v>
      </c>
      <c r="J34" s="197">
        <f>IFERROR(INDEX(Year_Summary!J$58:J$59, MATCH($C34, Year_Summary!$C$58:$C$59,0)),0)</f>
        <v>0</v>
      </c>
      <c r="K34" s="197">
        <f>IFERROR(INDEX(Year_Summary!K$58:K$59, MATCH($C34, Year_Summary!$C$58:$C$59,0)),0)</f>
        <v>0</v>
      </c>
      <c r="L34" s="197">
        <f>IFERROR(INDEX(Year_Summary!L$58:L$59, MATCH($C34, Year_Summary!$C$58:$C$59,0)),0)</f>
        <v>0</v>
      </c>
      <c r="M34" s="197">
        <f>IFERROR(INDEX(Year_Summary!M$58:M$59, MATCH($C34, Year_Summary!$C$58:$C$59,0)),0)</f>
        <v>0</v>
      </c>
      <c r="O34" s="198"/>
      <c r="P34" s="198"/>
      <c r="Q34" s="198"/>
      <c r="R34" s="198"/>
      <c r="S34" s="198"/>
    </row>
    <row r="35" spans="1:19" s="2" customFormat="1">
      <c r="A35"/>
      <c r="B35"/>
      <c r="C35" t="s">
        <v>85</v>
      </c>
      <c r="D35"/>
      <c r="E35"/>
      <c r="F35" s="20"/>
      <c r="G35" s="20"/>
      <c r="H35" s="197"/>
      <c r="I35" s="197">
        <f>IFERROR(INDEX(Year_Summary!I$58:I$59, MATCH($C35, Year_Summary!$C$58:$C$59,0)),0)</f>
        <v>0</v>
      </c>
      <c r="J35" s="197">
        <f>IFERROR(INDEX(Year_Summary!J$58:J$59, MATCH($C35, Year_Summary!$C$58:$C$59,0)),0)</f>
        <v>0</v>
      </c>
      <c r="K35" s="197">
        <f>IFERROR(INDEX(Year_Summary!K$58:K$59, MATCH($C35, Year_Summary!$C$58:$C$59,0)),0)</f>
        <v>0</v>
      </c>
      <c r="L35" s="197">
        <f>IFERROR(INDEX(Year_Summary!L$58:L$59, MATCH($C35, Year_Summary!$C$58:$C$59,0)),0)</f>
        <v>0</v>
      </c>
      <c r="M35" s="197">
        <f>IFERROR(INDEX(Year_Summary!M$58:M$59, MATCH($C35, Year_Summary!$C$58:$C$59,0)),0)</f>
        <v>0</v>
      </c>
      <c r="O35" s="198"/>
      <c r="P35" s="198"/>
      <c r="Q35" s="198"/>
      <c r="R35" s="198"/>
      <c r="S35" s="198"/>
    </row>
    <row r="38" spans="1:19" s="2" customFormat="1" ht="15">
      <c r="A38"/>
      <c r="B38" s="243" t="s">
        <v>119</v>
      </c>
      <c r="C38" s="244"/>
      <c r="D38" s="244"/>
      <c r="E38" s="244"/>
      <c r="F38" s="44"/>
      <c r="G38" s="45"/>
      <c r="H38" s="41">
        <v>2015</v>
      </c>
      <c r="I38" s="41">
        <v>2016</v>
      </c>
      <c r="J38" s="41">
        <v>2017</v>
      </c>
      <c r="K38" s="41">
        <v>2018</v>
      </c>
      <c r="L38" s="41">
        <v>2019</v>
      </c>
      <c r="M38" s="41">
        <v>2020</v>
      </c>
    </row>
    <row r="39" spans="1:19" s="2" customFormat="1">
      <c r="A39"/>
      <c r="B39"/>
      <c r="C39" t="s">
        <v>50</v>
      </c>
      <c r="D39"/>
      <c r="E39"/>
      <c r="F39" s="20"/>
      <c r="G39" s="20"/>
      <c r="H39" s="197"/>
      <c r="I39" s="197">
        <f>-IF(AND($C39="distribution",I$38=Project_inputs!$I$92),[2]REFCLs!$G$8/1000000,0)</f>
        <v>0</v>
      </c>
      <c r="J39" s="197">
        <f>-IF(AND($C39="distribution",J$38=Project_inputs!$I$92),[2]REFCLs!$G$8/1000000,0)</f>
        <v>0</v>
      </c>
      <c r="K39" s="197">
        <f>-IF(AND($C39="distribution",K$38=Project_inputs!$I$92),[2]REFCLs!$G$8/1000000,0)</f>
        <v>0</v>
      </c>
      <c r="L39" s="197">
        <f>-IF(AND($C39="distribution",L$38=Project_inputs!$I$92),[2]REFCLs!$G$8/1000000,0)</f>
        <v>0</v>
      </c>
      <c r="M39" s="197">
        <f>-IF(AND($C39="distribution",M$38=Project_inputs!$I$92),[2]REFCLs!$G$8/1000000,0)</f>
        <v>0</v>
      </c>
      <c r="O39" s="198"/>
      <c r="P39" s="198"/>
      <c r="Q39" s="198"/>
      <c r="R39" s="198"/>
      <c r="S39" s="198"/>
    </row>
    <row r="40" spans="1:19" s="2" customFormat="1">
      <c r="A40"/>
      <c r="B40"/>
      <c r="C40" t="s">
        <v>48</v>
      </c>
      <c r="D40"/>
      <c r="E40"/>
      <c r="F40" s="20"/>
      <c r="G40" s="20"/>
      <c r="H40" s="197"/>
      <c r="I40" s="328">
        <f>-IF(AND($C40="distribution",I$38=Project_inputs!$I$92),[2]REFCLs!$G$8/1000000,0)</f>
        <v>0</v>
      </c>
      <c r="J40" s="328">
        <f>-IF(AND($C40="distribution",J$38=Project_inputs!$I$92),[2]REFCLs!$G$8/1000000,0)</f>
        <v>0</v>
      </c>
      <c r="K40" s="328">
        <f>-IF(AND($C40="distribution",K$38=Project_inputs!$I$92),[2]REFCLs!$G$8/1000000,0)</f>
        <v>-9.8010325543801749E-2</v>
      </c>
      <c r="L40" s="328">
        <f>-IF(AND($C40="distribution",L$38=Project_inputs!$I$92),[2]REFCLs!$G$8/1000000,0)</f>
        <v>0</v>
      </c>
      <c r="M40" s="328">
        <f>-IF(AND($C40="distribution",M$38=Project_inputs!$I$92),[2]REFCLs!$G$8/1000000,0)</f>
        <v>0</v>
      </c>
      <c r="O40" s="198"/>
      <c r="P40" s="198"/>
      <c r="Q40" s="198"/>
      <c r="R40" s="198"/>
      <c r="S40" s="198"/>
    </row>
    <row r="41" spans="1:19" s="2" customFormat="1">
      <c r="A41"/>
      <c r="B41"/>
      <c r="C41" t="s">
        <v>80</v>
      </c>
      <c r="D41"/>
      <c r="E41"/>
      <c r="F41" s="20"/>
      <c r="G41" s="20"/>
      <c r="H41" s="197"/>
      <c r="I41" s="197">
        <f>-IF(AND($C41="distribution",I$38=Project_inputs!$I$92),[2]REFCLs!$G$8/1000000,0)</f>
        <v>0</v>
      </c>
      <c r="J41" s="197">
        <f>-IF(AND($C41="distribution",J$38=Project_inputs!$I$92),[2]REFCLs!$G$8/1000000,0)</f>
        <v>0</v>
      </c>
      <c r="K41" s="197">
        <f>-IF(AND($C41="distribution",K$38=Project_inputs!$I$92),[2]REFCLs!$G$8/1000000,0)</f>
        <v>0</v>
      </c>
      <c r="L41" s="197">
        <f>-IF(AND($C41="distribution",L$38=Project_inputs!$I$92),[2]REFCLs!$G$8/1000000,0)</f>
        <v>0</v>
      </c>
      <c r="M41" s="197">
        <f>-IF(AND($C41="distribution",M$38=Project_inputs!$I$92),[2]REFCLs!$G$8/1000000,0)</f>
        <v>0</v>
      </c>
      <c r="O41" s="198"/>
      <c r="P41" s="198"/>
      <c r="Q41" s="198"/>
      <c r="R41" s="198"/>
      <c r="S41" s="198"/>
    </row>
    <row r="42" spans="1:19" s="2" customFormat="1">
      <c r="A42"/>
      <c r="B42"/>
      <c r="C42" t="s">
        <v>81</v>
      </c>
      <c r="D42"/>
      <c r="E42"/>
      <c r="F42" s="20"/>
      <c r="G42" s="20"/>
      <c r="H42" s="197"/>
      <c r="I42" s="197">
        <f>-IF(AND($C42="distribution",I$38=Project_inputs!$I$92),[2]REFCLs!$G$8/1000000,0)</f>
        <v>0</v>
      </c>
      <c r="J42" s="197">
        <f>-IF(AND($C42="distribution",J$38=Project_inputs!$I$92),[2]REFCLs!$G$8/1000000,0)</f>
        <v>0</v>
      </c>
      <c r="K42" s="197">
        <f>-IF(AND($C42="distribution",K$38=Project_inputs!$I$92),[2]REFCLs!$G$8/1000000,0)</f>
        <v>0</v>
      </c>
      <c r="L42" s="197">
        <f>-IF(AND($C42="distribution",L$38=Project_inputs!$I$92),[2]REFCLs!$G$8/1000000,0)</f>
        <v>0</v>
      </c>
      <c r="M42" s="197">
        <f>-IF(AND($C42="distribution",M$38=Project_inputs!$I$92),[2]REFCLs!$G$8/1000000,0)</f>
        <v>0</v>
      </c>
      <c r="O42" s="198"/>
      <c r="P42" s="198"/>
      <c r="Q42" s="198"/>
      <c r="R42" s="198"/>
      <c r="S42" s="198"/>
    </row>
    <row r="43" spans="1:19" s="2" customFormat="1">
      <c r="A43"/>
      <c r="B43"/>
      <c r="C43" t="s">
        <v>51</v>
      </c>
      <c r="D43"/>
      <c r="E43"/>
      <c r="F43" s="20"/>
      <c r="G43" s="20"/>
      <c r="H43" s="197"/>
      <c r="I43" s="197">
        <f>-IF(AND($C43="distribution",I$38=Project_inputs!$I$92),[2]REFCLs!$G$8/1000000,0)</f>
        <v>0</v>
      </c>
      <c r="J43" s="197">
        <f>-IF(AND($C43="distribution",J$38=Project_inputs!$I$92),[2]REFCLs!$G$8/1000000,0)</f>
        <v>0</v>
      </c>
      <c r="K43" s="197">
        <f>-IF(AND($C43="distribution",K$38=Project_inputs!$I$92),[2]REFCLs!$G$8/1000000,0)</f>
        <v>0</v>
      </c>
      <c r="L43" s="197">
        <f>-IF(AND($C43="distribution",L$38=Project_inputs!$I$92),[2]REFCLs!$G$8/1000000,0)</f>
        <v>0</v>
      </c>
      <c r="M43" s="197">
        <f>-IF(AND($C43="distribution",M$38=Project_inputs!$I$92),[2]REFCLs!$G$8/1000000,0)</f>
        <v>0</v>
      </c>
      <c r="O43" s="198"/>
      <c r="P43" s="198"/>
      <c r="Q43" s="198"/>
      <c r="R43" s="198"/>
      <c r="S43" s="198"/>
    </row>
    <row r="44" spans="1:19" s="2" customFormat="1">
      <c r="A44"/>
      <c r="B44"/>
      <c r="C44" t="s">
        <v>52</v>
      </c>
      <c r="D44"/>
      <c r="E44"/>
      <c r="F44" s="20"/>
      <c r="G44" s="20"/>
      <c r="H44" s="197"/>
      <c r="I44" s="197">
        <f>-IF(AND($C44="distribution",I$38=Project_inputs!$I$92),[2]REFCLs!$G$8/1000000,0)</f>
        <v>0</v>
      </c>
      <c r="J44" s="197">
        <f>-IF(AND($C44="distribution",J$38=Project_inputs!$I$92),[2]REFCLs!$G$8/1000000,0)</f>
        <v>0</v>
      </c>
      <c r="K44" s="197">
        <f>-IF(AND($C44="distribution",K$38=Project_inputs!$I$92),[2]REFCLs!$G$8/1000000,0)</f>
        <v>0</v>
      </c>
      <c r="L44" s="197">
        <f>-IF(AND($C44="distribution",L$38=Project_inputs!$I$92),[2]REFCLs!$G$8/1000000,0)</f>
        <v>0</v>
      </c>
      <c r="M44" s="197">
        <f>-IF(AND($C44="distribution",M$38=Project_inputs!$I$92),[2]REFCLs!$G$8/1000000,0)</f>
        <v>0</v>
      </c>
      <c r="O44" s="198"/>
      <c r="P44" s="198"/>
      <c r="Q44" s="198"/>
      <c r="R44" s="198"/>
      <c r="S44" s="198"/>
    </row>
    <row r="45" spans="1:19" s="2" customFormat="1">
      <c r="A45"/>
      <c r="B45"/>
      <c r="C45" t="s">
        <v>82</v>
      </c>
      <c r="D45"/>
      <c r="E45"/>
      <c r="F45" s="20"/>
      <c r="G45" s="20"/>
      <c r="H45" s="197"/>
      <c r="I45" s="197">
        <f>-IF(AND($C45="distribution",I$38=Project_inputs!$I$92),[2]REFCLs!$G$8/1000000,0)</f>
        <v>0</v>
      </c>
      <c r="J45" s="197">
        <f>-IF(AND($C45="distribution",J$38=Project_inputs!$I$92),[2]REFCLs!$G$8/1000000,0)</f>
        <v>0</v>
      </c>
      <c r="K45" s="197">
        <f>-IF(AND($C45="distribution",K$38=Project_inputs!$I$92),[2]REFCLs!$G$8/1000000,0)</f>
        <v>0</v>
      </c>
      <c r="L45" s="197">
        <f>-IF(AND($C45="distribution",L$38=Project_inputs!$I$92),[2]REFCLs!$G$8/1000000,0)</f>
        <v>0</v>
      </c>
      <c r="M45" s="197">
        <f>-IF(AND($C45="distribution",M$38=Project_inputs!$I$92),[2]REFCLs!$G$8/1000000,0)</f>
        <v>0</v>
      </c>
      <c r="O45" s="198"/>
      <c r="P45" s="198"/>
      <c r="Q45" s="198"/>
      <c r="R45" s="198"/>
      <c r="S45" s="198"/>
    </row>
    <row r="46" spans="1:19" s="2" customFormat="1">
      <c r="A46"/>
      <c r="B46"/>
      <c r="C46" t="s">
        <v>53</v>
      </c>
      <c r="D46"/>
      <c r="E46"/>
      <c r="F46" s="20"/>
      <c r="G46" s="20"/>
      <c r="H46" s="197"/>
      <c r="I46" s="197">
        <f>-IF(AND($C46="distribution",I$38=Project_inputs!$I$92),[2]REFCLs!$G$8/1000000,0)</f>
        <v>0</v>
      </c>
      <c r="J46" s="197">
        <f>-IF(AND($C46="distribution",J$38=Project_inputs!$I$92),[2]REFCLs!$G$8/1000000,0)</f>
        <v>0</v>
      </c>
      <c r="K46" s="197">
        <f>-IF(AND($C46="distribution",K$38=Project_inputs!$I$92),[2]REFCLs!$G$8/1000000,0)</f>
        <v>0</v>
      </c>
      <c r="L46" s="197">
        <f>-IF(AND($C46="distribution",L$38=Project_inputs!$I$92),[2]REFCLs!$G$8/1000000,0)</f>
        <v>0</v>
      </c>
      <c r="M46" s="197">
        <f>-IF(AND($C46="distribution",M$38=Project_inputs!$I$92),[2]REFCLs!$G$8/1000000,0)</f>
        <v>0</v>
      </c>
      <c r="O46" s="198"/>
      <c r="P46" s="198"/>
      <c r="Q46" s="198"/>
      <c r="R46" s="198"/>
      <c r="S46" s="198"/>
    </row>
    <row r="47" spans="1:19" s="2" customFormat="1">
      <c r="A47"/>
      <c r="B47"/>
      <c r="C47" t="s">
        <v>83</v>
      </c>
      <c r="D47"/>
      <c r="E47"/>
      <c r="F47" s="20"/>
      <c r="G47" s="20"/>
      <c r="H47" s="197"/>
      <c r="I47" s="197">
        <f>-IF(AND($C47="distribution",I$38=Project_inputs!$I$92),[2]REFCLs!$G$8/1000000,0)</f>
        <v>0</v>
      </c>
      <c r="J47" s="197">
        <f>-IF(AND($C47="distribution",J$38=Project_inputs!$I$92),[2]REFCLs!$G$8/1000000,0)</f>
        <v>0</v>
      </c>
      <c r="K47" s="197">
        <f>-IF(AND($C47="distribution",K$38=Project_inputs!$I$92),[2]REFCLs!$G$8/1000000,0)</f>
        <v>0</v>
      </c>
      <c r="L47" s="197">
        <f>-IF(AND($C47="distribution",L$38=Project_inputs!$I$92),[2]REFCLs!$G$8/1000000,0)</f>
        <v>0</v>
      </c>
      <c r="M47" s="197">
        <f>-IF(AND($C47="distribution",M$38=Project_inputs!$I$92),[2]REFCLs!$G$8/1000000,0)</f>
        <v>0</v>
      </c>
      <c r="O47" s="198"/>
      <c r="P47" s="198"/>
      <c r="Q47" s="198"/>
      <c r="R47" s="198"/>
      <c r="S47" s="198"/>
    </row>
    <row r="48" spans="1:19" s="2" customFormat="1">
      <c r="A48"/>
      <c r="B48"/>
      <c r="C48" t="s">
        <v>84</v>
      </c>
      <c r="D48"/>
      <c r="E48"/>
      <c r="F48" s="20"/>
      <c r="G48" s="20"/>
      <c r="H48" s="197"/>
      <c r="I48" s="197">
        <f>-IF(AND($C48="distribution",I$38=Project_inputs!$I$92),[2]REFCLs!$G$8/1000000,0)</f>
        <v>0</v>
      </c>
      <c r="J48" s="197">
        <f>-IF(AND($C48="distribution",J$38=Project_inputs!$I$92),[2]REFCLs!$G$8/1000000,0)</f>
        <v>0</v>
      </c>
      <c r="K48" s="197">
        <f>-IF(AND($C48="distribution",K$38=Project_inputs!$I$92),[2]REFCLs!$G$8/1000000,0)</f>
        <v>0</v>
      </c>
      <c r="L48" s="197">
        <f>-IF(AND($C48="distribution",L$38=Project_inputs!$I$92),[2]REFCLs!$G$8/1000000,0)</f>
        <v>0</v>
      </c>
      <c r="M48" s="197">
        <f>-IF(AND($C48="distribution",M$38=Project_inputs!$I$92),[2]REFCLs!$G$8/1000000,0)</f>
        <v>0</v>
      </c>
      <c r="O48" s="198"/>
      <c r="P48" s="198"/>
      <c r="Q48" s="198"/>
      <c r="R48" s="198"/>
      <c r="S48" s="198"/>
    </row>
    <row r="49" spans="1:19" s="2" customFormat="1">
      <c r="A49"/>
      <c r="B49"/>
      <c r="C49" t="s">
        <v>85</v>
      </c>
      <c r="D49"/>
      <c r="E49"/>
      <c r="F49" s="20"/>
      <c r="G49" s="20"/>
      <c r="H49" s="197"/>
      <c r="I49" s="197">
        <f>-IF(AND($C49="distribution",I$38=Project_inputs!$I$92),[2]REFCLs!$G$8/1000000,0)</f>
        <v>0</v>
      </c>
      <c r="J49" s="197">
        <f>-IF(AND($C49="distribution",J$38=Project_inputs!$I$92),[2]REFCLs!$G$8/1000000,0)</f>
        <v>0</v>
      </c>
      <c r="K49" s="197">
        <f>-IF(AND($C49="distribution",K$38=Project_inputs!$I$92),[2]REFCLs!$G$8/1000000,0)</f>
        <v>0</v>
      </c>
      <c r="L49" s="197">
        <f>-IF(AND($C49="distribution",L$38=Project_inputs!$I$92),[2]REFCLs!$G$8/1000000,0)</f>
        <v>0</v>
      </c>
      <c r="M49" s="197">
        <f>-IF(AND($C49="distribution",M$38=Project_inputs!$I$92),[2]REFCLs!$G$8/1000000,0)</f>
        <v>0</v>
      </c>
      <c r="O49" s="198"/>
      <c r="P49" s="198"/>
      <c r="Q49" s="198"/>
      <c r="R49" s="198"/>
      <c r="S49" s="198"/>
    </row>
    <row r="50" spans="1:19" s="2" customFormat="1">
      <c r="A50"/>
      <c r="B50"/>
      <c r="C50"/>
      <c r="D50"/>
      <c r="E50"/>
      <c r="F50" s="20"/>
      <c r="G50" s="20"/>
      <c r="H50" s="196"/>
    </row>
    <row r="51" spans="1:19" s="2" customFormat="1">
      <c r="A51"/>
      <c r="B51"/>
      <c r="C51"/>
      <c r="D51"/>
      <c r="E51"/>
      <c r="F51" s="20"/>
      <c r="G51" s="20"/>
      <c r="H51" s="196"/>
    </row>
    <row r="54" spans="1:19" s="2" customFormat="1">
      <c r="A54" s="209" t="s">
        <v>68</v>
      </c>
      <c r="B54" s="209"/>
      <c r="C54" s="209"/>
      <c r="D54" s="209"/>
      <c r="E54" s="209"/>
      <c r="F54" s="210"/>
      <c r="G54" s="210"/>
      <c r="H54" s="210"/>
      <c r="I54" s="211"/>
      <c r="J54" s="211"/>
      <c r="K54" s="211"/>
      <c r="L54" s="211"/>
      <c r="M54" s="211"/>
      <c r="N54"/>
      <c r="O54"/>
      <c r="P54"/>
    </row>
    <row r="55" spans="1:19">
      <c r="I55" s="20"/>
      <c r="J55" s="20"/>
      <c r="K55" s="20"/>
      <c r="L55" s="20"/>
      <c r="M55" s="20"/>
    </row>
    <row r="56" spans="1:19" ht="15">
      <c r="B56" s="25" t="s">
        <v>188</v>
      </c>
      <c r="C56" s="26"/>
      <c r="D56" s="26"/>
      <c r="E56" s="26"/>
      <c r="F56" s="44"/>
      <c r="G56" s="45"/>
      <c r="H56" s="41"/>
      <c r="I56" s="239">
        <v>2016</v>
      </c>
      <c r="J56" s="239">
        <v>2017</v>
      </c>
      <c r="K56" s="239">
        <v>2018</v>
      </c>
      <c r="L56" s="239">
        <v>2019</v>
      </c>
      <c r="M56" s="239">
        <v>2020</v>
      </c>
    </row>
    <row r="57" spans="1:19">
      <c r="B57" t="s">
        <v>88</v>
      </c>
      <c r="F57" s="371"/>
      <c r="G57" s="371"/>
      <c r="H57" s="202"/>
      <c r="I57" s="366">
        <v>225.54656368495981</v>
      </c>
      <c r="J57" s="366">
        <v>231.413243035379</v>
      </c>
      <c r="K57" s="366">
        <v>238.71049855295917</v>
      </c>
      <c r="L57" s="366">
        <v>241.90363841331867</v>
      </c>
      <c r="M57" s="366">
        <v>248.68730362415602</v>
      </c>
    </row>
    <row r="60" spans="1:19" s="2" customFormat="1" ht="15">
      <c r="A60"/>
      <c r="B60" s="25" t="s">
        <v>132</v>
      </c>
      <c r="C60" s="26"/>
      <c r="D60" s="26"/>
      <c r="E60" s="26"/>
      <c r="F60" s="44"/>
      <c r="G60" s="45"/>
      <c r="H60" s="41"/>
      <c r="I60" s="239">
        <v>2016</v>
      </c>
      <c r="J60" s="239">
        <v>2017</v>
      </c>
      <c r="K60" s="239">
        <v>2018</v>
      </c>
      <c r="L60" s="239">
        <v>2019</v>
      </c>
      <c r="M60" s="239">
        <v>2020</v>
      </c>
    </row>
    <row r="61" spans="1:19">
      <c r="B61" t="s">
        <v>133</v>
      </c>
      <c r="H61" s="24"/>
      <c r="I61" s="203">
        <f>Year_Summary!I30</f>
        <v>0</v>
      </c>
      <c r="J61" s="203">
        <f ca="1">Year_Summary!J30</f>
        <v>0</v>
      </c>
      <c r="K61" s="203">
        <f ca="1">Year_Summary!K30</f>
        <v>3.0226278238757729</v>
      </c>
      <c r="L61" s="203">
        <f ca="1">Year_Summary!L30</f>
        <v>2.3245789346275481</v>
      </c>
      <c r="M61" s="203">
        <f ca="1">Year_Summary!M30</f>
        <v>0.45049864116258759</v>
      </c>
    </row>
  </sheetData>
  <mergeCells count="1">
    <mergeCell ref="F57:G57"/>
  </mergeCells>
  <conditionalFormatting sqref="H2">
    <cfRule type="containsText" dxfId="26" priority="8" operator="containsText" text="TRUE">
      <formula>NOT(ISERROR(SEARCH("TRUE",H2)))</formula>
    </cfRule>
  </conditionalFormatting>
  <pageMargins left="0.62992125984251968" right="0.43307086614173229" top="0.55118110236220474" bottom="0.55118110236220474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  <pageSetUpPr fitToPage="1"/>
  </sheetPr>
  <dimension ref="A1:AG80"/>
  <sheetViews>
    <sheetView showGridLines="0" zoomScale="70" zoomScaleNormal="70" workbookViewId="0"/>
  </sheetViews>
  <sheetFormatPr defaultRowHeight="12.75"/>
  <cols>
    <col min="1" max="1" width="2.28515625" customWidth="1"/>
    <col min="2" max="2" width="2.7109375" customWidth="1"/>
    <col min="3" max="3" width="13.140625" customWidth="1"/>
    <col min="4" max="4" width="18" customWidth="1"/>
    <col min="5" max="5" width="19" customWidth="1"/>
    <col min="6" max="6" width="12.5703125" customWidth="1"/>
    <col min="7" max="7" width="8.85546875" customWidth="1"/>
    <col min="8" max="13" width="14.140625" customWidth="1"/>
    <col min="14" max="14" width="13.5703125" customWidth="1"/>
    <col min="15" max="15" width="15.42578125" customWidth="1"/>
    <col min="16" max="16" width="11.7109375" bestFit="1" customWidth="1"/>
    <col min="17" max="17" width="11.28515625" bestFit="1" customWidth="1"/>
  </cols>
  <sheetData>
    <row r="1" spans="1:33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10"/>
      <c r="O1" s="10"/>
      <c r="P1" s="10"/>
      <c r="Q1" s="10"/>
      <c r="R1" s="10"/>
      <c r="S1" s="10"/>
      <c r="U1" s="10"/>
      <c r="V1" s="10"/>
      <c r="W1" s="10"/>
    </row>
    <row r="2" spans="1:33" ht="21">
      <c r="A2" s="206" t="s">
        <v>107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N2" s="10"/>
      <c r="O2" s="10"/>
      <c r="P2" s="10"/>
      <c r="Q2" s="10"/>
      <c r="R2" s="10"/>
      <c r="S2" s="10"/>
      <c r="T2" s="308"/>
      <c r="U2" s="10"/>
      <c r="V2" s="10"/>
      <c r="W2" s="10"/>
      <c r="X2" s="308"/>
      <c r="Y2" s="308"/>
      <c r="Z2" s="308"/>
      <c r="AA2" s="308"/>
      <c r="AB2" s="308"/>
      <c r="AC2" s="308"/>
      <c r="AD2" s="308"/>
      <c r="AE2" s="308"/>
      <c r="AF2" s="308"/>
      <c r="AG2" s="308"/>
    </row>
    <row r="3" spans="1:33" s="308" customForma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10"/>
      <c r="O3" s="10"/>
      <c r="P3" s="10"/>
      <c r="Q3" s="10"/>
      <c r="R3" s="10"/>
      <c r="S3" s="10"/>
      <c r="U3" s="10"/>
      <c r="V3" s="10"/>
      <c r="W3" s="10"/>
    </row>
    <row r="4" spans="1:33">
      <c r="A4" s="3"/>
      <c r="N4" s="10"/>
      <c r="O4" s="10"/>
      <c r="P4" s="10"/>
      <c r="Q4" s="10"/>
      <c r="R4" s="10"/>
      <c r="S4" s="10"/>
      <c r="T4" s="308"/>
      <c r="U4" s="10"/>
      <c r="V4" s="10"/>
      <c r="W4" s="10"/>
      <c r="X4" s="308"/>
      <c r="Y4" s="308"/>
      <c r="Z4" s="308"/>
      <c r="AA4" s="308"/>
      <c r="AB4" s="308"/>
      <c r="AC4" s="308"/>
      <c r="AD4" s="308"/>
      <c r="AE4" s="308"/>
      <c r="AF4" s="308"/>
      <c r="AG4" s="308"/>
    </row>
    <row r="5" spans="1:33">
      <c r="N5" s="10"/>
      <c r="O5" s="10"/>
      <c r="P5" s="10"/>
      <c r="Q5" s="10"/>
      <c r="R5" s="10"/>
      <c r="S5" s="10"/>
      <c r="T5" s="308"/>
      <c r="U5" s="10"/>
      <c r="V5" s="10"/>
      <c r="W5" s="10"/>
      <c r="X5" s="308"/>
      <c r="Y5" s="308"/>
      <c r="Z5" s="308"/>
      <c r="AA5" s="308"/>
      <c r="AB5" s="308"/>
      <c r="AC5" s="308"/>
      <c r="AD5" s="308"/>
      <c r="AE5" s="308"/>
      <c r="AF5" s="308"/>
      <c r="AG5" s="308"/>
    </row>
    <row r="6" spans="1:33" s="2" customFormat="1" ht="15">
      <c r="A6" s="233" t="s">
        <v>68</v>
      </c>
      <c r="B6" s="209"/>
      <c r="C6" s="209"/>
      <c r="D6" s="209"/>
      <c r="E6" s="209"/>
      <c r="F6" s="210"/>
      <c r="G6" s="210"/>
      <c r="H6" s="210"/>
      <c r="I6" s="211"/>
      <c r="J6" s="211"/>
      <c r="K6" s="211"/>
      <c r="L6" s="211"/>
      <c r="M6" s="211"/>
      <c r="N6" s="10"/>
      <c r="O6" s="10"/>
      <c r="P6" s="10"/>
      <c r="Q6" s="10"/>
      <c r="R6" s="10"/>
      <c r="S6" s="10"/>
      <c r="T6" s="308"/>
      <c r="U6" s="10"/>
      <c r="V6" s="10"/>
      <c r="W6" s="10"/>
      <c r="X6" s="308"/>
      <c r="Y6" s="308"/>
      <c r="Z6" s="308"/>
      <c r="AA6" s="308"/>
      <c r="AB6" s="308"/>
      <c r="AC6" s="308"/>
      <c r="AD6" s="308"/>
      <c r="AE6" s="308"/>
      <c r="AF6" s="308"/>
      <c r="AG6" s="308"/>
    </row>
    <row r="7" spans="1:33">
      <c r="N7" s="10"/>
      <c r="O7" s="10"/>
      <c r="P7" s="10"/>
      <c r="Q7" s="10"/>
      <c r="R7" s="10"/>
      <c r="S7" s="10"/>
      <c r="T7" s="308"/>
      <c r="U7" s="10"/>
      <c r="V7" s="10"/>
      <c r="W7" s="10"/>
      <c r="X7" s="308"/>
      <c r="Y7" s="308"/>
      <c r="Z7" s="308"/>
      <c r="AA7" s="308"/>
      <c r="AB7" s="308"/>
      <c r="AC7" s="308"/>
      <c r="AD7" s="308"/>
      <c r="AE7" s="308"/>
      <c r="AF7" s="308"/>
      <c r="AG7" s="308"/>
    </row>
    <row r="8" spans="1:33" ht="12.75" customHeight="1">
      <c r="A8" s="6"/>
      <c r="C8" s="185"/>
      <c r="D8" s="90"/>
      <c r="E8" s="90"/>
      <c r="F8" s="90"/>
      <c r="G8" s="90"/>
      <c r="H8" s="91"/>
      <c r="I8" s="91"/>
      <c r="J8" s="91"/>
      <c r="K8" s="91"/>
      <c r="L8" s="91"/>
      <c r="M8" s="91"/>
      <c r="N8" s="10"/>
      <c r="O8" s="10"/>
      <c r="P8" s="10"/>
      <c r="Q8" s="10"/>
      <c r="R8" s="10"/>
      <c r="S8" s="10"/>
    </row>
    <row r="9" spans="1:33" ht="12.75" customHeight="1">
      <c r="A9" s="6"/>
      <c r="C9" s="185" t="str">
        <f>Project_inputs!C96</f>
        <v>Cumulative real labour escalation from 2018</v>
      </c>
      <c r="D9" s="90"/>
      <c r="E9" s="90"/>
      <c r="F9" s="90"/>
      <c r="G9" s="90"/>
      <c r="H9" s="91"/>
      <c r="I9" s="91"/>
      <c r="J9" s="91">
        <f>Project_inputs!K96</f>
        <v>1</v>
      </c>
      <c r="K9" s="91">
        <f>Project_inputs!L96</f>
        <v>1</v>
      </c>
      <c r="L9" s="91">
        <f>Project_inputs!M96</f>
        <v>1.0059356849745671</v>
      </c>
      <c r="M9" s="91">
        <f>Project_inputs!N96</f>
        <v>1.0122928021665774</v>
      </c>
      <c r="N9" s="10"/>
      <c r="O9" s="10"/>
      <c r="P9" s="10"/>
      <c r="Q9" s="10"/>
      <c r="R9" s="10"/>
      <c r="S9" s="10"/>
    </row>
    <row r="10" spans="1:33" ht="12.75" customHeight="1">
      <c r="A10" s="6"/>
      <c r="C10" s="185"/>
      <c r="D10" s="90"/>
      <c r="E10" s="90"/>
      <c r="F10" s="90"/>
      <c r="G10" s="90"/>
      <c r="H10" s="91"/>
      <c r="I10" s="91"/>
      <c r="J10" s="91"/>
      <c r="K10" s="91"/>
      <c r="L10" s="91"/>
      <c r="M10" s="91"/>
      <c r="N10" s="10"/>
      <c r="O10" s="10"/>
      <c r="P10" s="10"/>
      <c r="Q10" s="10"/>
      <c r="R10" s="10"/>
      <c r="S10" s="10"/>
    </row>
    <row r="11" spans="1:33" ht="12.75" customHeight="1">
      <c r="A11" s="6"/>
      <c r="B11" s="6"/>
      <c r="C11" s="6"/>
      <c r="D11" s="6"/>
      <c r="E11" s="6"/>
      <c r="F11" s="6"/>
      <c r="G11" s="6"/>
      <c r="H11" s="7"/>
      <c r="N11" s="10"/>
      <c r="O11" s="10"/>
      <c r="P11" s="10"/>
      <c r="Q11" s="10"/>
      <c r="R11" s="10"/>
      <c r="S11" s="10"/>
    </row>
    <row r="12" spans="1:33" ht="12.75" customHeight="1">
      <c r="A12" s="6"/>
      <c r="B12" s="232"/>
      <c r="C12" s="6"/>
      <c r="D12" s="6"/>
      <c r="E12" s="6"/>
      <c r="F12" s="6"/>
      <c r="G12" s="6"/>
      <c r="H12" s="7"/>
      <c r="N12" s="10"/>
      <c r="O12" s="10"/>
      <c r="P12" s="10"/>
      <c r="Q12" s="10"/>
      <c r="R12" s="10"/>
      <c r="S12" s="10"/>
    </row>
    <row r="13" spans="1:33" ht="12.75" customHeight="1">
      <c r="A13" s="13"/>
      <c r="B13" s="232"/>
      <c r="C13" s="243" t="s">
        <v>136</v>
      </c>
      <c r="D13" s="244"/>
      <c r="E13" s="244"/>
      <c r="F13" s="247"/>
      <c r="G13" s="248"/>
      <c r="H13" s="249"/>
      <c r="I13" s="333">
        <v>2016</v>
      </c>
      <c r="J13" s="333">
        <v>2017</v>
      </c>
      <c r="K13" s="333">
        <v>2018</v>
      </c>
      <c r="L13" s="333">
        <v>2019</v>
      </c>
      <c r="M13" s="333">
        <v>2020</v>
      </c>
      <c r="N13" s="10"/>
      <c r="O13" s="10"/>
      <c r="P13" s="10"/>
      <c r="Q13" s="10"/>
      <c r="R13" s="10"/>
      <c r="S13" s="10"/>
    </row>
    <row r="14" spans="1:33">
      <c r="A14" s="13"/>
      <c r="B14" s="13"/>
      <c r="C14" s="13" t="s">
        <v>99</v>
      </c>
      <c r="E14" t="s">
        <v>121</v>
      </c>
      <c r="G14" s="33"/>
      <c r="H14" s="33"/>
      <c r="I14" s="47"/>
      <c r="J14" s="235">
        <f>COUNTIF(Project_inputs!$M$101:$M$106, "&lt;"&amp;J$13)/COUNTA(Project_inputs!$C$101:$C$106)*Project_inputs!$I50/1000000</f>
        <v>0</v>
      </c>
      <c r="K14" s="235">
        <f>COUNTIF(Project_inputs!$M$101:$M$106, "&lt;"&amp;K$13)/COUNTA(Project_inputs!$C$101:$C$106)*Project_inputs!$I50/1000000</f>
        <v>0</v>
      </c>
      <c r="L14" s="235">
        <f>COUNTIF(Project_inputs!$M$101:$M$106, "&lt;"&amp;L$13)/COUNTA(Project_inputs!$C$101:$C$106)*Project_inputs!$I50/1000000</f>
        <v>0</v>
      </c>
      <c r="M14" s="235">
        <f>COUNTIF(Project_inputs!$M$101:$M$106, "&lt;"&amp;M$13)/COUNTA(Project_inputs!$C$101:$C$106)*Project_inputs!$I50/1000000</f>
        <v>4.3476500000000001E-2</v>
      </c>
      <c r="N14" s="10"/>
      <c r="O14" s="10"/>
      <c r="P14" s="10"/>
      <c r="Q14" s="10"/>
      <c r="R14" s="10"/>
      <c r="S14" s="10"/>
    </row>
    <row r="15" spans="1:33">
      <c r="A15" s="13"/>
      <c r="B15" s="13"/>
      <c r="C15" s="13" t="s">
        <v>97</v>
      </c>
      <c r="E15" t="s">
        <v>121</v>
      </c>
      <c r="G15" s="33"/>
      <c r="H15" s="33"/>
      <c r="I15" s="47"/>
      <c r="J15" s="235">
        <f>(SUMIF(Project_inputs!$M$101:$M$106, "&lt;"&amp;J$13, Project_inputs!$I$56:$I$61)*Project_inputs!$I52+COUNTIF(Project_inputs!$M$101:$M$106, "&lt;"&amp;J$13)/COUNTA(Project_inputs!$C$101:$C$106)*Project_inputs!$I51)/1000000</f>
        <v>0</v>
      </c>
      <c r="K15" s="235">
        <f>(SUMIF(Project_inputs!$M$101:$M$106, "&lt;"&amp;K$13, Project_inputs!$I$56:$I$61)*Project_inputs!$I52+COUNTIF(Project_inputs!$M$101:$M$106, "&lt;"&amp;K$13)/COUNTA(Project_inputs!$C$101:$C$106)*Project_inputs!$I51)/1000000</f>
        <v>0</v>
      </c>
      <c r="L15" s="235">
        <f>(SUMIF(Project_inputs!$M$101:$M$106, "&lt;"&amp;L$13, Project_inputs!$I$56:$I$61)*Project_inputs!$I52+COUNTIF(Project_inputs!$M$101:$M$106, "&lt;"&amp;L$13)/COUNTA(Project_inputs!$C$101:$C$106)*Project_inputs!$I51)/1000000</f>
        <v>0</v>
      </c>
      <c r="M15" s="235">
        <f>(SUMIF(Project_inputs!$M$101:$M$106, "&lt;"&amp;M$13, Project_inputs!$I$56:$I$61)*Project_inputs!$I52+COUNTIF(Project_inputs!$M$101:$M$106, "&lt;"&amp;M$13)/COUNTA(Project_inputs!$C$101:$C$106)*Project_inputs!$I51)/1000000</f>
        <v>0.16157550000000001</v>
      </c>
      <c r="N15" s="10"/>
      <c r="O15" s="10"/>
      <c r="P15" s="10"/>
      <c r="Q15" s="10"/>
      <c r="R15" s="10"/>
      <c r="S15" s="10"/>
    </row>
    <row r="16" spans="1:33">
      <c r="A16" s="13"/>
      <c r="B16" s="13"/>
      <c r="C16" s="13" t="s">
        <v>98</v>
      </c>
      <c r="E16" t="s">
        <v>121</v>
      </c>
      <c r="G16" s="33"/>
      <c r="H16" s="33"/>
      <c r="I16" s="47"/>
      <c r="J16" s="235">
        <f>SUMIF(Project_inputs!$M$101:$M$106, "&lt;"&amp;J$13, Project_inputs!$I$56:$I$61)*Project_inputs!$I53/1000000</f>
        <v>0</v>
      </c>
      <c r="K16" s="235">
        <f>SUMIF(Project_inputs!$M$101:$M$106, "&lt;"&amp;K$13, Project_inputs!$I$56:$I$61)*Project_inputs!$I53/1000000</f>
        <v>0</v>
      </c>
      <c r="L16" s="235">
        <f>SUMIF(Project_inputs!$M$101:$M$106, "&lt;"&amp;L$13, Project_inputs!$I$56:$I$61)*Project_inputs!$I53/1000000</f>
        <v>0</v>
      </c>
      <c r="M16" s="235">
        <f>SUMIF(Project_inputs!$M$101:$M$106, "&lt;"&amp;M$13, Project_inputs!$I$56:$I$61)*Project_inputs!$I53/1000000</f>
        <v>0.23997599999999999</v>
      </c>
      <c r="N16" s="10"/>
      <c r="O16" s="10"/>
      <c r="P16" s="10"/>
      <c r="Q16" s="10"/>
      <c r="R16" s="10"/>
      <c r="S16" s="10"/>
    </row>
    <row r="17" spans="1:19">
      <c r="A17" s="13"/>
      <c r="B17" s="13"/>
      <c r="C17" s="256" t="s">
        <v>0</v>
      </c>
      <c r="D17" s="257"/>
      <c r="E17" s="259" t="s">
        <v>121</v>
      </c>
      <c r="F17" s="258"/>
      <c r="G17" s="258"/>
      <c r="H17" s="258"/>
      <c r="I17" s="259"/>
      <c r="J17" s="260">
        <f t="shared" ref="J17:M17" si="0">SUM(J14:J16)</f>
        <v>0</v>
      </c>
      <c r="K17" s="260">
        <f t="shared" si="0"/>
        <v>0</v>
      </c>
      <c r="L17" s="260">
        <f t="shared" si="0"/>
        <v>0</v>
      </c>
      <c r="M17" s="260">
        <f t="shared" si="0"/>
        <v>0.44502799999999998</v>
      </c>
      <c r="N17" s="10"/>
      <c r="O17" s="10"/>
      <c r="P17" s="10"/>
      <c r="Q17" s="10"/>
      <c r="R17" s="10"/>
      <c r="S17" s="10"/>
    </row>
    <row r="18" spans="1:19">
      <c r="A18" s="13"/>
      <c r="B18" s="13"/>
      <c r="C18" s="96"/>
      <c r="D18" s="43"/>
      <c r="E18" s="36"/>
      <c r="F18" s="97"/>
      <c r="G18" s="97"/>
      <c r="H18" s="97"/>
      <c r="I18" s="36"/>
      <c r="J18" s="250"/>
      <c r="K18" s="250"/>
      <c r="L18" s="250"/>
      <c r="M18" s="250"/>
      <c r="N18" s="10"/>
      <c r="O18" s="10"/>
      <c r="P18" s="10"/>
      <c r="Q18" s="10"/>
      <c r="R18" s="10"/>
      <c r="S18" s="10"/>
    </row>
    <row r="19" spans="1:19" ht="15">
      <c r="A19" s="13"/>
      <c r="B19" s="13"/>
      <c r="C19" s="243" t="s">
        <v>166</v>
      </c>
      <c r="D19" s="244"/>
      <c r="E19" s="244"/>
      <c r="F19" s="244"/>
      <c r="G19" s="244"/>
      <c r="H19" s="244"/>
      <c r="I19" s="333">
        <v>2016</v>
      </c>
      <c r="J19" s="333">
        <v>2017</v>
      </c>
      <c r="K19" s="333">
        <v>2018</v>
      </c>
      <c r="L19" s="333">
        <v>2019</v>
      </c>
      <c r="M19" s="333">
        <v>2020</v>
      </c>
      <c r="N19" s="10"/>
      <c r="O19" s="10"/>
      <c r="P19" s="10"/>
      <c r="Q19" s="10"/>
      <c r="R19" s="10"/>
      <c r="S19" s="10"/>
    </row>
    <row r="20" spans="1:19">
      <c r="A20" s="13"/>
      <c r="B20" s="13"/>
      <c r="C20" s="13" t="s">
        <v>99</v>
      </c>
      <c r="E20" s="308" t="s">
        <v>121</v>
      </c>
      <c r="F20" s="13"/>
      <c r="G20" s="13"/>
      <c r="H20" s="13"/>
      <c r="I20" s="13"/>
      <c r="J20" s="235">
        <f t="shared" ref="J20:M22" si="1">J14*J$9</f>
        <v>0</v>
      </c>
      <c r="K20" s="235">
        <f t="shared" si="1"/>
        <v>0</v>
      </c>
      <c r="L20" s="235">
        <f t="shared" si="1"/>
        <v>0</v>
      </c>
      <c r="M20" s="235">
        <f t="shared" si="1"/>
        <v>4.4010948013395203E-2</v>
      </c>
      <c r="N20" s="10"/>
      <c r="O20" s="10"/>
      <c r="P20" s="10"/>
      <c r="Q20" s="10"/>
      <c r="R20" s="10"/>
      <c r="S20" s="10"/>
    </row>
    <row r="21" spans="1:19">
      <c r="A21" s="13"/>
      <c r="B21" s="13"/>
      <c r="C21" s="13" t="s">
        <v>97</v>
      </c>
      <c r="E21" s="308" t="s">
        <v>121</v>
      </c>
      <c r="F21" s="13"/>
      <c r="G21" s="13"/>
      <c r="H21" s="13"/>
      <c r="I21" s="13"/>
      <c r="J21" s="235">
        <f t="shared" si="1"/>
        <v>0</v>
      </c>
      <c r="K21" s="235">
        <f t="shared" si="1"/>
        <v>0</v>
      </c>
      <c r="L21" s="235">
        <f t="shared" si="1"/>
        <v>0</v>
      </c>
      <c r="M21" s="235">
        <f t="shared" si="1"/>
        <v>0.16356171565646582</v>
      </c>
      <c r="N21" s="10"/>
      <c r="O21" s="10"/>
      <c r="P21" s="10"/>
      <c r="Q21" s="10"/>
      <c r="R21" s="10"/>
      <c r="S21" s="10"/>
    </row>
    <row r="22" spans="1:19">
      <c r="A22" s="13"/>
      <c r="B22" s="13"/>
      <c r="C22" s="13" t="s">
        <v>98</v>
      </c>
      <c r="E22" s="308" t="s">
        <v>121</v>
      </c>
      <c r="F22" s="13"/>
      <c r="G22" s="13"/>
      <c r="H22" s="13"/>
      <c r="I22" s="13"/>
      <c r="J22" s="235">
        <f t="shared" si="1"/>
        <v>0</v>
      </c>
      <c r="K22" s="235">
        <f t="shared" si="1"/>
        <v>0</v>
      </c>
      <c r="L22" s="235">
        <f t="shared" si="1"/>
        <v>0</v>
      </c>
      <c r="M22" s="235">
        <f t="shared" si="1"/>
        <v>0.24292597749272657</v>
      </c>
      <c r="N22" s="10"/>
      <c r="O22" s="10"/>
      <c r="P22" s="10"/>
      <c r="Q22" s="10"/>
      <c r="R22" s="10"/>
      <c r="S22" s="10"/>
    </row>
    <row r="23" spans="1:19">
      <c r="A23" s="13"/>
      <c r="B23" s="13"/>
      <c r="C23" s="256" t="s">
        <v>0</v>
      </c>
      <c r="D23" s="257"/>
      <c r="E23" s="259" t="s">
        <v>121</v>
      </c>
      <c r="F23" s="258"/>
      <c r="G23" s="258"/>
      <c r="H23" s="258"/>
      <c r="I23" s="259"/>
      <c r="J23" s="260">
        <f t="shared" ref="J23:M23" si="2">SUM(J20:J22)</f>
        <v>0</v>
      </c>
      <c r="K23" s="260">
        <f t="shared" si="2"/>
        <v>0</v>
      </c>
      <c r="L23" s="260">
        <f t="shared" si="2"/>
        <v>0</v>
      </c>
      <c r="M23" s="260">
        <f t="shared" si="2"/>
        <v>0.45049864116258759</v>
      </c>
      <c r="N23" s="10"/>
      <c r="O23" s="10"/>
      <c r="P23" s="10"/>
      <c r="Q23" s="10"/>
      <c r="R23" s="10"/>
      <c r="S23" s="10"/>
    </row>
    <row r="24" spans="1:19" s="2" customFormat="1">
      <c r="A24"/>
      <c r="B24"/>
      <c r="C24" s="151"/>
      <c r="D24"/>
      <c r="E24"/>
      <c r="F24"/>
      <c r="G24"/>
      <c r="H24"/>
      <c r="I24"/>
      <c r="J24" s="151"/>
      <c r="K24" s="151"/>
      <c r="L24" s="151"/>
      <c r="M24" s="151"/>
      <c r="N24" s="10"/>
      <c r="O24" s="10"/>
      <c r="P24" s="10"/>
      <c r="Q24" s="10"/>
      <c r="R24" s="10"/>
      <c r="S24" s="10"/>
    </row>
    <row r="25" spans="1:19">
      <c r="A25" s="3"/>
      <c r="C25" s="151"/>
      <c r="J25" s="151"/>
      <c r="K25" s="151"/>
      <c r="L25" s="151"/>
      <c r="M25" s="151"/>
      <c r="N25" s="10"/>
      <c r="O25" s="10"/>
      <c r="P25" s="10"/>
      <c r="Q25" s="10"/>
      <c r="R25" s="10"/>
      <c r="S25" s="10"/>
    </row>
    <row r="26" spans="1:19" ht="15">
      <c r="A26" s="3"/>
      <c r="C26" s="243" t="s">
        <v>133</v>
      </c>
      <c r="D26" s="244"/>
      <c r="E26" s="244"/>
      <c r="F26" s="247"/>
      <c r="G26" s="248"/>
      <c r="H26" s="249"/>
      <c r="I26" s="333">
        <v>2016</v>
      </c>
      <c r="J26" s="333">
        <v>2017</v>
      </c>
      <c r="K26" s="333">
        <v>2018</v>
      </c>
      <c r="L26" s="333">
        <v>2019</v>
      </c>
      <c r="M26" s="333">
        <v>2020</v>
      </c>
      <c r="N26" s="10"/>
      <c r="O26" s="10"/>
      <c r="P26" s="10"/>
      <c r="Q26" s="10"/>
      <c r="R26" s="10"/>
      <c r="S26" s="10"/>
    </row>
    <row r="27" spans="1:19">
      <c r="A27" s="3"/>
      <c r="C27" s="308" t="s">
        <v>174</v>
      </c>
      <c r="E27" s="308" t="s">
        <v>121</v>
      </c>
      <c r="G27" s="33"/>
      <c r="H27" s="33"/>
      <c r="I27" s="47"/>
      <c r="J27" s="235">
        <f>SUMIF(Tot_cost!$B$15:$B$67, $C27, Tot_cost!U$15:U$67)/1000000</f>
        <v>0</v>
      </c>
      <c r="K27" s="235">
        <f>SUMIF(Tot_cost!$B$15:$B$67, $C27, Tot_cost!V$15:V$67)/1000000</f>
        <v>0.48022799999999999</v>
      </c>
      <c r="L27" s="235">
        <f>SUMIF(Tot_cost!$B$15:$B$67, $C27, Tot_cost!W$15:W$67)/1000000</f>
        <v>0.48022799999999999</v>
      </c>
      <c r="M27" s="235">
        <f>SUMIF(Tot_cost!$B$15:$B$67, $C27, Tot_cost!X$15:X$67)/1000000</f>
        <v>0</v>
      </c>
      <c r="N27" s="10"/>
      <c r="O27" s="10"/>
      <c r="P27" s="10"/>
      <c r="Q27" s="10"/>
      <c r="R27" s="10"/>
      <c r="S27" s="10"/>
    </row>
    <row r="28" spans="1:19" s="308" customFormat="1">
      <c r="A28" s="3"/>
      <c r="C28" s="13" t="s">
        <v>46</v>
      </c>
      <c r="E28" s="308" t="s">
        <v>121</v>
      </c>
      <c r="G28" s="33"/>
      <c r="H28" s="33"/>
      <c r="I28" s="47"/>
      <c r="J28" s="313">
        <f ca="1">SUMIF(Tot_cost!$B$15:$B$67, $C28, Tot_cost!U$15:U$67)/1000000</f>
        <v>0</v>
      </c>
      <c r="K28" s="313">
        <f ca="1">SUMIF(Tot_cost!$B$15:$B$67, $C28, Tot_cost!V$15:V$67)/1000000</f>
        <v>2.542399823875773</v>
      </c>
      <c r="L28" s="313">
        <f ca="1">SUMIF(Tot_cost!$B$15:$B$67, $C28, Tot_cost!W$15:W$67)/1000000</f>
        <v>1.844350934627548</v>
      </c>
      <c r="M28" s="313">
        <f ca="1">SUMIF(Tot_cost!$B$15:$B$67, $C28, Tot_cost!X$15:X$67)/1000000</f>
        <v>0</v>
      </c>
      <c r="N28" s="10"/>
      <c r="O28" s="10"/>
      <c r="P28" s="10"/>
      <c r="Q28" s="10"/>
      <c r="R28" s="10"/>
      <c r="S28" s="10"/>
    </row>
    <row r="29" spans="1:19">
      <c r="A29" s="3"/>
      <c r="C29" s="13" t="s">
        <v>137</v>
      </c>
      <c r="E29" s="308" t="s">
        <v>121</v>
      </c>
      <c r="G29" s="33"/>
      <c r="H29" s="33"/>
      <c r="I29" s="47"/>
      <c r="J29" s="235">
        <f>J23</f>
        <v>0</v>
      </c>
      <c r="K29" s="235">
        <f t="shared" ref="K29:M29" si="3">K23</f>
        <v>0</v>
      </c>
      <c r="L29" s="235">
        <f t="shared" si="3"/>
        <v>0</v>
      </c>
      <c r="M29" s="235">
        <f t="shared" si="3"/>
        <v>0.45049864116258759</v>
      </c>
      <c r="N29" s="10"/>
      <c r="O29" s="10"/>
      <c r="P29" s="10"/>
      <c r="Q29" s="10"/>
      <c r="R29" s="10"/>
      <c r="S29" s="10"/>
    </row>
    <row r="30" spans="1:19">
      <c r="A30" s="3"/>
      <c r="C30" s="256" t="s">
        <v>120</v>
      </c>
      <c r="D30" s="259"/>
      <c r="E30" s="259" t="s">
        <v>121</v>
      </c>
      <c r="F30" s="259"/>
      <c r="G30" s="259"/>
      <c r="H30" s="259"/>
      <c r="I30" s="259"/>
      <c r="J30" s="314">
        <f ca="1">SUM(J27:J29)</f>
        <v>0</v>
      </c>
      <c r="K30" s="260">
        <f ca="1">SUM(K27:K29)</f>
        <v>3.0226278238757729</v>
      </c>
      <c r="L30" s="314">
        <f ca="1">SUM(L27:L29)</f>
        <v>2.3245789346275481</v>
      </c>
      <c r="M30" s="314">
        <f ca="1">SUM(M27:M29)</f>
        <v>0.45049864116258759</v>
      </c>
      <c r="N30" s="10"/>
      <c r="O30" s="10"/>
      <c r="P30" s="10"/>
      <c r="Q30" s="10"/>
      <c r="R30" s="10"/>
      <c r="S30" s="10"/>
    </row>
    <row r="31" spans="1:19">
      <c r="A31" s="3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0"/>
      <c r="O31" s="10"/>
      <c r="P31" s="10"/>
      <c r="Q31" s="10"/>
      <c r="R31" s="10"/>
      <c r="S31" s="10"/>
    </row>
    <row r="32" spans="1:19" s="2" customFormat="1">
      <c r="A32"/>
      <c r="B32" s="96"/>
      <c r="C32" s="43"/>
      <c r="D32" s="96"/>
      <c r="E32" s="97"/>
      <c r="F32" s="97"/>
      <c r="G32" s="97"/>
      <c r="H32" s="36"/>
      <c r="I32" s="36"/>
      <c r="J32" s="182"/>
      <c r="K32" s="182"/>
      <c r="L32" s="182"/>
      <c r="M32" s="182"/>
      <c r="N32" s="10"/>
      <c r="O32" s="10"/>
      <c r="P32" s="10"/>
      <c r="Q32" s="10"/>
      <c r="R32" s="10"/>
      <c r="S32" s="10"/>
    </row>
    <row r="33" spans="1:19" s="2" customFormat="1">
      <c r="A33"/>
      <c r="B33" s="96"/>
      <c r="C33" s="43"/>
      <c r="D33" s="96"/>
      <c r="E33" s="97"/>
      <c r="F33" s="97"/>
      <c r="G33" s="97"/>
      <c r="H33" s="36"/>
      <c r="I33" s="36"/>
      <c r="J33" s="182"/>
      <c r="K33" s="182"/>
      <c r="L33" s="182"/>
      <c r="M33" s="182"/>
      <c r="N33" s="10"/>
      <c r="O33" s="10"/>
      <c r="P33" s="10"/>
      <c r="Q33" s="10"/>
      <c r="R33" s="10"/>
      <c r="S33" s="10"/>
    </row>
    <row r="34" spans="1:19">
      <c r="N34" s="10"/>
      <c r="O34" s="10"/>
      <c r="P34" s="10"/>
      <c r="Q34" s="10"/>
      <c r="R34" s="10"/>
      <c r="S34" s="10"/>
    </row>
    <row r="35" spans="1:19" s="2" customFormat="1" ht="15">
      <c r="A35" s="233" t="s">
        <v>69</v>
      </c>
      <c r="B35" s="209"/>
      <c r="C35" s="209"/>
      <c r="D35" s="209"/>
      <c r="E35" s="209"/>
      <c r="F35" s="210"/>
      <c r="G35" s="210"/>
      <c r="H35" s="210"/>
      <c r="I35" s="211"/>
      <c r="J35" s="211"/>
      <c r="K35" s="211"/>
      <c r="L35" s="211"/>
      <c r="M35" s="211"/>
      <c r="N35" s="10"/>
      <c r="O35" s="10"/>
      <c r="P35" s="10"/>
      <c r="Q35" s="10"/>
      <c r="R35" s="10"/>
      <c r="S35" s="10"/>
    </row>
    <row r="36" spans="1:19">
      <c r="A36" s="3"/>
      <c r="C36" s="151"/>
      <c r="J36" s="151"/>
      <c r="K36" s="151"/>
      <c r="L36" s="151"/>
      <c r="M36" s="151"/>
      <c r="N36" s="10"/>
      <c r="O36" s="10"/>
      <c r="P36" s="10"/>
      <c r="Q36" s="10"/>
      <c r="R36" s="10"/>
      <c r="S36" s="10"/>
    </row>
    <row r="37" spans="1:19">
      <c r="A37" s="3"/>
      <c r="C37" s="151"/>
      <c r="J37" s="151"/>
      <c r="K37" s="151"/>
      <c r="L37" s="151"/>
      <c r="M37" s="151"/>
      <c r="N37" s="10"/>
      <c r="O37" s="10"/>
      <c r="P37" s="10"/>
      <c r="Q37" s="10"/>
      <c r="R37" s="10"/>
      <c r="S37" s="10"/>
    </row>
    <row r="38" spans="1:19" ht="15">
      <c r="A38" s="3"/>
      <c r="C38" s="243" t="s">
        <v>122</v>
      </c>
      <c r="D38" s="244"/>
      <c r="E38" s="244"/>
      <c r="F38" s="247" t="s">
        <v>140</v>
      </c>
      <c r="G38" s="248"/>
      <c r="H38" s="249"/>
      <c r="I38" s="333">
        <v>2016</v>
      </c>
      <c r="J38" s="333">
        <v>2017</v>
      </c>
      <c r="K38" s="333">
        <v>2018</v>
      </c>
      <c r="L38" s="333">
        <v>2019</v>
      </c>
      <c r="M38" s="333">
        <v>2020</v>
      </c>
      <c r="N38" s="10"/>
      <c r="O38" s="10"/>
      <c r="P38" s="10"/>
      <c r="Q38" s="10"/>
      <c r="R38" s="10"/>
      <c r="S38" s="10"/>
    </row>
    <row r="39" spans="1:19">
      <c r="A39" s="3"/>
      <c r="C39" t="s">
        <v>65</v>
      </c>
      <c r="E39" s="308" t="s">
        <v>121</v>
      </c>
      <c r="F39" s="147" t="s">
        <v>63</v>
      </c>
      <c r="I39" s="234"/>
      <c r="J39" s="235">
        <f ca="1">SUMIF(Asset_groups!$G$7:$G$63, $F39,Tot_cost!AB$15:AB$67)/1000000</f>
        <v>0</v>
      </c>
      <c r="K39" s="235">
        <f ca="1">SUMIF(Asset_groups!$G$7:$G$63, $F39,Tot_cost!AC$15:AC$67)/1000000</f>
        <v>65.368258397206546</v>
      </c>
      <c r="L39" s="235">
        <f ca="1">SUMIF(Asset_groups!$G$7:$G$63, $F39,Tot_cost!AD$15:AD$67)/1000000</f>
        <v>44.808103020970179</v>
      </c>
      <c r="M39" s="235">
        <f ca="1">SUMIF(Asset_groups!$G$7:$G$63, $F39,Tot_cost!AE$15:AE$67)/1000000</f>
        <v>0</v>
      </c>
      <c r="N39" s="10"/>
      <c r="O39" s="10"/>
      <c r="P39" s="10"/>
      <c r="Q39" s="10"/>
      <c r="R39" s="10"/>
      <c r="S39" s="10"/>
    </row>
    <row r="40" spans="1:19">
      <c r="A40" s="3"/>
      <c r="C40" t="s">
        <v>74</v>
      </c>
      <c r="E40" s="308" t="s">
        <v>121</v>
      </c>
      <c r="F40" s="147" t="s">
        <v>64</v>
      </c>
      <c r="I40" s="47"/>
      <c r="J40" s="235">
        <f ca="1">SUMIF(Asset_groups!$G$7:$G$63, $F40,Tot_cost!AB$15:AB$67)/1000000</f>
        <v>0</v>
      </c>
      <c r="K40" s="235">
        <f ca="1">SUMIF(Asset_groups!$G$7:$G$63, $F40,Tot_cost!AC$15:AC$67)/1000000</f>
        <v>9.3898307029437422</v>
      </c>
      <c r="L40" s="235">
        <f ca="1">SUMIF(Asset_groups!$G$7:$G$63, $F40,Tot_cost!AD$15:AD$67)/1000000</f>
        <v>8.1364061732765478</v>
      </c>
      <c r="M40" s="235">
        <f ca="1">SUMIF(Asset_groups!$G$7:$G$63, $F40,Tot_cost!AE$15:AE$67)/1000000</f>
        <v>0</v>
      </c>
      <c r="N40" s="10"/>
      <c r="O40" s="10"/>
      <c r="P40" s="10"/>
      <c r="Q40" s="10"/>
      <c r="R40" s="10"/>
      <c r="S40" s="10"/>
    </row>
    <row r="41" spans="1:19">
      <c r="A41" s="3"/>
      <c r="C41" s="256" t="s">
        <v>123</v>
      </c>
      <c r="D41" s="259"/>
      <c r="E41" s="259" t="s">
        <v>121</v>
      </c>
      <c r="F41" s="259"/>
      <c r="G41" s="259"/>
      <c r="H41" s="259"/>
      <c r="I41" s="259"/>
      <c r="J41" s="260">
        <f ca="1">SUM(J39:J40)</f>
        <v>0</v>
      </c>
      <c r="K41" s="260">
        <f ca="1">SUM(K39:K40)</f>
        <v>74.758089100150286</v>
      </c>
      <c r="L41" s="260">
        <f ca="1">SUM(L39:L40)</f>
        <v>52.944509194246727</v>
      </c>
      <c r="M41" s="260">
        <f ca="1">SUM(M39:M40)</f>
        <v>0</v>
      </c>
      <c r="N41" s="10"/>
      <c r="O41" s="10"/>
      <c r="P41" s="10"/>
      <c r="Q41" s="10"/>
      <c r="R41" s="10"/>
      <c r="S41" s="10"/>
    </row>
    <row r="42" spans="1:19">
      <c r="A42" s="3"/>
      <c r="C42" s="156" t="s">
        <v>54</v>
      </c>
      <c r="D42" s="157"/>
      <c r="E42" s="157"/>
      <c r="F42" s="157"/>
      <c r="G42" s="157"/>
      <c r="H42" s="157"/>
      <c r="I42" s="157"/>
      <c r="J42" s="236">
        <f ca="1">ROUND(SUM(Tot_cost!AB$15:AB$69)/1000000-J41,0)</f>
        <v>0</v>
      </c>
      <c r="K42" s="236">
        <f ca="1">ROUND(SUM(Tot_cost!AC$15:AC$69)/1000000-K41,0)</f>
        <v>0</v>
      </c>
      <c r="L42" s="236">
        <f ca="1">ROUND(SUM(Tot_cost!AD$15:AD$69)/1000000-L41,0)</f>
        <v>0</v>
      </c>
      <c r="M42" s="236">
        <f ca="1">ROUND(SUM(Tot_cost!AE$15:AE$69)/1000000-M41,0)</f>
        <v>0</v>
      </c>
      <c r="N42" s="182"/>
      <c r="O42" s="182"/>
      <c r="P42" s="182"/>
      <c r="Q42" s="182"/>
      <c r="R42" s="182"/>
      <c r="S42" s="182"/>
    </row>
    <row r="43" spans="1:19">
      <c r="A43" s="3"/>
      <c r="C43" s="151"/>
      <c r="J43" s="151"/>
      <c r="K43" s="151"/>
      <c r="L43" s="151"/>
      <c r="M43" s="151"/>
      <c r="N43" s="182"/>
      <c r="O43" s="182"/>
      <c r="P43" s="182"/>
      <c r="Q43" s="182"/>
      <c r="R43" s="182"/>
      <c r="S43" s="182"/>
    </row>
    <row r="44" spans="1:19" ht="12.75" customHeight="1">
      <c r="A44" s="6"/>
      <c r="B44" s="6"/>
      <c r="C44" s="6"/>
      <c r="D44" s="6"/>
      <c r="E44" s="6"/>
      <c r="F44" s="6"/>
      <c r="G44" s="6"/>
      <c r="H44" s="7"/>
      <c r="N44" s="182"/>
      <c r="O44" s="182"/>
      <c r="P44" s="182"/>
      <c r="Q44" s="182"/>
      <c r="R44" s="182"/>
      <c r="S44" s="182"/>
    </row>
    <row r="45" spans="1:19" ht="12.75" customHeight="1">
      <c r="A45" s="13"/>
      <c r="C45" s="243" t="s">
        <v>139</v>
      </c>
      <c r="D45" s="244"/>
      <c r="E45" s="244"/>
      <c r="F45" s="247"/>
      <c r="G45" s="248"/>
      <c r="H45" s="249"/>
      <c r="I45" s="333">
        <v>2016</v>
      </c>
      <c r="J45" s="333">
        <v>2017</v>
      </c>
      <c r="K45" s="333">
        <v>2018</v>
      </c>
      <c r="L45" s="333">
        <v>2019</v>
      </c>
      <c r="M45" s="333">
        <v>2020</v>
      </c>
      <c r="N45" s="182"/>
      <c r="O45" s="182"/>
      <c r="P45" s="182"/>
      <c r="Q45" s="182"/>
      <c r="R45" s="182"/>
      <c r="S45" s="182"/>
    </row>
    <row r="46" spans="1:19">
      <c r="A46" s="13"/>
      <c r="B46" s="13"/>
      <c r="C46" s="13" t="s">
        <v>48</v>
      </c>
      <c r="E46" s="32" t="s">
        <v>125</v>
      </c>
      <c r="G46" s="33"/>
      <c r="H46" s="33"/>
      <c r="I46" s="47"/>
      <c r="J46" s="261">
        <f ca="1">IF(J$41=0,0, SUMIF(Asset_groups!$H$7:$H$63,$C46, Tot_cost!U$15:U$67)/J$39)/1000000</f>
        <v>0</v>
      </c>
      <c r="K46" s="261">
        <f ca="1">IF(K$41=0,0, SUMIF(Asset_groups!$H$7:$H$63,$C46, Tot_cost!V$15:V$67)/K$39)/1000000</f>
        <v>0.64585409211145528</v>
      </c>
      <c r="L46" s="261">
        <f ca="1">IF(L$41=0,0, SUMIF(Asset_groups!$H$7:$H$63,$C46, Tot_cost!W$15:W$67)/L$39)/1000000</f>
        <v>0.55918824652502175</v>
      </c>
      <c r="M46" s="261">
        <f ca="1">IF(M$41=0,0, SUMIF(Asset_groups!$H$7:$H$63,$C46, Tot_cost!X$15:X$67)/M$39)/1000000</f>
        <v>0</v>
      </c>
      <c r="N46" s="182"/>
      <c r="O46" s="182"/>
      <c r="P46" s="182"/>
      <c r="Q46" s="182"/>
      <c r="R46" s="182"/>
      <c r="S46" s="182"/>
    </row>
    <row r="47" spans="1:19">
      <c r="A47" s="13"/>
      <c r="B47" s="13"/>
      <c r="C47" s="13" t="s">
        <v>51</v>
      </c>
      <c r="E47" s="32" t="s">
        <v>125</v>
      </c>
      <c r="G47" s="33"/>
      <c r="H47" s="33"/>
      <c r="I47" s="47"/>
      <c r="J47" s="261">
        <f ca="1">IF(J$41=0,0, SUMIF(Asset_groups!$H$7:$H$63,$C47, Tot_cost!U$15:U$67)/J$39)/1000000</f>
        <v>0</v>
      </c>
      <c r="K47" s="261">
        <f ca="1">IF(K$41=0,0, SUMIF(Asset_groups!$H$7:$H$63,$C47, Tot_cost!V$15:V$67)/K$39)/1000000</f>
        <v>0.35414590788854483</v>
      </c>
      <c r="L47" s="261">
        <f ca="1">IF(L$41=0,0, SUMIF(Asset_groups!$H$7:$H$63,$C47, Tot_cost!W$15:W$67)/L$39)/1000000</f>
        <v>0.44081175347497831</v>
      </c>
      <c r="M47" s="261">
        <f ca="1">IF(M$41=0,0, SUMIF(Asset_groups!$H$7:$H$63,$C47, Tot_cost!X$15:X$67)/M$39)/1000000</f>
        <v>0</v>
      </c>
      <c r="N47" s="182"/>
      <c r="O47" s="182"/>
      <c r="P47" s="182"/>
      <c r="Q47" s="182"/>
      <c r="R47" s="182"/>
      <c r="S47" s="182"/>
    </row>
    <row r="48" spans="1:19">
      <c r="A48" s="13"/>
      <c r="B48" s="2"/>
      <c r="C48" s="256" t="s">
        <v>111</v>
      </c>
      <c r="D48" s="257"/>
      <c r="E48" s="263" t="s">
        <v>125</v>
      </c>
      <c r="F48" s="258"/>
      <c r="G48" s="258"/>
      <c r="H48" s="258"/>
      <c r="I48" s="262"/>
      <c r="J48" s="262">
        <f ca="1">SUM(J46:J47)</f>
        <v>0</v>
      </c>
      <c r="K48" s="262">
        <f ca="1">SUM(K46:K47)</f>
        <v>1</v>
      </c>
      <c r="L48" s="262">
        <f ca="1">SUM(L46:L47)</f>
        <v>1</v>
      </c>
      <c r="M48" s="262">
        <f ca="1">SUM(M46:M47)</f>
        <v>0</v>
      </c>
      <c r="N48" s="182"/>
      <c r="O48" s="182"/>
      <c r="P48" s="182"/>
      <c r="Q48" s="182"/>
      <c r="R48" s="182"/>
      <c r="S48" s="182"/>
    </row>
    <row r="49" spans="1:19" ht="15">
      <c r="A49" s="13"/>
      <c r="B49" s="132"/>
      <c r="C49" s="43"/>
      <c r="D49" s="43"/>
      <c r="E49" s="96"/>
      <c r="F49" s="97"/>
      <c r="G49" s="97"/>
      <c r="H49" s="97"/>
      <c r="I49" s="36"/>
      <c r="J49" s="155"/>
      <c r="K49" s="155"/>
      <c r="L49" s="155"/>
      <c r="M49" s="155"/>
      <c r="N49" s="182"/>
      <c r="O49" s="182"/>
      <c r="P49" s="182"/>
      <c r="Q49" s="182"/>
      <c r="R49" s="182"/>
      <c r="S49" s="182"/>
    </row>
    <row r="50" spans="1:19">
      <c r="A50" s="13"/>
      <c r="B50" s="13"/>
      <c r="D50" s="43"/>
      <c r="E50" s="96"/>
      <c r="F50" s="97"/>
      <c r="G50" s="97"/>
      <c r="H50" s="97"/>
      <c r="I50" s="36"/>
      <c r="J50" s="36"/>
      <c r="K50" s="36"/>
      <c r="L50" s="36"/>
      <c r="M50" s="36"/>
      <c r="N50" s="182"/>
      <c r="O50" s="182"/>
      <c r="P50" s="182"/>
      <c r="Q50" s="182"/>
      <c r="R50" s="182"/>
      <c r="S50" s="182"/>
    </row>
    <row r="51" spans="1:19" s="2" customFormat="1" ht="15">
      <c r="A51"/>
      <c r="B51"/>
      <c r="C51" s="243" t="s">
        <v>138</v>
      </c>
      <c r="D51" s="244"/>
      <c r="E51" s="244"/>
      <c r="F51" s="247"/>
      <c r="G51" s="248"/>
      <c r="H51" s="249"/>
      <c r="I51" s="333">
        <v>2016</v>
      </c>
      <c r="J51" s="333">
        <v>2017</v>
      </c>
      <c r="K51" s="333">
        <v>2018</v>
      </c>
      <c r="L51" s="333">
        <v>2019</v>
      </c>
      <c r="M51" s="333">
        <v>2020</v>
      </c>
      <c r="N51" s="182"/>
      <c r="O51" s="182"/>
      <c r="P51" s="182"/>
      <c r="Q51" s="182"/>
      <c r="R51" s="182"/>
      <c r="S51" s="182"/>
    </row>
    <row r="52" spans="1:19" s="2" customFormat="1">
      <c r="A52"/>
      <c r="B52" s="13"/>
      <c r="C52" s="13" t="s">
        <v>48</v>
      </c>
      <c r="D52"/>
      <c r="E52" s="308" t="s">
        <v>121</v>
      </c>
      <c r="F52"/>
      <c r="G52" s="33"/>
      <c r="H52" s="33"/>
      <c r="I52" s="234"/>
      <c r="J52" s="235">
        <f t="shared" ref="J52:J53" ca="1" si="4">J$41*J46</f>
        <v>0</v>
      </c>
      <c r="K52" s="313">
        <f t="shared" ref="K52:M52" ca="1" si="5">K$41*K46</f>
        <v>48.282817763764847</v>
      </c>
      <c r="L52" s="313">
        <f t="shared" ca="1" si="5"/>
        <v>29.60594725945872</v>
      </c>
      <c r="M52" s="313">
        <f t="shared" ca="1" si="5"/>
        <v>0</v>
      </c>
      <c r="N52" s="182"/>
      <c r="O52" s="182"/>
      <c r="P52" s="182"/>
      <c r="Q52" s="182"/>
      <c r="R52" s="182"/>
      <c r="S52" s="182"/>
    </row>
    <row r="53" spans="1:19" s="2" customFormat="1">
      <c r="A53"/>
      <c r="B53" s="13"/>
      <c r="C53" s="13" t="s">
        <v>51</v>
      </c>
      <c r="D53"/>
      <c r="E53" s="308" t="s">
        <v>121</v>
      </c>
      <c r="F53"/>
      <c r="G53" s="33"/>
      <c r="H53" s="33"/>
      <c r="I53" s="47"/>
      <c r="J53" s="235">
        <f t="shared" ca="1" si="4"/>
        <v>0</v>
      </c>
      <c r="K53" s="313">
        <f t="shared" ref="K53:M53" ca="1" si="6">K$41*K47</f>
        <v>26.47527133638545</v>
      </c>
      <c r="L53" s="313">
        <f t="shared" ca="1" si="6"/>
        <v>23.338561934788011</v>
      </c>
      <c r="M53" s="313">
        <f t="shared" ca="1" si="6"/>
        <v>0</v>
      </c>
      <c r="N53" s="182"/>
      <c r="O53" s="182"/>
      <c r="P53" s="182"/>
      <c r="Q53" s="182"/>
      <c r="R53" s="182"/>
      <c r="S53" s="182"/>
    </row>
    <row r="54" spans="1:19" s="2" customFormat="1">
      <c r="A54"/>
      <c r="C54" s="256" t="s">
        <v>124</v>
      </c>
      <c r="D54" s="259"/>
      <c r="E54" s="259" t="s">
        <v>121</v>
      </c>
      <c r="F54" s="259"/>
      <c r="G54" s="259"/>
      <c r="H54" s="259"/>
      <c r="I54" s="259"/>
      <c r="J54" s="260">
        <f ca="1">SUM(J52:J53)</f>
        <v>0</v>
      </c>
      <c r="K54" s="314">
        <f ca="1">SUM(K52:K53)</f>
        <v>74.758089100150301</v>
      </c>
      <c r="L54" s="314">
        <f ca="1">SUM(L52:L53)</f>
        <v>52.944509194246734</v>
      </c>
      <c r="M54" s="314">
        <f ca="1">SUM(M52:M53)</f>
        <v>0</v>
      </c>
      <c r="N54" s="182"/>
      <c r="O54" s="182"/>
      <c r="P54" s="182"/>
      <c r="Q54" s="182"/>
      <c r="R54" s="182"/>
      <c r="S54" s="182"/>
    </row>
    <row r="55" spans="1:19" s="2" customFormat="1" ht="15">
      <c r="A55"/>
      <c r="B55" s="133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182"/>
      <c r="O55" s="182"/>
      <c r="P55" s="182"/>
      <c r="Q55" s="182"/>
      <c r="R55" s="182"/>
      <c r="S55" s="182"/>
    </row>
    <row r="56" spans="1:19" s="2" customFormat="1">
      <c r="A56"/>
      <c r="B56"/>
      <c r="C56"/>
      <c r="D56"/>
      <c r="E56"/>
      <c r="F56" s="20"/>
      <c r="G56" s="20"/>
      <c r="H56" s="20"/>
      <c r="N56" s="182"/>
      <c r="O56" s="182"/>
      <c r="P56" s="182"/>
      <c r="Q56" s="182"/>
      <c r="R56" s="182"/>
      <c r="S56" s="182"/>
    </row>
    <row r="57" spans="1:19" s="2" customFormat="1" ht="15">
      <c r="A57"/>
      <c r="B57"/>
      <c r="C57" s="251" t="s">
        <v>110</v>
      </c>
      <c r="D57" s="252"/>
      <c r="E57" s="252"/>
      <c r="F57" s="253"/>
      <c r="G57" s="254"/>
      <c r="H57" s="255"/>
      <c r="I57" s="333">
        <v>2016</v>
      </c>
      <c r="J57" s="333">
        <v>2017</v>
      </c>
      <c r="K57" s="333">
        <v>2018</v>
      </c>
      <c r="L57" s="333">
        <v>2019</v>
      </c>
      <c r="M57" s="333">
        <v>2020</v>
      </c>
      <c r="N57" s="182"/>
      <c r="O57" s="182"/>
      <c r="P57" s="182"/>
      <c r="Q57" s="182"/>
      <c r="R57" s="182"/>
      <c r="S57" s="182"/>
    </row>
    <row r="58" spans="1:19" s="2" customFormat="1">
      <c r="A58"/>
      <c r="B58" s="13"/>
      <c r="C58" s="13" t="s">
        <v>48</v>
      </c>
      <c r="D58"/>
      <c r="E58" t="s">
        <v>121</v>
      </c>
      <c r="F58"/>
      <c r="G58" s="33"/>
      <c r="H58" s="33"/>
      <c r="I58" s="234"/>
      <c r="J58" s="313">
        <f t="shared" ref="J58:M59" ca="1" si="7">J$41*J46</f>
        <v>0</v>
      </c>
      <c r="K58" s="313">
        <f t="shared" ca="1" si="7"/>
        <v>48.282817763764847</v>
      </c>
      <c r="L58" s="313">
        <f t="shared" ca="1" si="7"/>
        <v>29.60594725945872</v>
      </c>
      <c r="M58" s="313">
        <f t="shared" ca="1" si="7"/>
        <v>0</v>
      </c>
      <c r="N58" s="182"/>
      <c r="O58" s="182"/>
      <c r="P58" s="182"/>
      <c r="Q58" s="182"/>
      <c r="R58" s="182"/>
      <c r="S58" s="182"/>
    </row>
    <row r="59" spans="1:19" s="2" customFormat="1">
      <c r="A59"/>
      <c r="B59" s="13"/>
      <c r="C59" s="13" t="s">
        <v>51</v>
      </c>
      <c r="D59"/>
      <c r="E59" t="s">
        <v>121</v>
      </c>
      <c r="F59"/>
      <c r="G59" s="33"/>
      <c r="H59" s="33"/>
      <c r="I59" s="47"/>
      <c r="J59" s="313">
        <f t="shared" ca="1" si="7"/>
        <v>0</v>
      </c>
      <c r="K59" s="313">
        <f t="shared" ca="1" si="7"/>
        <v>26.47527133638545</v>
      </c>
      <c r="L59" s="313">
        <f t="shared" ca="1" si="7"/>
        <v>23.338561934788011</v>
      </c>
      <c r="M59" s="313">
        <f t="shared" ca="1" si="7"/>
        <v>0</v>
      </c>
      <c r="N59" s="182"/>
      <c r="O59" s="182"/>
      <c r="P59" s="182"/>
      <c r="Q59" s="182"/>
      <c r="R59" s="182"/>
      <c r="S59" s="182"/>
    </row>
    <row r="60" spans="1:19" s="2" customFormat="1">
      <c r="A60"/>
      <c r="C60" s="256" t="s">
        <v>123</v>
      </c>
      <c r="D60" s="259"/>
      <c r="E60" s="259" t="s">
        <v>121</v>
      </c>
      <c r="F60" s="259"/>
      <c r="G60" s="259"/>
      <c r="H60" s="259"/>
      <c r="I60" s="259"/>
      <c r="J60" s="314">
        <f ca="1">SUM(J58:J59)</f>
        <v>0</v>
      </c>
      <c r="K60" s="314">
        <f ca="1">SUM(K58:K59)</f>
        <v>74.758089100150301</v>
      </c>
      <c r="L60" s="314">
        <f ca="1">SUM(L58:L59)</f>
        <v>52.944509194246734</v>
      </c>
      <c r="M60" s="314">
        <f ca="1">SUM(M58:M59)</f>
        <v>0</v>
      </c>
      <c r="N60" s="182"/>
      <c r="O60" s="182"/>
      <c r="P60" s="182"/>
      <c r="Q60" s="182"/>
      <c r="R60" s="182"/>
      <c r="S60" s="182"/>
    </row>
    <row r="61" spans="1:19" s="2" customFormat="1" ht="15">
      <c r="A61"/>
      <c r="B61" s="133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182"/>
      <c r="O61" s="182"/>
      <c r="P61" s="182"/>
      <c r="Q61" s="182"/>
      <c r="R61" s="182"/>
      <c r="S61" s="182"/>
    </row>
    <row r="62" spans="1:19" s="2" customFormat="1" ht="15">
      <c r="A62"/>
      <c r="B62" s="133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182"/>
      <c r="O62" s="182"/>
      <c r="P62" s="182"/>
      <c r="Q62" s="182"/>
      <c r="R62" s="182"/>
      <c r="S62" s="182"/>
    </row>
    <row r="63" spans="1:19" s="2" customFormat="1">
      <c r="A63"/>
      <c r="B63"/>
      <c r="C63"/>
      <c r="D63"/>
      <c r="E63"/>
      <c r="F63" s="20"/>
      <c r="G63" s="20"/>
      <c r="H63" s="20"/>
      <c r="N63" s="182"/>
      <c r="O63" s="182"/>
      <c r="P63" s="182"/>
      <c r="Q63" s="182"/>
      <c r="R63" s="182"/>
      <c r="S63" s="182"/>
    </row>
    <row r="64" spans="1:19" s="2" customFormat="1">
      <c r="A64"/>
      <c r="B64"/>
      <c r="C64"/>
      <c r="D64"/>
      <c r="E64"/>
      <c r="F64" s="20"/>
      <c r="G64" s="20"/>
      <c r="H64" s="20"/>
      <c r="N64" s="182"/>
      <c r="O64" s="182"/>
      <c r="P64" s="182"/>
      <c r="Q64" s="182"/>
      <c r="R64" s="182"/>
      <c r="S64" s="182"/>
    </row>
    <row r="65" spans="1:19" s="2" customFormat="1">
      <c r="A65"/>
      <c r="B65"/>
      <c r="C65"/>
      <c r="D65"/>
      <c r="E65"/>
      <c r="F65" s="20"/>
      <c r="G65" s="20"/>
      <c r="H65" s="20"/>
      <c r="N65" s="182"/>
      <c r="O65" s="182"/>
      <c r="P65" s="182"/>
      <c r="Q65" s="182"/>
      <c r="R65" s="182"/>
      <c r="S65" s="182"/>
    </row>
    <row r="66" spans="1:19" s="2" customFormat="1">
      <c r="A66"/>
      <c r="B66"/>
      <c r="C66"/>
      <c r="D66"/>
      <c r="E66"/>
      <c r="F66" s="20"/>
      <c r="G66" s="20"/>
      <c r="H66" s="20"/>
      <c r="N66" s="182"/>
      <c r="O66" s="182"/>
      <c r="P66" s="182"/>
      <c r="Q66" s="182"/>
      <c r="R66" s="182"/>
      <c r="S66" s="182"/>
    </row>
    <row r="67" spans="1:19" s="2" customFormat="1">
      <c r="A67"/>
      <c r="B67"/>
      <c r="C67"/>
      <c r="D67"/>
      <c r="E67"/>
      <c r="F67" s="20"/>
      <c r="G67" s="20"/>
      <c r="H67" s="20"/>
      <c r="N67" s="182"/>
      <c r="O67" s="182"/>
      <c r="P67" s="182"/>
      <c r="Q67" s="182"/>
      <c r="R67" s="182"/>
      <c r="S67" s="182"/>
    </row>
    <row r="68" spans="1:19" s="2" customFormat="1">
      <c r="A68"/>
      <c r="B68"/>
      <c r="C68"/>
      <c r="D68"/>
      <c r="E68"/>
      <c r="F68" s="20"/>
      <c r="G68" s="20"/>
      <c r="H68" s="20"/>
      <c r="N68" s="182"/>
      <c r="O68" s="182"/>
      <c r="P68" s="182"/>
      <c r="Q68" s="182"/>
      <c r="R68" s="182"/>
      <c r="S68" s="182"/>
    </row>
    <row r="69" spans="1:19" s="2" customFormat="1">
      <c r="A69"/>
      <c r="B69"/>
      <c r="C69"/>
      <c r="D69"/>
      <c r="E69"/>
      <c r="F69" s="20"/>
      <c r="G69" s="20"/>
      <c r="H69" s="20"/>
      <c r="N69" s="182"/>
      <c r="O69" s="182"/>
      <c r="P69" s="182"/>
      <c r="Q69" s="182"/>
      <c r="R69" s="182"/>
      <c r="S69" s="182"/>
    </row>
    <row r="70" spans="1:19" s="2" customFormat="1">
      <c r="A70"/>
      <c r="B70"/>
      <c r="C70"/>
      <c r="D70"/>
      <c r="E70"/>
      <c r="F70" s="20"/>
      <c r="G70" s="20"/>
      <c r="H70" s="20"/>
      <c r="N70" s="309"/>
      <c r="O70" s="309"/>
      <c r="P70" s="309"/>
      <c r="Q70" s="309"/>
      <c r="R70" s="309"/>
      <c r="S70" s="309"/>
    </row>
    <row r="71" spans="1:19" s="2" customFormat="1">
      <c r="A71"/>
      <c r="B71"/>
      <c r="C71"/>
      <c r="D71"/>
      <c r="E71"/>
      <c r="F71" s="20"/>
      <c r="G71" s="20"/>
      <c r="H71" s="20"/>
      <c r="N71" s="309"/>
      <c r="O71" s="309"/>
      <c r="P71" s="309"/>
      <c r="Q71" s="309"/>
      <c r="R71" s="309"/>
      <c r="S71" s="309"/>
    </row>
    <row r="72" spans="1:19" s="2" customFormat="1">
      <c r="A72"/>
      <c r="B72"/>
      <c r="C72"/>
      <c r="D72"/>
      <c r="E72"/>
      <c r="F72" s="20"/>
      <c r="G72" s="20"/>
      <c r="H72" s="20"/>
      <c r="N72" s="309"/>
      <c r="O72" s="309"/>
      <c r="P72" s="309"/>
      <c r="Q72" s="309"/>
      <c r="R72" s="309"/>
      <c r="S72" s="309"/>
    </row>
    <row r="73" spans="1:19">
      <c r="N73" s="308"/>
      <c r="O73" s="308"/>
      <c r="P73" s="308"/>
      <c r="Q73" s="308"/>
      <c r="R73" s="308"/>
      <c r="S73" s="308"/>
    </row>
    <row r="74" spans="1:19">
      <c r="N74" s="308"/>
      <c r="O74" s="308"/>
      <c r="P74" s="308"/>
      <c r="Q74" s="308"/>
      <c r="R74" s="308"/>
      <c r="S74" s="308"/>
    </row>
    <row r="75" spans="1:19">
      <c r="N75" s="308"/>
      <c r="O75" s="308"/>
      <c r="P75" s="308"/>
      <c r="Q75" s="308"/>
      <c r="R75" s="308"/>
      <c r="S75" s="308"/>
    </row>
    <row r="76" spans="1:19">
      <c r="N76" s="308"/>
      <c r="O76" s="308"/>
      <c r="P76" s="308"/>
      <c r="Q76" s="308"/>
      <c r="R76" s="308"/>
      <c r="S76" s="308"/>
    </row>
    <row r="77" spans="1:19">
      <c r="N77" s="308"/>
      <c r="O77" s="308"/>
      <c r="P77" s="308"/>
      <c r="Q77" s="308"/>
      <c r="R77" s="308"/>
      <c r="S77" s="308"/>
    </row>
    <row r="78" spans="1:19">
      <c r="N78" s="308"/>
      <c r="O78" s="308"/>
      <c r="P78" s="308"/>
      <c r="Q78" s="308"/>
      <c r="R78" s="308"/>
      <c r="S78" s="308"/>
    </row>
    <row r="79" spans="1:19">
      <c r="N79" s="308"/>
      <c r="O79" s="308"/>
      <c r="P79" s="308"/>
      <c r="Q79" s="308"/>
      <c r="R79" s="308"/>
      <c r="S79" s="308"/>
    </row>
    <row r="80" spans="1:19">
      <c r="N80" s="308"/>
      <c r="O80" s="308"/>
      <c r="P80" s="308"/>
      <c r="Q80" s="308"/>
      <c r="R80" s="308"/>
      <c r="S80" s="308"/>
    </row>
  </sheetData>
  <conditionalFormatting sqref="F39:F40">
    <cfRule type="expression" dxfId="25" priority="3">
      <formula>#REF!="Opex"</formula>
    </cfRule>
  </conditionalFormatting>
  <conditionalFormatting sqref="H2">
    <cfRule type="containsText" dxfId="24" priority="1" operator="containsText" text="TRUE">
      <formula>NOT(ISERROR(SEARCH("TRUE",H2)))</formula>
    </cfRule>
  </conditionalFormatting>
  <pageMargins left="0.82677165354330717" right="0.23622047244094491" top="0.55118110236220474" bottom="0.55118110236220474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66FFFF"/>
    <pageSetUpPr fitToPage="1"/>
  </sheetPr>
  <dimension ref="A1:XDT125"/>
  <sheetViews>
    <sheetView showGridLines="0" zoomScale="85" zoomScaleNormal="85" workbookViewId="0">
      <pane xSplit="5" ySplit="7" topLeftCell="F8" activePane="bottomRight" state="frozen"/>
      <selection activeCell="H78" sqref="H78"/>
      <selection pane="topRight" activeCell="H78" sqref="H78"/>
      <selection pane="bottomLeft" activeCell="H78" sqref="H78"/>
      <selection pane="bottomRight"/>
    </sheetView>
  </sheetViews>
  <sheetFormatPr defaultRowHeight="12.75"/>
  <cols>
    <col min="1" max="1" width="2.28515625" customWidth="1"/>
    <col min="2" max="2" width="1.42578125" customWidth="1"/>
    <col min="3" max="3" width="1.5703125" customWidth="1"/>
    <col min="4" max="4" width="33.7109375" customWidth="1"/>
    <col min="5" max="5" width="1.140625" style="62" customWidth="1"/>
    <col min="6" max="6" width="13.7109375" customWidth="1"/>
    <col min="7" max="7" width="4.42578125" customWidth="1"/>
    <col min="8" max="13" width="10" customWidth="1"/>
    <col min="14" max="14" width="1.140625" customWidth="1"/>
    <col min="15" max="15" width="11.28515625" style="10" customWidth="1"/>
    <col min="16" max="16" width="2.28515625" style="30" customWidth="1"/>
  </cols>
  <sheetData>
    <row r="1" spans="1:16" ht="23.25">
      <c r="A1" s="204" t="s">
        <v>161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6" ht="21">
      <c r="A2" s="206" t="s">
        <v>186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</row>
    <row r="3" spans="1:16" s="308" customFormat="1">
      <c r="A3" s="208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312"/>
    </row>
    <row r="4" spans="1:16" ht="14.25" customHeight="1">
      <c r="A4" s="165"/>
      <c r="B4" s="166"/>
      <c r="C4" s="166"/>
      <c r="D4" s="166"/>
      <c r="K4" s="60"/>
    </row>
    <row r="5" spans="1:16" ht="15">
      <c r="A5" s="165"/>
      <c r="B5" s="166"/>
      <c r="C5" s="166"/>
      <c r="D5" s="166"/>
      <c r="F5" s="308"/>
      <c r="G5" s="308"/>
      <c r="H5" s="40"/>
      <c r="I5" s="40"/>
      <c r="J5" s="40"/>
      <c r="K5" s="40"/>
      <c r="L5" s="40"/>
      <c r="M5" s="40"/>
    </row>
    <row r="6" spans="1:16" s="5" customFormat="1" ht="15">
      <c r="A6" s="58"/>
      <c r="B6" s="58"/>
      <c r="C6" s="58"/>
      <c r="D6" s="58"/>
      <c r="E6" s="58"/>
      <c r="F6" s="58"/>
      <c r="G6" s="58"/>
      <c r="H6" s="58" t="s">
        <v>171</v>
      </c>
      <c r="I6" s="57"/>
      <c r="J6" s="57"/>
      <c r="K6" s="57"/>
      <c r="L6" s="57"/>
      <c r="M6" s="57"/>
      <c r="N6"/>
      <c r="O6" s="164"/>
      <c r="P6" s="30"/>
    </row>
    <row r="7" spans="1:16" s="8" customFormat="1" ht="15">
      <c r="A7" s="55"/>
      <c r="B7" s="55"/>
      <c r="C7" s="55"/>
      <c r="D7" s="55"/>
      <c r="E7" s="55"/>
      <c r="F7" s="55"/>
      <c r="G7" s="55"/>
      <c r="H7" s="55" t="s">
        <v>154</v>
      </c>
      <c r="I7" s="55" t="s">
        <v>155</v>
      </c>
      <c r="J7" s="55" t="s">
        <v>156</v>
      </c>
      <c r="K7" s="55" t="s">
        <v>157</v>
      </c>
      <c r="L7" s="55" t="s">
        <v>158</v>
      </c>
      <c r="M7" s="55" t="s">
        <v>159</v>
      </c>
      <c r="N7"/>
      <c r="O7" s="55" t="s">
        <v>0</v>
      </c>
      <c r="P7" s="30"/>
    </row>
    <row r="8" spans="1:16">
      <c r="D8" s="38"/>
      <c r="E8" s="71"/>
      <c r="F8" s="39"/>
      <c r="G8" s="30"/>
      <c r="H8" s="40"/>
      <c r="I8" s="40"/>
      <c r="J8" s="40"/>
      <c r="K8" s="40"/>
      <c r="L8" s="40"/>
      <c r="M8" s="40"/>
    </row>
    <row r="9" spans="1:16">
      <c r="D9" s="38"/>
      <c r="E9" s="71"/>
      <c r="F9" s="39"/>
      <c r="G9" s="30"/>
      <c r="H9" s="59"/>
      <c r="I9" s="59"/>
      <c r="J9" s="59"/>
      <c r="K9" s="59"/>
      <c r="L9" s="59"/>
      <c r="M9" s="40"/>
      <c r="P9" s="312"/>
    </row>
    <row r="10" spans="1:16" ht="15">
      <c r="B10" s="9" t="s">
        <v>3</v>
      </c>
      <c r="P10" s="312"/>
    </row>
    <row r="11" spans="1:16">
      <c r="D11" s="170" t="s">
        <v>3</v>
      </c>
      <c r="E11" s="171"/>
      <c r="F11" s="170"/>
      <c r="G11" s="170"/>
      <c r="H11" s="168">
        <f ca="1">(SUM(BAN_cost!$U15:$X15))/1000</f>
        <v>1383.2612431776154</v>
      </c>
      <c r="I11" s="168">
        <f ca="1">(SUM(BAS_cost!$U15:$X15))/1000</f>
        <v>1064.3034706932076</v>
      </c>
      <c r="J11" s="168">
        <f ca="1">(SUM(BETS_cost!$U15:$X15))/1000</f>
        <v>792.59144078331894</v>
      </c>
      <c r="K11" s="168">
        <f ca="1">(SUM(BGO_cost!$U15:$X15))/1000</f>
        <v>1069.0084409080973</v>
      </c>
      <c r="L11" s="168">
        <f ca="1">(SUM(CTN_cost!$U15:$X15))/1000</f>
        <v>877.8690259281974</v>
      </c>
      <c r="M11" s="168">
        <f ca="1">(SUM(GL_cost!$U15:$X15))/1000</f>
        <v>985.29917916818226</v>
      </c>
      <c r="O11" s="169">
        <f ca="1">SUM(H11:M11)</f>
        <v>6172.3328006586189</v>
      </c>
      <c r="P11" s="312"/>
    </row>
    <row r="12" spans="1:16">
      <c r="C12" s="51"/>
      <c r="D12" s="52"/>
      <c r="E12" s="61"/>
      <c r="F12" s="53"/>
      <c r="G12" s="51"/>
      <c r="H12" s="54"/>
      <c r="I12" s="54"/>
      <c r="J12" s="54"/>
      <c r="K12" s="54"/>
      <c r="L12" s="54"/>
      <c r="M12" s="54"/>
      <c r="O12" s="64"/>
      <c r="P12" s="312"/>
    </row>
    <row r="13" spans="1:16" ht="15">
      <c r="B13" s="9" t="s">
        <v>55</v>
      </c>
      <c r="P13" s="312"/>
    </row>
    <row r="14" spans="1:16">
      <c r="D14" s="170" t="str">
        <f>Project_inputs!D11</f>
        <v>Surge arrestor sites (single phase)</v>
      </c>
      <c r="E14" s="171"/>
      <c r="F14" s="170"/>
      <c r="G14" s="170"/>
      <c r="H14" s="168">
        <f ca="1">(SUM(BAN_cost!$U18:$X18))/1000</f>
        <v>1317.7228877305729</v>
      </c>
      <c r="I14" s="168">
        <f ca="1">(SUM(BAS_cost!$U18:$X18))/1000</f>
        <v>1286.3740086842929</v>
      </c>
      <c r="J14" s="168">
        <f ca="1">(SUM(BETS_cost!$U18:$X18))/1000</f>
        <v>597.76605625212051</v>
      </c>
      <c r="K14" s="168">
        <f ca="1">(SUM(BGO_cost!$U18:$X18))/1000</f>
        <v>501.30466363292095</v>
      </c>
      <c r="L14" s="168">
        <f ca="1">(SUM(CTN_cost!$U18:$X18))/1000</f>
        <v>280.34605735536803</v>
      </c>
      <c r="M14" s="168">
        <f ca="1">(SUM(GL_cost!$U18:$X18))/1000</f>
        <v>526.55493213298109</v>
      </c>
      <c r="O14" s="169">
        <f t="shared" ref="O14:O25" ca="1" si="0">SUM(H14:M14)</f>
        <v>4510.0686057882567</v>
      </c>
      <c r="P14" s="312"/>
    </row>
    <row r="15" spans="1:16">
      <c r="D15" s="170" t="str">
        <f>Project_inputs!D12</f>
        <v>Surge arrestor sites (three phase)</v>
      </c>
      <c r="E15" s="171"/>
      <c r="F15" s="170"/>
      <c r="G15" s="170"/>
      <c r="H15" s="168">
        <f ca="1">(SUM(BAN_cost!$U19:$X19))/1000</f>
        <v>1740.9110648855053</v>
      </c>
      <c r="I15" s="168">
        <f ca="1">(SUM(BAS_cost!$U19:$X19))/1000</f>
        <v>1358.7114279153659</v>
      </c>
      <c r="J15" s="168">
        <f ca="1">(SUM(BETS_cost!$U19:$X19))/1000</f>
        <v>1048.4005746738658</v>
      </c>
      <c r="K15" s="168">
        <f ca="1">(SUM(BGO_cost!$U19:$X19))/1000</f>
        <v>465.31976678639836</v>
      </c>
      <c r="L15" s="168">
        <f ca="1">(SUM(CTN_cost!$U19:$X19))/1000</f>
        <v>637.69112410825005</v>
      </c>
      <c r="M15" s="168">
        <f ca="1">(SUM(GL_cost!$U19:$X19))/1000</f>
        <v>1085.1807074190763</v>
      </c>
      <c r="O15" s="169">
        <f t="shared" ca="1" si="0"/>
        <v>6336.2146657884623</v>
      </c>
      <c r="P15" s="312"/>
    </row>
    <row r="16" spans="1:16">
      <c r="D16" s="170" t="str">
        <f>Project_inputs!D13</f>
        <v>ACRs</v>
      </c>
      <c r="E16" s="171"/>
      <c r="F16" s="170"/>
      <c r="G16" s="170"/>
      <c r="H16" s="168">
        <f ca="1">(SUM(BAN_cost!$U20:$X20))/1000</f>
        <v>666.2633898359602</v>
      </c>
      <c r="I16" s="168">
        <f ca="1">(SUM(BAS_cost!$U20:$X20))/1000</f>
        <v>565.51796217326262</v>
      </c>
      <c r="J16" s="168">
        <f ca="1">(SUM(BETS_cost!$U20:$X20))/1000</f>
        <v>50.153135141856104</v>
      </c>
      <c r="K16" s="168">
        <f ca="1">(SUM(BGO_cost!$U20:$X20))/1000</f>
        <v>150.45940542556829</v>
      </c>
      <c r="L16" s="168">
        <f ca="1">(SUM(CTN_cost!$U20:$X20))/1000</f>
        <v>400.00689519392921</v>
      </c>
      <c r="M16" s="168">
        <f ca="1">(SUM(GL_cost!$U20:$X20))/1000</f>
        <v>200.00344759696461</v>
      </c>
      <c r="O16" s="169">
        <f t="shared" ca="1" si="0"/>
        <v>2032.4042353675411</v>
      </c>
      <c r="P16" s="312"/>
    </row>
    <row r="17" spans="4:16">
      <c r="D17" s="170" t="str">
        <f>Project_inputs!D14</f>
        <v>ACR/gas switch control box replacement</v>
      </c>
      <c r="E17" s="171"/>
      <c r="F17" s="170"/>
      <c r="G17" s="170"/>
      <c r="H17" s="168">
        <f ca="1">(SUM(BAN_cost!$U21:$X21))/1000</f>
        <v>312.06440942065149</v>
      </c>
      <c r="I17" s="168">
        <f ca="1">(SUM(BAS_cost!$U21:$X21))/1000</f>
        <v>149.12943844056119</v>
      </c>
      <c r="J17" s="168">
        <f ca="1">(SUM(BETS_cost!$U21:$X21))/1000</f>
        <v>137.56134519691761</v>
      </c>
      <c r="K17" s="168">
        <f ca="1">(SUM(BGO_cost!$U21:$X21))/1000</f>
        <v>30.569187821537248</v>
      </c>
      <c r="L17" s="168">
        <f ca="1">(SUM(CTN_cost!$U21:$X21))/1000</f>
        <v>106.60766940775922</v>
      </c>
      <c r="M17" s="168">
        <f ca="1">(SUM(GL_cost!$U21:$X21))/1000</f>
        <v>60.918668233005263</v>
      </c>
      <c r="O17" s="169">
        <f t="shared" ca="1" si="0"/>
        <v>796.85071852043211</v>
      </c>
      <c r="P17" s="312"/>
    </row>
    <row r="18" spans="4:16">
      <c r="D18" s="170" t="str">
        <f>Project_inputs!D15</f>
        <v>Admittance balancing units (single phase)</v>
      </c>
      <c r="E18" s="171"/>
      <c r="F18" s="170"/>
      <c r="G18" s="170"/>
      <c r="H18" s="168">
        <f ca="1">(SUM(BAN_cost!$U22:$X22))/1000</f>
        <v>1031.599785313138</v>
      </c>
      <c r="I18" s="168">
        <f ca="1">(SUM(BAS_cost!$U22:$X22))/1000</f>
        <v>1002.6542543207732</v>
      </c>
      <c r="J18" s="168">
        <f ca="1">(SUM(BETS_cost!$U22:$X22))/1000</f>
        <v>315.1114224298729</v>
      </c>
      <c r="K18" s="168">
        <f ca="1">(SUM(BGO_cost!$U22:$X22))/1000</f>
        <v>346.62256467286022</v>
      </c>
      <c r="L18" s="168">
        <f ca="1">(SUM(CTN_cost!$U22:$X22))/1000</f>
        <v>408.32821206607383</v>
      </c>
      <c r="M18" s="168">
        <f ca="1">(SUM(GL_cost!$U22:$X22))/1000</f>
        <v>628.19724933242139</v>
      </c>
      <c r="O18" s="169">
        <f t="shared" ca="1" si="0"/>
        <v>3732.5134881351401</v>
      </c>
      <c r="P18" s="312"/>
    </row>
    <row r="19" spans="4:16">
      <c r="D19" s="170" t="str">
        <f>Project_inputs!D16</f>
        <v>Admittance balancing units (three phase)</v>
      </c>
      <c r="E19" s="171"/>
      <c r="F19" s="170"/>
      <c r="G19" s="170"/>
      <c r="H19" s="168">
        <f ca="1">(SUM(BAN_cost!$U23:$X23))/1000</f>
        <v>2711.894082467878</v>
      </c>
      <c r="I19" s="168">
        <f ca="1">(SUM(BAS_cost!$U23:$X23))/1000</f>
        <v>2153.2298056018908</v>
      </c>
      <c r="J19" s="168">
        <f ca="1">(SUM(BETS_cost!$U23:$X23))/1000</f>
        <v>1219.399039637593</v>
      </c>
      <c r="K19" s="168">
        <f ca="1">(SUM(BGO_cost!$U23:$X23))/1000</f>
        <v>940.67925914900047</v>
      </c>
      <c r="L19" s="168">
        <f ca="1">(SUM(CTN_cost!$U23:$X23))/1000</f>
        <v>1529.58232385267</v>
      </c>
      <c r="M19" s="168">
        <f ca="1">(SUM(GL_cost!$U23:$X23))/1000</f>
        <v>1494.8190892196546</v>
      </c>
      <c r="O19" s="169">
        <f t="shared" ca="1" si="0"/>
        <v>10049.603599928687</v>
      </c>
      <c r="P19" s="312"/>
    </row>
    <row r="20" spans="4:16">
      <c r="D20" s="170" t="str">
        <f>Project_inputs!D17</f>
        <v>Re-phasing</v>
      </c>
      <c r="E20" s="171"/>
      <c r="F20" s="170"/>
      <c r="G20" s="170"/>
      <c r="H20" s="168">
        <f ca="1">(SUM(BAN_cost!$U24:$X24))/1000</f>
        <v>65.584991214036819</v>
      </c>
      <c r="I20" s="168">
        <f ca="1">(SUM(BAS_cost!$U24:$X24))/1000</f>
        <v>68.8944517926695</v>
      </c>
      <c r="J20" s="168">
        <f ca="1">(SUM(BETS_cost!$U24:$X24))/1000</f>
        <v>20.872420042915746</v>
      </c>
      <c r="K20" s="168">
        <f ca="1">(SUM(BGO_cost!$U24:$X24))/1000</f>
        <v>22.263914712443459</v>
      </c>
      <c r="L20" s="168">
        <f ca="1">(SUM(CTN_cost!$U24:$X24))/1000</f>
        <v>29.074364912938744</v>
      </c>
      <c r="M20" s="168">
        <f ca="1">(SUM(GL_cost!$U24:$X24))/1000</f>
        <v>22.151897076524758</v>
      </c>
      <c r="O20" s="169">
        <f t="shared" ca="1" si="0"/>
        <v>228.84203975152903</v>
      </c>
      <c r="P20" s="312"/>
    </row>
    <row r="21" spans="4:16">
      <c r="D21" s="170" t="str">
        <f>Project_inputs!D18</f>
        <v>Fusesavers</v>
      </c>
      <c r="E21" s="171"/>
      <c r="F21" s="170"/>
      <c r="G21" s="170"/>
      <c r="H21" s="168">
        <f ca="1">(SUM(BAN_cost!$U25:$X25))/1000</f>
        <v>774.7149473510276</v>
      </c>
      <c r="I21" s="168">
        <f ca="1">(SUM(BAS_cost!$U25:$X25))/1000</f>
        <v>749.00051544372184</v>
      </c>
      <c r="J21" s="168">
        <f ca="1">(SUM(BETS_cost!$U25:$X25))/1000</f>
        <v>258.84915962112854</v>
      </c>
      <c r="K21" s="168">
        <f ca="1">(SUM(BGO_cost!$U25:$X25))/1000</f>
        <v>284.73407558324141</v>
      </c>
      <c r="L21" s="168">
        <f ca="1">(SUM(CTN_cost!$U25:$X25))/1000</f>
        <v>284.51631716169254</v>
      </c>
      <c r="M21" s="168">
        <f ca="1">(SUM(GL_cost!$U25:$X25))/1000</f>
        <v>478.50471522648292</v>
      </c>
      <c r="O21" s="169">
        <f t="shared" ca="1" si="0"/>
        <v>2830.3197303872944</v>
      </c>
      <c r="P21" s="312"/>
    </row>
    <row r="22" spans="4:16">
      <c r="D22" s="170" t="str">
        <f>Project_inputs!D19</f>
        <v>HV Regulators upgrade (control box)</v>
      </c>
      <c r="E22" s="171"/>
      <c r="F22" s="170"/>
      <c r="G22" s="170"/>
      <c r="H22" s="168">
        <f ca="1">(SUM(BAN_cost!$U26:$X26))/1000</f>
        <v>90.028839889647898</v>
      </c>
      <c r="I22" s="168">
        <f ca="1">(SUM(BAS_cost!$U26:$X26))/1000</f>
        <v>112.79971922028059</v>
      </c>
      <c r="J22" s="168">
        <f ca="1">(SUM(BETS_cost!$U26:$X26))/1000</f>
        <v>0</v>
      </c>
      <c r="K22" s="168">
        <f ca="1">(SUM(BGO_cost!$U26:$X26))/1000</f>
        <v>0</v>
      </c>
      <c r="L22" s="168">
        <f ca="1">(SUM(CTN_cost!$U26:$X26))/1000</f>
        <v>0</v>
      </c>
      <c r="M22" s="168">
        <f ca="1">(SUM(GL_cost!$U26:$X26))/1000</f>
        <v>22.876667058251318</v>
      </c>
      <c r="O22" s="169">
        <f t="shared" ca="1" si="0"/>
        <v>225.70522616817982</v>
      </c>
      <c r="P22" s="312"/>
    </row>
    <row r="23" spans="4:16">
      <c r="D23" s="170" t="str">
        <f>Project_inputs!D20</f>
        <v>HV Regulators upgrade (close delta)</v>
      </c>
      <c r="E23" s="171"/>
      <c r="F23" s="170"/>
      <c r="G23" s="170"/>
      <c r="H23" s="168">
        <f ca="1">(SUM(BAN_cost!$U27:$X27))/1000</f>
        <v>364.33375623758383</v>
      </c>
      <c r="I23" s="168">
        <f ca="1">(SUM(BAS_cost!$U27:$X27))/1000</f>
        <v>364.76673926684168</v>
      </c>
      <c r="J23" s="168">
        <f ca="1">(SUM(BETS_cost!$U27:$X27))/1000</f>
        <v>361.48865452883319</v>
      </c>
      <c r="K23" s="168">
        <f ca="1">(SUM(BGO_cost!$U27:$X27))/1000</f>
        <v>361.48865452883319</v>
      </c>
      <c r="L23" s="168">
        <f ca="1">(SUM(CTN_cost!$U27:$X27))/1000</f>
        <v>1444.3000574589835</v>
      </c>
      <c r="M23" s="168">
        <f ca="1">(SUM(GL_cost!$U27:$X27))/1000</f>
        <v>541.61252154711883</v>
      </c>
      <c r="O23" s="169">
        <f t="shared" ca="1" si="0"/>
        <v>3437.9903835681939</v>
      </c>
      <c r="P23" s="312"/>
    </row>
    <row r="24" spans="4:16">
      <c r="D24" s="170" t="str">
        <f>Project_inputs!D21</f>
        <v>Distribution switchgear (installed)</v>
      </c>
      <c r="E24" s="171"/>
      <c r="F24" s="170"/>
      <c r="G24" s="170"/>
      <c r="H24" s="168">
        <f ca="1">(SUM(BAN_cost!$U28:$X28))/1000</f>
        <v>869.52599999999995</v>
      </c>
      <c r="I24" s="168">
        <f ca="1">(SUM(BAS_cost!$U28:$X28))/1000</f>
        <v>579.68399999999997</v>
      </c>
      <c r="J24" s="168">
        <f ca="1">(SUM(BETS_cost!$U28:$X28))/1000</f>
        <v>483.07</v>
      </c>
      <c r="K24" s="168">
        <f ca="1">(SUM(BGO_cost!$U28:$X28))/1000</f>
        <v>579.68399999999997</v>
      </c>
      <c r="L24" s="168">
        <f ca="1">(SUM(CTN_cost!$U28:$X28))/1000</f>
        <v>0</v>
      </c>
      <c r="M24" s="168">
        <f ca="1">(SUM(GL_cost!$U28:$X28))/1000</f>
        <v>193.22800000000001</v>
      </c>
      <c r="O24" s="169">
        <f t="shared" ca="1" si="0"/>
        <v>2705.192</v>
      </c>
      <c r="P24" s="312"/>
    </row>
    <row r="25" spans="4:16">
      <c r="D25" s="170" t="str">
        <f>Project_inputs!D22</f>
        <v>UG cable testing</v>
      </c>
      <c r="E25" s="171"/>
      <c r="F25" s="170"/>
      <c r="G25" s="170"/>
      <c r="H25" s="168">
        <f ca="1">(SUM(BAN_cost!$U29:$X29))/1000</f>
        <v>625.17399999999998</v>
      </c>
      <c r="I25" s="168">
        <f ca="1">(SUM(BAS_cost!$U29:$X29))/1000</f>
        <v>401.529</v>
      </c>
      <c r="J25" s="168">
        <f ca="1">(SUM(BETS_cost!$U29:$X29))/1000</f>
        <v>223.06899999999999</v>
      </c>
      <c r="K25" s="168">
        <f ca="1">(SUM(BGO_cost!$U29:$X29))/1000</f>
        <v>239.92500000000001</v>
      </c>
      <c r="L25" s="168">
        <f ca="1">(SUM(CTN_cost!$U29:$X29))/1000</f>
        <v>61.411000000000001</v>
      </c>
      <c r="M25" s="168">
        <f ca="1">(SUM(GL_cost!$U29:$X29))/1000</f>
        <v>187.94300000000001</v>
      </c>
      <c r="O25" s="169">
        <f t="shared" ca="1" si="0"/>
        <v>1739.0509999999999</v>
      </c>
      <c r="P25" s="312"/>
    </row>
    <row r="26" spans="4:16">
      <c r="D26" s="170" t="str">
        <f>Project_inputs!D23</f>
        <v>UG cable replacement</v>
      </c>
      <c r="E26" s="171"/>
      <c r="F26" s="170"/>
      <c r="G26" s="170"/>
      <c r="H26" s="168">
        <f ca="1">(SUM(BAN_cost!$U30:$X30))/1000</f>
        <v>3310.0079999999998</v>
      </c>
      <c r="I26" s="168">
        <f ca="1">(SUM(BAS_cost!$U30:$X30))/1000</f>
        <v>2026.752</v>
      </c>
      <c r="J26" s="168">
        <f ca="1">(SUM(BETS_cost!$U30:$X30))/1000</f>
        <v>1002.768</v>
      </c>
      <c r="K26" s="168">
        <f ca="1">(SUM(BGO_cost!$U30:$X30))/1000</f>
        <v>1099.4880000000001</v>
      </c>
      <c r="L26" s="168">
        <f ca="1">(SUM(CTN_cost!$U30:$X30))/1000</f>
        <v>75.191999999999993</v>
      </c>
      <c r="M26" s="168">
        <f ca="1">(SUM(GL_cost!$U30:$X30))/1000</f>
        <v>801.21600000000001</v>
      </c>
      <c r="O26" s="169">
        <f t="shared" ref="O26:O32" ca="1" si="1">SUM(H26:M26)</f>
        <v>8315.4240000000009</v>
      </c>
      <c r="P26" s="312"/>
    </row>
    <row r="27" spans="4:16">
      <c r="D27" s="170" t="str">
        <f>Project_inputs!D24</f>
        <v>Capacitance reducing isolation substation (6 MVA)</v>
      </c>
      <c r="E27" s="171"/>
      <c r="F27" s="170"/>
      <c r="G27" s="170"/>
      <c r="H27" s="168">
        <f ca="1">(SUM(BAN_cost!$U31:$X31))/1000</f>
        <v>800.37900000000002</v>
      </c>
      <c r="I27" s="168">
        <f ca="1">(SUM(BAS_cost!$U31:$X31))/1000</f>
        <v>0</v>
      </c>
      <c r="J27" s="168">
        <f ca="1">(SUM(BETS_cost!$U31:$X31))/1000</f>
        <v>0</v>
      </c>
      <c r="K27" s="168">
        <f ca="1">(SUM(BGO_cost!$U31:$X31))/1000</f>
        <v>0</v>
      </c>
      <c r="L27" s="168">
        <f ca="1">(SUM(CTN_cost!$U31:$X31))/1000</f>
        <v>0</v>
      </c>
      <c r="M27" s="168">
        <f ca="1">(SUM(GL_cost!$U31:$X31))/1000</f>
        <v>0</v>
      </c>
      <c r="O27" s="169">
        <f t="shared" ca="1" si="1"/>
        <v>800.37900000000002</v>
      </c>
      <c r="P27" s="312"/>
    </row>
    <row r="28" spans="4:16">
      <c r="D28" s="170" t="str">
        <f>Project_inputs!D25</f>
        <v>HV customers isolation substation (3 MVA)</v>
      </c>
      <c r="E28" s="171"/>
      <c r="F28" s="170"/>
      <c r="G28" s="170"/>
      <c r="H28" s="168">
        <f ca="1">(SUM(BAN_cost!$U32:$X32))/1000</f>
        <v>2114.3310000000001</v>
      </c>
      <c r="I28" s="168">
        <f ca="1">(SUM(BAS_cost!$U32:$X32))/1000</f>
        <v>2114.3310000000001</v>
      </c>
      <c r="J28" s="168">
        <f ca="1">(SUM(BETS_cost!$U32:$X32))/1000</f>
        <v>1409.5540000000001</v>
      </c>
      <c r="K28" s="168">
        <f ca="1">(SUM(BGO_cost!$U32:$X32))/1000</f>
        <v>0</v>
      </c>
      <c r="L28" s="168">
        <f ca="1">(SUM(CTN_cost!$U32:$X32))/1000</f>
        <v>2819.1080000000002</v>
      </c>
      <c r="M28" s="168">
        <f ca="1">(SUM(GL_cost!$U32:$X32))/1000</f>
        <v>704.77700000000004</v>
      </c>
      <c r="O28" s="169">
        <f t="shared" ca="1" si="1"/>
        <v>9162.1010000000006</v>
      </c>
      <c r="P28" s="312"/>
    </row>
    <row r="29" spans="4:16">
      <c r="D29" s="170" t="str">
        <f>Project_inputs!D26</f>
        <v>HV customers isolation substation (6 MVA)</v>
      </c>
      <c r="E29" s="171"/>
      <c r="F29" s="170"/>
      <c r="G29" s="170"/>
      <c r="H29" s="168">
        <f ca="1">(SUM(BAN_cost!$U33:$X33))/1000</f>
        <v>4802.2740000000003</v>
      </c>
      <c r="I29" s="168">
        <f ca="1">(SUM(BAS_cost!$U33:$X33))/1000</f>
        <v>800.37900000000002</v>
      </c>
      <c r="J29" s="168">
        <f ca="1">(SUM(BETS_cost!$U33:$X33))/1000</f>
        <v>1600.758</v>
      </c>
      <c r="K29" s="168">
        <f ca="1">(SUM(BGO_cost!$U33:$X33))/1000</f>
        <v>1600.758</v>
      </c>
      <c r="L29" s="168">
        <f ca="1">(SUM(CTN_cost!$U33:$X33))/1000</f>
        <v>0</v>
      </c>
      <c r="M29" s="168">
        <f ca="1">(SUM(GL_cost!$U33:$X33))/1000</f>
        <v>0</v>
      </c>
      <c r="O29" s="169">
        <f t="shared" ca="1" si="1"/>
        <v>8804.1689999999999</v>
      </c>
      <c r="P29" s="312"/>
    </row>
    <row r="30" spans="4:16">
      <c r="D30" s="170" t="str">
        <f>Project_inputs!D27</f>
        <v>HV customers - site specific costs</v>
      </c>
      <c r="E30" s="171"/>
      <c r="F30" s="170"/>
      <c r="G30" s="170"/>
      <c r="H30" s="168">
        <f ca="1">(SUM(BAN_cost!$U34:$X34))/1000</f>
        <v>819.66399999999999</v>
      </c>
      <c r="I30" s="168">
        <f ca="1">(SUM(BAS_cost!$U34:$X34))/1000</f>
        <v>104.38200000000001</v>
      </c>
      <c r="J30" s="168">
        <f ca="1">(SUM(BETS_cost!$U34:$X34))/1000</f>
        <v>135.72900000000001</v>
      </c>
      <c r="K30" s="168">
        <f ca="1">(SUM(BGO_cost!$U34:$X34))/1000</f>
        <v>34.558</v>
      </c>
      <c r="L30" s="168">
        <f ca="1">(SUM(CTN_cost!$U34:$X34))/1000</f>
        <v>88.707999999999998</v>
      </c>
      <c r="M30" s="168">
        <f ca="1">(SUM(GL_cost!$U34:$X34))/1000</f>
        <v>65.905000000000001</v>
      </c>
      <c r="O30" s="169">
        <f t="shared" ca="1" si="1"/>
        <v>1248.9460000000001</v>
      </c>
      <c r="P30" s="312"/>
    </row>
    <row r="31" spans="4:16">
      <c r="D31" s="170" t="str">
        <f>Project_inputs!D28</f>
        <v>ZSS Feeder Exit Relocation</v>
      </c>
      <c r="E31" s="171"/>
      <c r="F31" s="170"/>
      <c r="G31" s="170"/>
      <c r="H31" s="168">
        <f ca="1">(SUM(BAN_cost!$U35:$X35))/1000</f>
        <v>439.32907118632596</v>
      </c>
      <c r="I31" s="168">
        <f ca="1">(SUM(BAS_cost!$U35:$X35))/1000</f>
        <v>198.0620321713574</v>
      </c>
      <c r="J31" s="168">
        <f ca="1">(SUM(BETS_cost!$U35:$X35))/1000</f>
        <v>0</v>
      </c>
      <c r="K31" s="168">
        <f ca="1">(SUM(BGO_cost!$U35:$X35))/1000</f>
        <v>0</v>
      </c>
      <c r="L31" s="168">
        <f ca="1">(SUM(CTN_cost!$U35:$X35))/1000</f>
        <v>0</v>
      </c>
      <c r="M31" s="168">
        <f ca="1">(SUM(GL_cost!$U35:$X35))/1000</f>
        <v>697.92818234078334</v>
      </c>
      <c r="O31" s="169">
        <f t="shared" ca="1" si="1"/>
        <v>1335.3192856984667</v>
      </c>
      <c r="P31" s="312"/>
    </row>
    <row r="32" spans="4:16">
      <c r="D32" s="170" t="str">
        <f>Project_inputs!D29</f>
        <v>GFN on feeder and associated equipment</v>
      </c>
      <c r="E32" s="171"/>
      <c r="F32" s="170"/>
      <c r="G32" s="170"/>
      <c r="H32" s="168">
        <f ca="1">(SUM(BAN_cost!$U36:$X36))/1000</f>
        <v>1698.7167771340064</v>
      </c>
      <c r="I32" s="168">
        <f ca="1">(SUM(BAS_cost!$U36:$X36))/1000</f>
        <v>0</v>
      </c>
      <c r="J32" s="168">
        <f ca="1">(SUM(BETS_cost!$U36:$X36))/1000</f>
        <v>0</v>
      </c>
      <c r="K32" s="168">
        <f ca="1">(SUM(BGO_cost!$U36:$X36))/1000</f>
        <v>0</v>
      </c>
      <c r="L32" s="168">
        <f ca="1">(SUM(CTN_cost!$U36:$X36))/1000</f>
        <v>0</v>
      </c>
      <c r="M32" s="168">
        <f ca="1">(SUM(GL_cost!$U36:$X36))/1000</f>
        <v>0</v>
      </c>
      <c r="O32" s="169">
        <f t="shared" ca="1" si="1"/>
        <v>1698.7167771340064</v>
      </c>
      <c r="P32" s="312"/>
    </row>
    <row r="33" spans="1:16">
      <c r="C33" s="51"/>
      <c r="D33" s="52"/>
      <c r="E33" s="61"/>
      <c r="F33" s="53"/>
      <c r="G33" s="51"/>
      <c r="H33" s="54"/>
      <c r="I33" s="54"/>
      <c r="J33" s="54"/>
      <c r="K33" s="54"/>
      <c r="L33" s="54"/>
      <c r="M33" s="54"/>
      <c r="O33" s="64"/>
      <c r="P33" s="312"/>
    </row>
    <row r="34" spans="1:16" ht="15">
      <c r="A34" s="18"/>
      <c r="B34" s="9" t="s">
        <v>9</v>
      </c>
      <c r="C34" s="18"/>
      <c r="D34" s="18"/>
      <c r="E34" s="63"/>
      <c r="P34" s="312"/>
    </row>
    <row r="35" spans="1:16">
      <c r="C35" s="10" t="s">
        <v>10</v>
      </c>
      <c r="P35" s="312"/>
    </row>
    <row r="36" spans="1:16">
      <c r="D36" s="170" t="str">
        <f>Project_inputs!D33</f>
        <v>GFN</v>
      </c>
      <c r="E36" s="171"/>
      <c r="F36" s="170"/>
      <c r="G36" s="170"/>
      <c r="H36" s="168">
        <f ca="1">(SUM(BAN_cost!$U40:$X40))/1000</f>
        <v>4483.250925327995</v>
      </c>
      <c r="I36" s="168">
        <f ca="1">(SUM(BAS_cost!$U40:$X40))/1000</f>
        <v>4206.3099177838812</v>
      </c>
      <c r="J36" s="168">
        <f ca="1">(SUM(BETS_cost!$U40:$X40))/1000</f>
        <v>2635.3363616097663</v>
      </c>
      <c r="K36" s="168">
        <f ca="1">(SUM(BGO_cost!$U40:$X40))/1000</f>
        <v>2566.1523080683864</v>
      </c>
      <c r="L36" s="168">
        <f ca="1">(SUM(CTN_cost!$U40:$X40))/1000</f>
        <v>1447.1151697727905</v>
      </c>
      <c r="M36" s="168">
        <f ca="1">(SUM(GL_cost!$U40:$X40))/1000</f>
        <v>3225.4645671296935</v>
      </c>
      <c r="O36" s="169">
        <f t="shared" ref="O36:O46" ca="1" si="2">SUM(H36:M36)</f>
        <v>18563.629249692513</v>
      </c>
      <c r="P36" s="312"/>
    </row>
    <row r="37" spans="1:16">
      <c r="D37" s="170" t="str">
        <f>Project_inputs!D34</f>
        <v>GFN enclosure</v>
      </c>
      <c r="E37" s="171"/>
      <c r="F37" s="170"/>
      <c r="G37" s="170"/>
      <c r="H37" s="168">
        <f ca="1">(SUM(BAN_cost!$U41:$X41))/1000</f>
        <v>144.92099999999999</v>
      </c>
      <c r="I37" s="168">
        <f ca="1">(SUM(BAS_cost!$U41:$X41))/1000</f>
        <v>144.92099999999999</v>
      </c>
      <c r="J37" s="168">
        <f ca="1">(SUM(BETS_cost!$U41:$X41))/1000</f>
        <v>144.92099999999999</v>
      </c>
      <c r="K37" s="168">
        <f ca="1">(SUM(BGO_cost!$U41:$X41))/1000</f>
        <v>144.92099999999999</v>
      </c>
      <c r="L37" s="168">
        <f ca="1">(SUM(CTN_cost!$U41:$X41))/1000</f>
        <v>144.92099999999999</v>
      </c>
      <c r="M37" s="168">
        <f ca="1">(SUM(GL_cost!$U41:$X41))/1000</f>
        <v>0</v>
      </c>
      <c r="O37" s="169">
        <f t="shared" ca="1" si="2"/>
        <v>724.60500000000002</v>
      </c>
      <c r="P37" s="312"/>
    </row>
    <row r="38" spans="1:16">
      <c r="D38" s="170" t="str">
        <f>Project_inputs!D35</f>
        <v>Indoor switchboard and switch room (incl GFN enclosure)</v>
      </c>
      <c r="E38" s="171"/>
      <c r="F38" s="170"/>
      <c r="G38" s="170"/>
      <c r="H38" s="168">
        <f ca="1">(SUM(BAN_cost!$U42:$X42))/1000</f>
        <v>0</v>
      </c>
      <c r="I38" s="168">
        <f ca="1">(SUM(BAS_cost!$U42:$X42))/1000</f>
        <v>0</v>
      </c>
      <c r="J38" s="168">
        <f ca="1">(SUM(BETS_cost!$U42:$X42))/1000</f>
        <v>0</v>
      </c>
      <c r="K38" s="168">
        <f ca="1">(SUM(BGO_cost!$U42:$X42))/1000</f>
        <v>0</v>
      </c>
      <c r="L38" s="168">
        <f ca="1">(SUM(CTN_cost!$U42:$X42))/1000</f>
        <v>0</v>
      </c>
      <c r="M38" s="168">
        <f ca="1">(SUM(GL_cost!$U42:$X42))/1000</f>
        <v>870.49099999999999</v>
      </c>
      <c r="O38" s="169">
        <f t="shared" ca="1" si="2"/>
        <v>870.49099999999999</v>
      </c>
      <c r="P38" s="312"/>
    </row>
    <row r="39" spans="1:16">
      <c r="D39" s="170" t="str">
        <f>Project_inputs!D36</f>
        <v>RMU</v>
      </c>
      <c r="E39" s="171"/>
      <c r="F39" s="170"/>
      <c r="G39" s="170"/>
      <c r="H39" s="168">
        <f ca="1">(SUM(BAN_cost!$U43:$X43))/1000</f>
        <v>200.42699999999999</v>
      </c>
      <c r="I39" s="168">
        <f ca="1">(SUM(BAS_cost!$U43:$X43))/1000</f>
        <v>200.42699999999999</v>
      </c>
      <c r="J39" s="168">
        <f ca="1">(SUM(BETS_cost!$U43:$X43))/1000</f>
        <v>133.61799999999999</v>
      </c>
      <c r="K39" s="168">
        <f ca="1">(SUM(BGO_cost!$U43:$X43))/1000</f>
        <v>133.61799999999999</v>
      </c>
      <c r="L39" s="168">
        <f ca="1">(SUM(CTN_cost!$U43:$X43))/1000</f>
        <v>133.61799999999999</v>
      </c>
      <c r="M39" s="168">
        <f ca="1">(SUM(GL_cost!$U43:$X43))/1000</f>
        <v>133.61799999999999</v>
      </c>
      <c r="O39" s="169">
        <f t="shared" ca="1" si="2"/>
        <v>935.32599999999979</v>
      </c>
      <c r="P39" s="312"/>
    </row>
    <row r="40" spans="1:16">
      <c r="D40" s="170" t="str">
        <f>Project_inputs!D37</f>
        <v>Station service transformer (500kVA)</v>
      </c>
      <c r="E40" s="171"/>
      <c r="F40" s="170"/>
      <c r="G40" s="170"/>
      <c r="H40" s="168">
        <f ca="1">(SUM(BAN_cost!$U44:$X44))/1000</f>
        <v>0</v>
      </c>
      <c r="I40" s="168">
        <f ca="1">(SUM(BAS_cost!$U44:$X44))/1000</f>
        <v>0</v>
      </c>
      <c r="J40" s="168">
        <f ca="1">(SUM(BETS_cost!$U44:$X44))/1000</f>
        <v>94.682000000000002</v>
      </c>
      <c r="K40" s="168">
        <f ca="1">(SUM(BGO_cost!$U44:$X44))/1000</f>
        <v>94.682000000000002</v>
      </c>
      <c r="L40" s="168">
        <f ca="1">(SUM(CTN_cost!$U44:$X44))/1000</f>
        <v>47.341000000000001</v>
      </c>
      <c r="M40" s="168">
        <f ca="1">(SUM(GL_cost!$U44:$X44))/1000</f>
        <v>94.682000000000002</v>
      </c>
      <c r="O40" s="169">
        <f t="shared" ca="1" si="2"/>
        <v>331.387</v>
      </c>
      <c r="P40" s="312"/>
    </row>
    <row r="41" spans="1:16">
      <c r="D41" s="170" t="str">
        <f>Project_inputs!D38</f>
        <v>Station service transformer (750kVA)</v>
      </c>
      <c r="E41" s="171"/>
      <c r="F41" s="170"/>
      <c r="G41" s="170"/>
      <c r="H41" s="168">
        <f ca="1">(SUM(BAN_cost!$U45:$X45))/1000</f>
        <v>104.34399999999999</v>
      </c>
      <c r="I41" s="168">
        <f ca="1">(SUM(BAS_cost!$U45:$X45))/1000</f>
        <v>104.34399999999999</v>
      </c>
      <c r="J41" s="168">
        <f ca="1">(SUM(BETS_cost!$U45:$X45))/1000</f>
        <v>0</v>
      </c>
      <c r="K41" s="168">
        <f ca="1">(SUM(BGO_cost!$U45:$X45))/1000</f>
        <v>0</v>
      </c>
      <c r="L41" s="168">
        <f ca="1">(SUM(CTN_cost!$U45:$X45))/1000</f>
        <v>0</v>
      </c>
      <c r="M41" s="168">
        <f ca="1">(SUM(GL_cost!$U45:$X45))/1000</f>
        <v>0</v>
      </c>
      <c r="O41" s="169">
        <f t="shared" ca="1" si="2"/>
        <v>208.68799999999999</v>
      </c>
      <c r="P41" s="312"/>
    </row>
    <row r="42" spans="1:16">
      <c r="D42" s="170" t="str">
        <f>Project_inputs!D39</f>
        <v>Cap bank</v>
      </c>
      <c r="E42" s="171"/>
      <c r="F42" s="170"/>
      <c r="G42" s="170"/>
      <c r="H42" s="168">
        <f ca="1">(SUM(BAN_cost!$U46:$X46))/1000</f>
        <v>309.17700000000002</v>
      </c>
      <c r="I42" s="168">
        <f ca="1">(SUM(BAS_cost!$U46:$X46))/1000</f>
        <v>0</v>
      </c>
      <c r="J42" s="168">
        <f ca="1">(SUM(BETS_cost!$U46:$X46))/1000</f>
        <v>0</v>
      </c>
      <c r="K42" s="168">
        <f ca="1">(SUM(BGO_cost!$U46:$X46))/1000</f>
        <v>0</v>
      </c>
      <c r="L42" s="168">
        <f ca="1">(SUM(CTN_cost!$U46:$X46))/1000</f>
        <v>0</v>
      </c>
      <c r="M42" s="168">
        <f ca="1">(SUM(GL_cost!$U46:$X46))/1000</f>
        <v>0</v>
      </c>
      <c r="O42" s="169">
        <f t="shared" ca="1" si="2"/>
        <v>309.17700000000002</v>
      </c>
      <c r="P42" s="312"/>
    </row>
    <row r="43" spans="1:16">
      <c r="D43" s="170" t="str">
        <f>Project_inputs!D40</f>
        <v>AC board (Including change over)</v>
      </c>
      <c r="E43" s="171"/>
      <c r="F43" s="170"/>
      <c r="G43" s="170"/>
      <c r="H43" s="168">
        <f ca="1">(SUM(BAN_cost!$U47:$X47))/1000</f>
        <v>48.307000000000002</v>
      </c>
      <c r="I43" s="168">
        <f ca="1">(SUM(BAS_cost!$U47:$X47))/1000</f>
        <v>48.307000000000002</v>
      </c>
      <c r="J43" s="168">
        <f ca="1">(SUM(BETS_cost!$U47:$X47))/1000</f>
        <v>48.307000000000002</v>
      </c>
      <c r="K43" s="168">
        <f ca="1">(SUM(BGO_cost!$U47:$X47))/1000</f>
        <v>48.307000000000002</v>
      </c>
      <c r="L43" s="168">
        <f ca="1">(SUM(CTN_cost!$U47:$X47))/1000</f>
        <v>48.307000000000002</v>
      </c>
      <c r="M43" s="168">
        <f ca="1">(SUM(GL_cost!$U47:$X47))/1000</f>
        <v>48.307000000000002</v>
      </c>
      <c r="O43" s="169">
        <f t="shared" ca="1" si="2"/>
        <v>289.84200000000004</v>
      </c>
      <c r="P43" s="312"/>
    </row>
    <row r="44" spans="1:16">
      <c r="D44" s="170" t="str">
        <f>Project_inputs!D41</f>
        <v>Indoor switchboard</v>
      </c>
      <c r="E44" s="171"/>
      <c r="F44" s="170"/>
      <c r="G44" s="170"/>
      <c r="H44" s="168">
        <f ca="1">(SUM(BAN_cost!$U48:$X48))/1000</f>
        <v>0</v>
      </c>
      <c r="I44" s="168">
        <f ca="1">(SUM(BAS_cost!$U48:$X48))/1000</f>
        <v>0</v>
      </c>
      <c r="J44" s="168">
        <f ca="1">(SUM(BETS_cost!$U48:$X48))/1000</f>
        <v>0</v>
      </c>
      <c r="K44" s="168">
        <f ca="1">(SUM(BGO_cost!$U48:$X48))/1000</f>
        <v>0</v>
      </c>
      <c r="L44" s="168">
        <f ca="1">(SUM(CTN_cost!$U48:$X48))/1000</f>
        <v>0</v>
      </c>
      <c r="M44" s="168">
        <f ca="1">(SUM(GL_cost!$U48:$X48))/1000</f>
        <v>0</v>
      </c>
      <c r="O44" s="169">
        <f t="shared" ca="1" si="2"/>
        <v>0</v>
      </c>
      <c r="P44" s="312"/>
    </row>
    <row r="45" spans="1:16">
      <c r="D45" s="170" t="str">
        <f>Project_inputs!D42</f>
        <v>22kV circuit breaker (outdoor)</v>
      </c>
      <c r="E45" s="171"/>
      <c r="F45" s="170"/>
      <c r="G45" s="170"/>
      <c r="H45" s="168">
        <f ca="1">(SUM(BAN_cost!$U49:$X49))/1000</f>
        <v>0</v>
      </c>
      <c r="I45" s="168">
        <f ca="1">(SUM(BAS_cost!$U49:$X49))/1000</f>
        <v>0</v>
      </c>
      <c r="J45" s="168">
        <f ca="1">(SUM(BETS_cost!$U49:$X49))/1000</f>
        <v>0</v>
      </c>
      <c r="K45" s="168">
        <f ca="1">(SUM(BGO_cost!$U49:$X49))/1000</f>
        <v>0</v>
      </c>
      <c r="L45" s="168">
        <f ca="1">(SUM(CTN_cost!$U49:$X49))/1000</f>
        <v>0</v>
      </c>
      <c r="M45" s="168">
        <f ca="1">(SUM(GL_cost!$U49:$X49))/1000</f>
        <v>0</v>
      </c>
      <c r="O45" s="169">
        <f t="shared" ca="1" si="2"/>
        <v>0</v>
      </c>
      <c r="P45" s="312"/>
    </row>
    <row r="46" spans="1:16">
      <c r="D46" s="170" t="str">
        <f>Project_inputs!D43</f>
        <v>Voltage transformer</v>
      </c>
      <c r="E46" s="171"/>
      <c r="F46" s="170"/>
      <c r="G46" s="170"/>
      <c r="H46" s="168">
        <f ca="1">(SUM(BAN_cost!$U50:$X50))/1000</f>
        <v>49.563000000000002</v>
      </c>
      <c r="I46" s="168">
        <f ca="1">(SUM(BAS_cost!$U50:$X50))/1000</f>
        <v>49.563000000000002</v>
      </c>
      <c r="J46" s="168">
        <f ca="1">(SUM(BETS_cost!$U50:$X50))/1000</f>
        <v>0</v>
      </c>
      <c r="K46" s="168">
        <f ca="1">(SUM(BGO_cost!$U50:$X50))/1000</f>
        <v>0</v>
      </c>
      <c r="L46" s="168">
        <f ca="1">(SUM(CTN_cost!$U50:$X50))/1000</f>
        <v>16.521000000000001</v>
      </c>
      <c r="M46" s="168">
        <f ca="1">(SUM(GL_cost!$U50:$X50))/1000</f>
        <v>33.042000000000002</v>
      </c>
      <c r="O46" s="169">
        <f t="shared" ca="1" si="2"/>
        <v>148.68900000000002</v>
      </c>
      <c r="P46" s="312"/>
    </row>
    <row r="47" spans="1:16">
      <c r="D47" s="170" t="str">
        <f>Project_inputs!D44</f>
        <v>Earth grid modification</v>
      </c>
      <c r="E47" s="171"/>
      <c r="F47" s="170"/>
      <c r="G47" s="170"/>
      <c r="H47" s="168">
        <f ca="1">(SUM(BAN_cost!$U51:$X51))/1000</f>
        <v>216.852</v>
      </c>
      <c r="I47" s="168">
        <f ca="1">(SUM(BAS_cost!$U51:$X51))/1000</f>
        <v>216.852</v>
      </c>
      <c r="J47" s="168">
        <f ca="1">(SUM(BETS_cost!$U51:$X51))/1000</f>
        <v>216.852</v>
      </c>
      <c r="K47" s="168">
        <f ca="1">(SUM(BGO_cost!$U51:$X51))/1000</f>
        <v>216.852</v>
      </c>
      <c r="L47" s="168">
        <f ca="1">(SUM(CTN_cost!$U51:$X51))/1000</f>
        <v>0</v>
      </c>
      <c r="M47" s="168">
        <f ca="1">(SUM(GL_cost!$U51:$X51))/1000</f>
        <v>216.852</v>
      </c>
      <c r="O47" s="169">
        <f t="shared" ref="O47:O48" ca="1" si="3">SUM(H47:M47)</f>
        <v>1084.26</v>
      </c>
      <c r="P47" s="312"/>
    </row>
    <row r="48" spans="1:16">
      <c r="C48">
        <f>BAN_cost!C52</f>
        <v>0</v>
      </c>
      <c r="D48" s="170" t="str">
        <f>Project_inputs!D45</f>
        <v>Other</v>
      </c>
      <c r="E48" s="171"/>
      <c r="F48" s="170"/>
      <c r="G48" s="170"/>
      <c r="H48" s="168">
        <f ca="1">(SUM(BAN_cost!$U52:$X52))/1000</f>
        <v>352.18900000000002</v>
      </c>
      <c r="I48" s="168">
        <f ca="1">(SUM(BAS_cost!$U52:$X52))/1000</f>
        <v>276.05700000000002</v>
      </c>
      <c r="J48" s="168">
        <f ca="1">(SUM(BETS_cost!$U52:$X52))/1000</f>
        <v>205.017</v>
      </c>
      <c r="K48" s="168">
        <f ca="1">(SUM(BGO_cost!$U52:$X52))/1000</f>
        <v>245.595</v>
      </c>
      <c r="L48" s="168">
        <f ca="1">(SUM(CTN_cost!$U52:$X52))/1000</f>
        <v>175.15299999999999</v>
      </c>
      <c r="M48" s="168">
        <f ca="1">(SUM(GL_cost!$U52:$X52))/1000</f>
        <v>254.39</v>
      </c>
      <c r="O48" s="169">
        <f t="shared" ca="1" si="3"/>
        <v>1508.4010000000003</v>
      </c>
      <c r="P48" s="312"/>
    </row>
    <row r="49" spans="1:16348">
      <c r="C49">
        <f>BAN_cost!C53</f>
        <v>0</v>
      </c>
      <c r="H49" s="175"/>
      <c r="I49" s="168"/>
      <c r="J49" s="168"/>
      <c r="K49" s="168"/>
      <c r="L49" s="168"/>
      <c r="M49" s="168"/>
      <c r="O49" s="169"/>
      <c r="P49" s="312"/>
    </row>
    <row r="50" spans="1:16348">
      <c r="C50" s="176" t="s">
        <v>126</v>
      </c>
      <c r="D50" s="170"/>
      <c r="E50" s="171"/>
      <c r="F50" s="170"/>
      <c r="G50" s="170"/>
      <c r="H50" s="168">
        <f ca="1">(SUM(BAN_cost!$U54:$X54))/1000</f>
        <v>2128.8861772847258</v>
      </c>
      <c r="I50" s="168">
        <f ca="1">(SUM(BAS_cost!$U54:$X54))/1000</f>
        <v>1280.3601896954031</v>
      </c>
      <c r="J50" s="168">
        <f ca="1">(SUM(BETS_cost!$U54:$X54))/1000</f>
        <v>1025.9738188877989</v>
      </c>
      <c r="K50" s="168">
        <f ca="1">(SUM(BGO_cost!$U54:$X54))/1000</f>
        <v>767.52577005602154</v>
      </c>
      <c r="L50" s="168">
        <f ca="1">(SUM(CTN_cost!$U54:$X54))/1000</f>
        <v>595.51134555872318</v>
      </c>
      <c r="M50" s="168">
        <f ca="1">(SUM(GL_cost!$U54:$X54))/1000</f>
        <v>1927.5163101067401</v>
      </c>
      <c r="O50" s="169">
        <f ca="1">SUM(H50:M50)</f>
        <v>7725.7736115894131</v>
      </c>
      <c r="P50" s="312"/>
    </row>
    <row r="51" spans="1:16348">
      <c r="C51" s="176" t="s">
        <v>20</v>
      </c>
      <c r="D51" s="170"/>
      <c r="E51" s="171"/>
      <c r="F51" s="170"/>
      <c r="G51" s="170"/>
      <c r="H51" s="168">
        <f ca="1">(SUM(BAN_cost!$U55:$X55))/1000</f>
        <v>1255.0730000000001</v>
      </c>
      <c r="I51" s="168">
        <f ca="1">(SUM(BAS_cost!$U55:$X55))/1000</f>
        <v>717.31</v>
      </c>
      <c r="J51" s="168">
        <f ca="1">(SUM(BETS_cost!$U55:$X55))/1000</f>
        <v>578.37699999999995</v>
      </c>
      <c r="K51" s="168">
        <f ca="1">(SUM(BGO_cost!$U55:$X55))/1000</f>
        <v>458.767</v>
      </c>
      <c r="L51" s="168">
        <f ca="1">(SUM(CTN_cost!$U55:$X55))/1000</f>
        <v>514.42100000000005</v>
      </c>
      <c r="M51" s="168">
        <f ca="1">(SUM(GL_cost!$U55:$X55))/1000</f>
        <v>370.78899999999999</v>
      </c>
      <c r="O51" s="169">
        <f ca="1">SUM(H51:M51)</f>
        <v>3894.7370000000001</v>
      </c>
      <c r="P51" s="312"/>
    </row>
    <row r="52" spans="1:16348" s="140" customFormat="1">
      <c r="A52" s="17"/>
      <c r="B52" s="17"/>
      <c r="C52" s="177" t="s">
        <v>77</v>
      </c>
      <c r="D52" s="178"/>
      <c r="E52" s="171"/>
      <c r="F52" s="170"/>
      <c r="G52" s="179"/>
      <c r="H52" s="168">
        <f ca="1">(SUM(BAN_cost!$U56:$X56))/1000</f>
        <v>1357.114</v>
      </c>
      <c r="I52" s="168">
        <f ca="1">(SUM(BAS_cost!$U56:$X56))/1000</f>
        <v>1052.038</v>
      </c>
      <c r="J52" s="168">
        <f ca="1">(SUM(BETS_cost!$U56:$X56))/1000</f>
        <v>580.39200000000005</v>
      </c>
      <c r="K52" s="168">
        <f ca="1">(SUM(BGO_cost!$U56:$X56))/1000</f>
        <v>417.23399999999998</v>
      </c>
      <c r="L52" s="168">
        <f ca="1">(SUM(CTN_cost!$U56:$X56))/1000</f>
        <v>541.07000000000005</v>
      </c>
      <c r="M52" s="168">
        <f ca="1">(SUM(GL_cost!$U56:$X56))/1000</f>
        <v>662.75800000000004</v>
      </c>
      <c r="N52"/>
      <c r="O52" s="169">
        <f ca="1">SUM(H52:M52)</f>
        <v>4610.6059999999998</v>
      </c>
      <c r="P52" s="31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</row>
    <row r="53" spans="1:16348">
      <c r="D53" s="5"/>
      <c r="F53" s="68"/>
      <c r="G53" s="69"/>
      <c r="H53" s="66"/>
      <c r="I53" s="66"/>
      <c r="J53" s="66"/>
      <c r="K53" s="66"/>
      <c r="L53" s="66"/>
      <c r="M53" s="66"/>
      <c r="O53" s="67"/>
      <c r="P53" s="312"/>
    </row>
    <row r="54" spans="1:16348" ht="15">
      <c r="B54" s="9" t="s">
        <v>17</v>
      </c>
      <c r="C54" s="10"/>
      <c r="D54" s="5"/>
      <c r="F54" s="68"/>
      <c r="G54" s="69"/>
      <c r="H54" s="66"/>
      <c r="I54" s="66"/>
      <c r="J54" s="66"/>
      <c r="K54" s="66"/>
      <c r="L54" s="66"/>
      <c r="M54" s="66"/>
      <c r="O54" s="67"/>
      <c r="P54" s="312"/>
    </row>
    <row r="55" spans="1:16348">
      <c r="B55" s="18"/>
      <c r="C55">
        <f>BAN_cost!C59</f>
        <v>0</v>
      </c>
      <c r="D55" s="170" t="str">
        <f>BAN_cost!D59</f>
        <v>Traffic control</v>
      </c>
      <c r="E55" s="171"/>
      <c r="F55" s="170"/>
      <c r="G55" s="170"/>
      <c r="H55" s="168">
        <f ca="1">(SUM(BAN_cost!$U59:$X59))/1000</f>
        <v>649.39700000000005</v>
      </c>
      <c r="I55" s="168">
        <f ca="1">(SUM(BAS_cost!$U59:$X59))/1000</f>
        <v>575.38699999999994</v>
      </c>
      <c r="J55" s="168">
        <f ca="1">(SUM(BETS_cost!$U59:$X59))/1000</f>
        <v>293.2</v>
      </c>
      <c r="K55" s="168">
        <f ca="1">(SUM(BGO_cost!$U59:$X59))/1000</f>
        <v>223.096</v>
      </c>
      <c r="L55" s="168">
        <f ca="1">(SUM(CTN_cost!$U59:$X59))/1000</f>
        <v>180.392</v>
      </c>
      <c r="M55" s="168">
        <f ca="1">(SUM(GL_cost!$U59:$X59))/1000</f>
        <v>268.05399999999997</v>
      </c>
      <c r="O55" s="169">
        <f ca="1">SUM(H55:M55)</f>
        <v>2189.5260000000003</v>
      </c>
      <c r="P55" s="312"/>
    </row>
    <row r="56" spans="1:16348">
      <c r="B56" s="18"/>
      <c r="C56">
        <f>BAN_cost!C60</f>
        <v>0</v>
      </c>
      <c r="D56" s="170" t="str">
        <f>BAN_cost!D60</f>
        <v>Line survey</v>
      </c>
      <c r="E56" s="171"/>
      <c r="F56" s="170"/>
      <c r="G56" s="170"/>
      <c r="H56" s="168">
        <f ca="1">(SUM(BAN_cost!$U60:$X60))/1000</f>
        <v>275.221</v>
      </c>
      <c r="I56" s="168">
        <f ca="1">(SUM(BAS_cost!$U60:$X60))/1000</f>
        <v>275.221</v>
      </c>
      <c r="J56" s="168">
        <f ca="1">(SUM(BETS_cost!$U60:$X60))/1000</f>
        <v>144.18</v>
      </c>
      <c r="K56" s="168">
        <f ca="1">(SUM(BGO_cost!$U60:$X60))/1000</f>
        <v>91.641999999999996</v>
      </c>
      <c r="L56" s="168">
        <f ca="1">(SUM(CTN_cost!$U60:$X60))/1000</f>
        <v>107.944</v>
      </c>
      <c r="M56" s="168">
        <f ca="1">(SUM(GL_cost!$U60:$X60))/1000</f>
        <v>220.29400000000001</v>
      </c>
      <c r="O56" s="169">
        <f t="shared" ref="O56:O57" ca="1" si="4">SUM(H56:M56)</f>
        <v>1114.5020000000002</v>
      </c>
      <c r="P56" s="312"/>
    </row>
    <row r="57" spans="1:16348">
      <c r="B57" s="18"/>
      <c r="C57">
        <f>BAN_cost!C61</f>
        <v>0</v>
      </c>
      <c r="D57" s="170" t="str">
        <f>BAN_cost!D61</f>
        <v>Civil works</v>
      </c>
      <c r="E57" s="171"/>
      <c r="F57" s="170"/>
      <c r="G57" s="170"/>
      <c r="H57" s="168">
        <f ca="1">(SUM(BAN_cost!$U61:$X61))/1000</f>
        <v>930.44916893424443</v>
      </c>
      <c r="I57" s="168">
        <f ca="1">(SUM(BAS_cost!$U61:$X61))/1000</f>
        <v>897.40201711382599</v>
      </c>
      <c r="J57" s="168">
        <f ca="1">(SUM(BETS_cost!$U61:$X61))/1000</f>
        <v>657.16621905746319</v>
      </c>
      <c r="K57" s="168">
        <f ca="1">(SUM(BGO_cost!$U61:$X61))/1000</f>
        <v>595.79293710525769</v>
      </c>
      <c r="L57" s="168">
        <f ca="1">(SUM(CTN_cost!$U61:$X61))/1000</f>
        <v>390.90059581866348</v>
      </c>
      <c r="M57" s="168">
        <f ca="1">(SUM(GL_cost!$U61:$X61))/1000</f>
        <v>900.77093819083325</v>
      </c>
      <c r="O57" s="169">
        <f t="shared" ca="1" si="4"/>
        <v>4372.4818762202885</v>
      </c>
      <c r="P57" s="312"/>
    </row>
    <row r="58" spans="1:16348">
      <c r="B58" s="18"/>
      <c r="D58" s="170" t="str">
        <f>BAN_cost!D62</f>
        <v>Mob/Demob</v>
      </c>
      <c r="E58" s="171"/>
      <c r="F58" s="170"/>
      <c r="G58" s="170"/>
      <c r="H58" s="168">
        <f ca="1">(SUM(BAN_cost!$U62:$X62))/1000</f>
        <v>33.814999999999998</v>
      </c>
      <c r="I58" s="168">
        <f ca="1">(SUM(BAS_cost!$U62:$X62))/1000</f>
        <v>33.814999999999998</v>
      </c>
      <c r="J58" s="168">
        <f ca="1">(SUM(BETS_cost!$U62:$X62))/1000</f>
        <v>33.814999999999998</v>
      </c>
      <c r="K58" s="168">
        <f ca="1">(SUM(BGO_cost!$U62:$X62))/1000</f>
        <v>33.814999999999998</v>
      </c>
      <c r="L58" s="168">
        <f ca="1">(SUM(CTN_cost!$U62:$X62))/1000</f>
        <v>33.814999999999998</v>
      </c>
      <c r="M58" s="168">
        <f ca="1">(SUM(GL_cost!$U62:$X62))/1000</f>
        <v>33.814999999999998</v>
      </c>
      <c r="O58" s="169">
        <f t="shared" ref="O58:O59" ca="1" si="5">SUM(H58:M58)</f>
        <v>202.89</v>
      </c>
      <c r="P58" s="312"/>
    </row>
    <row r="59" spans="1:16348">
      <c r="D59" s="170" t="str">
        <f>BAN_cost!D63</f>
        <v>Other</v>
      </c>
      <c r="E59" s="171"/>
      <c r="F59" s="170"/>
      <c r="G59" s="170"/>
      <c r="H59" s="168">
        <f ca="1">(SUM(BAN_cost!$U63:$X63))/1000</f>
        <v>181.15100000000001</v>
      </c>
      <c r="I59" s="168">
        <f ca="1">(SUM(BAS_cost!$U63:$X63))/1000</f>
        <v>160.86199999999999</v>
      </c>
      <c r="J59" s="168">
        <f ca="1">(SUM(BETS_cost!$U63:$X63))/1000</f>
        <v>115.937</v>
      </c>
      <c r="K59" s="168">
        <f ca="1">(SUM(BGO_cost!$U63:$X63))/1000</f>
        <v>200.95699999999999</v>
      </c>
      <c r="L59" s="168">
        <f ca="1">(SUM(CTN_cost!$U63:$X63))/1000</f>
        <v>323.17399999999998</v>
      </c>
      <c r="M59" s="168">
        <f ca="1">(SUM(GL_cost!$U63:$X63))/1000</f>
        <v>159.41300000000001</v>
      </c>
      <c r="O59" s="169">
        <f t="shared" ca="1" si="5"/>
        <v>1141.4940000000001</v>
      </c>
      <c r="P59" s="312"/>
    </row>
    <row r="60" spans="1:16348">
      <c r="D60" s="18"/>
      <c r="E60" s="63"/>
      <c r="F60" s="18"/>
      <c r="G60" s="18"/>
      <c r="H60" s="294"/>
      <c r="I60" s="294"/>
      <c r="J60" s="294"/>
      <c r="K60" s="294"/>
      <c r="L60" s="294"/>
      <c r="M60" s="294"/>
      <c r="O60" s="295"/>
      <c r="P60" s="312"/>
    </row>
    <row r="61" spans="1:16348" ht="15">
      <c r="B61" s="9" t="s">
        <v>162</v>
      </c>
      <c r="D61" s="18"/>
      <c r="E61" s="63"/>
      <c r="F61" s="18"/>
      <c r="G61" s="18"/>
      <c r="H61" s="294"/>
      <c r="I61" s="294"/>
      <c r="J61" s="294"/>
      <c r="K61" s="294"/>
      <c r="L61" s="294"/>
      <c r="M61" s="294"/>
      <c r="O61" s="295"/>
      <c r="P61" s="312"/>
    </row>
    <row r="62" spans="1:16348" ht="15">
      <c r="B62" s="9"/>
      <c r="D62" s="170" t="str">
        <f>Tot_cost!D68</f>
        <v>Test trailer</v>
      </c>
      <c r="E62" s="171"/>
      <c r="F62" s="170"/>
      <c r="G62" s="170"/>
      <c r="H62" s="298">
        <f>(SUM(BAN_cost!$U66:$X66))/1000</f>
        <v>0</v>
      </c>
      <c r="I62" s="298">
        <f>(SUM(BAS_cost!$U66:$X66))/1000</f>
        <v>0</v>
      </c>
      <c r="J62" s="298">
        <f>(SUM(BETS_cost!$U66:$X66))/1000</f>
        <v>0</v>
      </c>
      <c r="K62" s="298">
        <f>(SUM(BGO_cost!$U66:$X66))/1000</f>
        <v>0</v>
      </c>
      <c r="L62" s="298">
        <f>(SUM(CTN_cost!$U66:$X66))/1000</f>
        <v>0</v>
      </c>
      <c r="M62" s="298">
        <f>(SUM(GL_cost!$U66:$X66))/1000</f>
        <v>0</v>
      </c>
      <c r="O62" s="169">
        <f>SUM(Tot_cost!AG68)/1000</f>
        <v>154.58199999999999</v>
      </c>
      <c r="P62" s="312"/>
    </row>
    <row r="63" spans="1:16348">
      <c r="D63" s="170" t="str">
        <f>Tot_cost!D69</f>
        <v>Spare GFN</v>
      </c>
      <c r="E63" s="171"/>
      <c r="F63" s="170"/>
      <c r="G63" s="170"/>
      <c r="H63" s="298">
        <f>(SUM(BAN_cost!$U67:$X67))/1000</f>
        <v>0</v>
      </c>
      <c r="I63" s="298">
        <f>(SUM(BAS_cost!$U67:$X67))/1000</f>
        <v>0</v>
      </c>
      <c r="J63" s="298">
        <f>(SUM(BETS_cost!$U67:$X67))/1000</f>
        <v>0</v>
      </c>
      <c r="K63" s="298">
        <f>(SUM(BGO_cost!$U67:$X67))/1000</f>
        <v>0</v>
      </c>
      <c r="L63" s="298">
        <f>(SUM(CTN_cost!$U67:$X67))/1000</f>
        <v>0</v>
      </c>
      <c r="M63" s="298">
        <f>(SUM(GL_cost!$U67:$X67))/1000</f>
        <v>0</v>
      </c>
      <c r="O63" s="169">
        <f>SUM(Tot_cost!AG69)/1000</f>
        <v>1159.367</v>
      </c>
      <c r="P63" s="312"/>
    </row>
    <row r="64" spans="1:16348">
      <c r="D64" s="18"/>
      <c r="E64" s="63"/>
      <c r="F64" s="18"/>
      <c r="G64" s="18"/>
      <c r="H64" s="294"/>
      <c r="I64" s="294"/>
      <c r="J64" s="294"/>
      <c r="K64" s="294"/>
      <c r="L64" s="294"/>
      <c r="M64" s="294"/>
      <c r="O64" s="295"/>
      <c r="P64" s="312"/>
    </row>
    <row r="65" spans="1:16348">
      <c r="C65" s="51"/>
      <c r="D65" s="52"/>
      <c r="E65" s="61"/>
      <c r="F65" s="53"/>
      <c r="G65" s="51"/>
      <c r="H65" s="54"/>
      <c r="I65" s="54"/>
      <c r="J65" s="54"/>
      <c r="K65" s="54"/>
      <c r="L65" s="54"/>
      <c r="M65" s="54"/>
      <c r="O65" s="64"/>
      <c r="P65" s="312"/>
    </row>
    <row r="66" spans="1:16348" ht="15">
      <c r="B66" s="158" t="s">
        <v>141</v>
      </c>
      <c r="C66" s="159"/>
      <c r="D66" s="160"/>
      <c r="E66" s="161"/>
      <c r="F66" s="163"/>
      <c r="G66" s="159"/>
      <c r="H66" s="163">
        <f t="shared" ref="H66:M66" ca="1" si="6">SUM(H11:H63)</f>
        <v>38657.918517390906</v>
      </c>
      <c r="I66" s="163">
        <f t="shared" ca="1" si="6"/>
        <v>25339.676950317331</v>
      </c>
      <c r="J66" s="163">
        <f t="shared" ca="1" si="6"/>
        <v>16564.915647863458</v>
      </c>
      <c r="K66" s="163">
        <f t="shared" ca="1" si="6"/>
        <v>13965.819948450568</v>
      </c>
      <c r="L66" s="163">
        <f t="shared" ca="1" si="6"/>
        <v>13742.945158596041</v>
      </c>
      <c r="M66" s="163">
        <f t="shared" ca="1" si="6"/>
        <v>18117.373071778718</v>
      </c>
      <c r="O66" s="163">
        <f ca="1">SUM(O11:O63)</f>
        <v>127702.59829439699</v>
      </c>
      <c r="P66" s="312"/>
    </row>
    <row r="67" spans="1:16348" ht="15">
      <c r="B67" s="9"/>
      <c r="C67" s="18"/>
      <c r="D67" s="142"/>
      <c r="E67" s="63"/>
      <c r="F67" s="127"/>
      <c r="G67" s="18"/>
      <c r="H67" s="143"/>
      <c r="I67" s="143"/>
      <c r="J67" s="143"/>
      <c r="K67" s="143"/>
      <c r="L67" s="143"/>
      <c r="M67" s="143"/>
      <c r="O67" s="46"/>
      <c r="P67" s="312"/>
    </row>
    <row r="68" spans="1:16348" s="2" customFormat="1">
      <c r="A68"/>
      <c r="B68" s="172" t="s">
        <v>142</v>
      </c>
      <c r="C68" s="173"/>
      <c r="D68" s="173"/>
      <c r="E68" s="173"/>
      <c r="F68" s="173"/>
      <c r="G68" s="174"/>
      <c r="H68" s="168">
        <f ca="1">Tot_cost!$Z$67/1000*H66/SUM($H$66:$M$66)</f>
        <v>1341.7554054503375</v>
      </c>
      <c r="I68" s="168">
        <f ca="1">Tot_cost!$Z$67/1000*I66/SUM($H$66:$M$66)</f>
        <v>879.5002375815526</v>
      </c>
      <c r="J68" s="168">
        <f ca="1">Tot_cost!$Z$67/1000*J66/SUM($H$66:$M$66)</f>
        <v>574.94210665664559</v>
      </c>
      <c r="K68" s="168">
        <f ca="1">Tot_cost!$Z$67/1000*K66/SUM($H$66:$M$66)</f>
        <v>484.73159254422302</v>
      </c>
      <c r="L68" s="168">
        <f ca="1">Tot_cost!$Z$67/1000*L66/SUM($H$66:$M$66)</f>
        <v>476.99595996246904</v>
      </c>
      <c r="M68" s="168">
        <f ca="1">Tot_cost!$Z$67/1000*M66/SUM($H$66:$M$66)</f>
        <v>628.82545630809477</v>
      </c>
      <c r="N68"/>
      <c r="O68" s="169">
        <f ca="1">SUM(H68:M68)</f>
        <v>4386.7507585033227</v>
      </c>
      <c r="P68" s="312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  <c r="BKB68"/>
      <c r="BKC68"/>
      <c r="BKD68"/>
      <c r="BKE68"/>
      <c r="BKF68"/>
      <c r="BKG68"/>
      <c r="BKH68"/>
      <c r="BKI68"/>
      <c r="BKJ68"/>
      <c r="BKK68"/>
      <c r="BKL68"/>
      <c r="BKM68"/>
      <c r="BKN68"/>
      <c r="BKO68"/>
      <c r="BKP68"/>
      <c r="BKQ68"/>
      <c r="BKR68"/>
      <c r="BKS68"/>
      <c r="BKT68"/>
      <c r="BKU68"/>
      <c r="BKV68"/>
      <c r="BKW68"/>
      <c r="BKX68"/>
      <c r="BKY68"/>
      <c r="BKZ68"/>
      <c r="BLA68"/>
      <c r="BLB68"/>
      <c r="BLC68"/>
      <c r="BLD68"/>
      <c r="BLE68"/>
      <c r="BLF68"/>
      <c r="BLG68"/>
      <c r="BLH68"/>
      <c r="BLI68"/>
      <c r="BLJ68"/>
      <c r="BLK68"/>
      <c r="BLL68"/>
      <c r="BLM68"/>
      <c r="BLN68"/>
      <c r="BLO68"/>
      <c r="BLP68"/>
      <c r="BLQ68"/>
      <c r="BLR68"/>
      <c r="BLS68"/>
      <c r="BLT68"/>
      <c r="BLU68"/>
      <c r="BLV68"/>
      <c r="BLW68"/>
      <c r="BLX68"/>
      <c r="BLY68"/>
      <c r="BLZ68"/>
      <c r="BMA68"/>
      <c r="BMB68"/>
      <c r="BMC68"/>
      <c r="BMD68"/>
      <c r="BME68"/>
      <c r="BMF68"/>
      <c r="BMG68"/>
      <c r="BMH68"/>
      <c r="BMI68"/>
      <c r="BMJ68"/>
      <c r="BMK68"/>
      <c r="BML68"/>
      <c r="BMM68"/>
      <c r="BMN68"/>
      <c r="BMO68"/>
      <c r="BMP68"/>
      <c r="BMQ68"/>
      <c r="BMR68"/>
      <c r="BMS68"/>
      <c r="BMT68"/>
      <c r="BMU68"/>
      <c r="BMV68"/>
      <c r="BMW68"/>
      <c r="BMX68"/>
      <c r="BMY68"/>
      <c r="BMZ68"/>
      <c r="BNA68"/>
      <c r="BNB68"/>
      <c r="BNC68"/>
      <c r="BND68"/>
      <c r="BNE68"/>
      <c r="BNF68"/>
      <c r="BNG68"/>
      <c r="BNH68"/>
      <c r="BNI68"/>
      <c r="BNJ68"/>
      <c r="BNK68"/>
      <c r="BNL68"/>
      <c r="BNM68"/>
      <c r="BNN68"/>
      <c r="BNO68"/>
      <c r="BNP68"/>
      <c r="BNQ68"/>
      <c r="BNR68"/>
      <c r="BNS68"/>
      <c r="BNT68"/>
      <c r="BNU68"/>
      <c r="BNV68"/>
      <c r="BNW68"/>
      <c r="BNX68"/>
      <c r="BNY68"/>
      <c r="BNZ68"/>
      <c r="BOA68"/>
      <c r="BOB68"/>
      <c r="BOC68"/>
      <c r="BOD68"/>
      <c r="BOE68"/>
      <c r="BOF68"/>
      <c r="BOG68"/>
      <c r="BOH68"/>
      <c r="BOI68"/>
      <c r="BOJ68"/>
      <c r="BOK68"/>
      <c r="BOL68"/>
      <c r="BOM68"/>
      <c r="BON68"/>
      <c r="BOO68"/>
      <c r="BOP68"/>
      <c r="BOQ68"/>
      <c r="BOR68"/>
      <c r="BOS68"/>
      <c r="BOT68"/>
      <c r="BOU68"/>
      <c r="BOV68"/>
      <c r="BOW68"/>
      <c r="BOX68"/>
      <c r="BOY68"/>
      <c r="BOZ68"/>
      <c r="BPA68"/>
      <c r="BPB68"/>
      <c r="BPC68"/>
      <c r="BPD68"/>
      <c r="BPE68"/>
      <c r="BPF68"/>
      <c r="BPG68"/>
      <c r="BPH68"/>
      <c r="BPI68"/>
      <c r="BPJ68"/>
      <c r="BPK68"/>
      <c r="BPL68"/>
      <c r="BPM68"/>
      <c r="BPN68"/>
      <c r="BPO68"/>
      <c r="BPP68"/>
      <c r="BPQ68"/>
      <c r="BPR68"/>
      <c r="BPS68"/>
      <c r="BPT68"/>
      <c r="BPU68"/>
      <c r="BPV68"/>
      <c r="BPW68"/>
      <c r="BPX68"/>
      <c r="BPY68"/>
      <c r="BPZ68"/>
      <c r="BQA68"/>
      <c r="BQB68"/>
      <c r="BQC68"/>
      <c r="BQD68"/>
      <c r="BQE68"/>
      <c r="BQF68"/>
      <c r="BQG68"/>
      <c r="BQH68"/>
      <c r="BQI68"/>
      <c r="BQJ68"/>
      <c r="BQK68"/>
      <c r="BQL68"/>
      <c r="BQM68"/>
      <c r="BQN68"/>
      <c r="BQO68"/>
      <c r="BQP68"/>
      <c r="BQQ68"/>
      <c r="BQR68"/>
      <c r="BQS68"/>
      <c r="BQT68"/>
      <c r="BQU68"/>
      <c r="BQV68"/>
      <c r="BQW68"/>
      <c r="BQX68"/>
      <c r="BQY68"/>
      <c r="BQZ68"/>
      <c r="BRA68"/>
      <c r="BRB68"/>
      <c r="BRC68"/>
      <c r="BRD68"/>
      <c r="BRE68"/>
      <c r="BRF68"/>
      <c r="BRG68"/>
      <c r="BRH68"/>
      <c r="BRI68"/>
      <c r="BRJ68"/>
      <c r="BRK68"/>
      <c r="BRL68"/>
      <c r="BRM68"/>
      <c r="BRN68"/>
      <c r="BRO68"/>
      <c r="BRP68"/>
      <c r="BRQ68"/>
      <c r="BRR68"/>
      <c r="BRS68"/>
      <c r="BRT68"/>
      <c r="BRU68"/>
      <c r="BRV68"/>
      <c r="BRW68"/>
      <c r="BRX68"/>
      <c r="BRY68"/>
      <c r="BRZ68"/>
      <c r="BSA68"/>
      <c r="BSB68"/>
      <c r="BSC68"/>
      <c r="BSD68"/>
      <c r="BSE68"/>
      <c r="BSF68"/>
      <c r="BSG68"/>
      <c r="BSH68"/>
      <c r="BSI68"/>
      <c r="BSJ68"/>
      <c r="BSK68"/>
      <c r="BSL68"/>
      <c r="BSM68"/>
      <c r="BSN68"/>
      <c r="BSO68"/>
      <c r="BSP68"/>
      <c r="BSQ68"/>
      <c r="BSR68"/>
      <c r="BSS68"/>
      <c r="BST68"/>
      <c r="BSU68"/>
      <c r="BSV68"/>
      <c r="BSW68"/>
      <c r="BSX68"/>
      <c r="BSY68"/>
      <c r="BSZ68"/>
      <c r="BTA68"/>
      <c r="BTB68"/>
      <c r="BTC68"/>
      <c r="BTD68"/>
      <c r="BTE68"/>
      <c r="BTF68"/>
      <c r="BTG68"/>
      <c r="BTH68"/>
      <c r="BTI68"/>
      <c r="BTJ68"/>
      <c r="BTK68"/>
      <c r="BTL68"/>
      <c r="BTM68"/>
      <c r="BTN68"/>
      <c r="BTO68"/>
      <c r="BTP68"/>
      <c r="BTQ68"/>
      <c r="BTR68"/>
      <c r="BTS68"/>
      <c r="BTT68"/>
      <c r="BTU68"/>
      <c r="BTV68"/>
      <c r="BTW68"/>
      <c r="BTX68"/>
      <c r="BTY68"/>
      <c r="BTZ68"/>
      <c r="BUA68"/>
      <c r="BUB68"/>
      <c r="BUC68"/>
      <c r="BUD68"/>
      <c r="BUE68"/>
      <c r="BUF68"/>
      <c r="BUG68"/>
      <c r="BUH68"/>
      <c r="BUI68"/>
      <c r="BUJ68"/>
      <c r="BUK68"/>
      <c r="BUL68"/>
      <c r="BUM68"/>
      <c r="BUN68"/>
      <c r="BUO68"/>
      <c r="BUP68"/>
      <c r="BUQ68"/>
      <c r="BUR68"/>
      <c r="BUS68"/>
      <c r="BUT68"/>
      <c r="BUU68"/>
      <c r="BUV68"/>
      <c r="BUW68"/>
      <c r="BUX68"/>
      <c r="BUY68"/>
      <c r="BUZ68"/>
      <c r="BVA68"/>
      <c r="BVB68"/>
      <c r="BVC68"/>
      <c r="BVD68"/>
      <c r="BVE68"/>
      <c r="BVF68"/>
      <c r="BVG68"/>
      <c r="BVH68"/>
      <c r="BVI68"/>
      <c r="BVJ68"/>
      <c r="BVK68"/>
      <c r="BVL68"/>
      <c r="BVM68"/>
      <c r="BVN68"/>
      <c r="BVO68"/>
      <c r="BVP68"/>
      <c r="BVQ68"/>
      <c r="BVR68"/>
      <c r="BVS68"/>
      <c r="BVT68"/>
      <c r="BVU68"/>
      <c r="BVV68"/>
      <c r="BVW68"/>
      <c r="BVX68"/>
      <c r="BVY68"/>
      <c r="BVZ68"/>
      <c r="BWA68"/>
      <c r="BWB68"/>
      <c r="BWC68"/>
      <c r="BWD68"/>
      <c r="BWE68"/>
      <c r="BWF68"/>
      <c r="BWG68"/>
      <c r="BWH68"/>
      <c r="BWI68"/>
      <c r="BWJ68"/>
      <c r="BWK68"/>
      <c r="BWL68"/>
      <c r="BWM68"/>
      <c r="BWN68"/>
      <c r="BWO68"/>
      <c r="BWP68"/>
      <c r="BWQ68"/>
      <c r="BWR68"/>
      <c r="BWS68"/>
      <c r="BWT68"/>
      <c r="BWU68"/>
      <c r="BWV68"/>
      <c r="BWW68"/>
      <c r="BWX68"/>
      <c r="BWY68"/>
      <c r="BWZ68"/>
      <c r="BXA68"/>
      <c r="BXB68"/>
      <c r="BXC68"/>
      <c r="BXD68"/>
      <c r="BXE68"/>
      <c r="BXF68"/>
      <c r="BXG68"/>
      <c r="BXH68"/>
      <c r="BXI68"/>
      <c r="BXJ68"/>
      <c r="BXK68"/>
      <c r="BXL68"/>
      <c r="BXM68"/>
      <c r="BXN68"/>
      <c r="BXO68"/>
      <c r="BXP68"/>
      <c r="BXQ68"/>
      <c r="BXR68"/>
      <c r="BXS68"/>
      <c r="BXT68"/>
      <c r="BXU68"/>
      <c r="BXV68"/>
      <c r="BXW68"/>
      <c r="BXX68"/>
      <c r="BXY68"/>
      <c r="BXZ68"/>
      <c r="BYA68"/>
      <c r="BYB68"/>
      <c r="BYC68"/>
      <c r="BYD68"/>
      <c r="BYE68"/>
      <c r="BYF68"/>
      <c r="BYG68"/>
      <c r="BYH68"/>
      <c r="BYI68"/>
      <c r="BYJ68"/>
      <c r="BYK68"/>
      <c r="BYL68"/>
      <c r="BYM68"/>
      <c r="BYN68"/>
      <c r="BYO68"/>
      <c r="BYP68"/>
      <c r="BYQ68"/>
      <c r="BYR68"/>
      <c r="BYS68"/>
      <c r="BYT68"/>
      <c r="BYU68"/>
      <c r="BYV68"/>
      <c r="BYW68"/>
      <c r="BYX68"/>
      <c r="BYY68"/>
      <c r="BYZ68"/>
      <c r="BZA68"/>
      <c r="BZB68"/>
      <c r="BZC68"/>
      <c r="BZD68"/>
      <c r="BZE68"/>
      <c r="BZF68"/>
      <c r="BZG68"/>
      <c r="BZH68"/>
      <c r="BZI68"/>
      <c r="BZJ68"/>
      <c r="BZK68"/>
      <c r="BZL68"/>
      <c r="BZM68"/>
      <c r="BZN68"/>
      <c r="BZO68"/>
      <c r="BZP68"/>
      <c r="BZQ68"/>
      <c r="BZR68"/>
      <c r="BZS68"/>
      <c r="BZT68"/>
      <c r="BZU68"/>
      <c r="BZV68"/>
      <c r="BZW68"/>
      <c r="BZX68"/>
      <c r="BZY68"/>
      <c r="BZZ68"/>
      <c r="CAA68"/>
      <c r="CAB68"/>
      <c r="CAC68"/>
      <c r="CAD68"/>
      <c r="CAE68"/>
      <c r="CAF68"/>
      <c r="CAG68"/>
      <c r="CAH68"/>
      <c r="CAI68"/>
      <c r="CAJ68"/>
      <c r="CAK68"/>
      <c r="CAL68"/>
      <c r="CAM68"/>
      <c r="CAN68"/>
      <c r="CAO68"/>
      <c r="CAP68"/>
      <c r="CAQ68"/>
      <c r="CAR68"/>
      <c r="CAS68"/>
      <c r="CAT68"/>
      <c r="CAU68"/>
      <c r="CAV68"/>
      <c r="CAW68"/>
      <c r="CAX68"/>
      <c r="CAY68"/>
      <c r="CAZ68"/>
      <c r="CBA68"/>
      <c r="CBB68"/>
      <c r="CBC68"/>
      <c r="CBD68"/>
      <c r="CBE68"/>
      <c r="CBF68"/>
      <c r="CBG68"/>
      <c r="CBH68"/>
      <c r="CBI68"/>
      <c r="CBJ68"/>
      <c r="CBK68"/>
      <c r="CBL68"/>
      <c r="CBM68"/>
      <c r="CBN68"/>
      <c r="CBO68"/>
      <c r="CBP68"/>
      <c r="CBQ68"/>
      <c r="CBR68"/>
      <c r="CBS68"/>
      <c r="CBT68"/>
      <c r="CBU68"/>
      <c r="CBV68"/>
      <c r="CBW68"/>
      <c r="CBX68"/>
      <c r="CBY68"/>
      <c r="CBZ68"/>
      <c r="CCA68"/>
      <c r="CCB68"/>
      <c r="CCC68"/>
      <c r="CCD68"/>
      <c r="CCE68"/>
      <c r="CCF68"/>
      <c r="CCG68"/>
      <c r="CCH68"/>
      <c r="CCI68"/>
      <c r="CCJ68"/>
      <c r="CCK68"/>
      <c r="CCL68"/>
      <c r="CCM68"/>
      <c r="CCN68"/>
      <c r="CCO68"/>
      <c r="CCP68"/>
      <c r="CCQ68"/>
      <c r="CCR68"/>
      <c r="CCS68"/>
      <c r="CCT68"/>
      <c r="CCU68"/>
      <c r="CCV68"/>
      <c r="CCW68"/>
      <c r="CCX68"/>
      <c r="CCY68"/>
      <c r="CCZ68"/>
      <c r="CDA68"/>
      <c r="CDB68"/>
      <c r="CDC68"/>
      <c r="CDD68"/>
      <c r="CDE68"/>
      <c r="CDF68"/>
      <c r="CDG68"/>
      <c r="CDH68"/>
      <c r="CDI68"/>
      <c r="CDJ68"/>
      <c r="CDK68"/>
      <c r="CDL68"/>
      <c r="CDM68"/>
      <c r="CDN68"/>
      <c r="CDO68"/>
      <c r="CDP68"/>
      <c r="CDQ68"/>
      <c r="CDR68"/>
      <c r="CDS68"/>
      <c r="CDT68"/>
      <c r="CDU68"/>
      <c r="CDV68"/>
      <c r="CDW68"/>
      <c r="CDX68"/>
      <c r="CDY68"/>
      <c r="CDZ68"/>
      <c r="CEA68"/>
      <c r="CEB68"/>
      <c r="CEC68"/>
      <c r="CED68"/>
      <c r="CEE68"/>
      <c r="CEF68"/>
      <c r="CEG68"/>
      <c r="CEH68"/>
      <c r="CEI68"/>
      <c r="CEJ68"/>
      <c r="CEK68"/>
      <c r="CEL68"/>
      <c r="CEM68"/>
      <c r="CEN68"/>
      <c r="CEO68"/>
      <c r="CEP68"/>
      <c r="CEQ68"/>
      <c r="CER68"/>
      <c r="CES68"/>
      <c r="CET68"/>
      <c r="CEU68"/>
      <c r="CEV68"/>
      <c r="CEW68"/>
      <c r="CEX68"/>
      <c r="CEY68"/>
      <c r="CEZ68"/>
      <c r="CFA68"/>
      <c r="CFB68"/>
      <c r="CFC68"/>
      <c r="CFD68"/>
      <c r="CFE68"/>
      <c r="CFF68"/>
      <c r="CFG68"/>
      <c r="CFH68"/>
      <c r="CFI68"/>
      <c r="CFJ68"/>
      <c r="CFK68"/>
      <c r="CFL68"/>
      <c r="CFM68"/>
      <c r="CFN68"/>
      <c r="CFO68"/>
      <c r="CFP68"/>
      <c r="CFQ68"/>
      <c r="CFR68"/>
      <c r="CFS68"/>
      <c r="CFT68"/>
      <c r="CFU68"/>
      <c r="CFV68"/>
      <c r="CFW68"/>
      <c r="CFX68"/>
      <c r="CFY68"/>
      <c r="CFZ68"/>
      <c r="CGA68"/>
      <c r="CGB68"/>
      <c r="CGC68"/>
      <c r="CGD68"/>
      <c r="CGE68"/>
      <c r="CGF68"/>
      <c r="CGG68"/>
      <c r="CGH68"/>
      <c r="CGI68"/>
      <c r="CGJ68"/>
      <c r="CGK68"/>
      <c r="CGL68"/>
      <c r="CGM68"/>
      <c r="CGN68"/>
      <c r="CGO68"/>
      <c r="CGP68"/>
      <c r="CGQ68"/>
      <c r="CGR68"/>
      <c r="CGS68"/>
      <c r="CGT68"/>
      <c r="CGU68"/>
      <c r="CGV68"/>
      <c r="CGW68"/>
      <c r="CGX68"/>
      <c r="CGY68"/>
      <c r="CGZ68"/>
      <c r="CHA68"/>
      <c r="CHB68"/>
      <c r="CHC68"/>
      <c r="CHD68"/>
      <c r="CHE68"/>
      <c r="CHF68"/>
      <c r="CHG68"/>
      <c r="CHH68"/>
      <c r="CHI68"/>
      <c r="CHJ68"/>
      <c r="CHK68"/>
      <c r="CHL68"/>
      <c r="CHM68"/>
      <c r="CHN68"/>
      <c r="CHO68"/>
      <c r="CHP68"/>
      <c r="CHQ68"/>
      <c r="CHR68"/>
      <c r="CHS68"/>
      <c r="CHT68"/>
      <c r="CHU68"/>
      <c r="CHV68"/>
      <c r="CHW68"/>
      <c r="CHX68"/>
      <c r="CHY68"/>
      <c r="CHZ68"/>
      <c r="CIA68"/>
      <c r="CIB68"/>
      <c r="CIC68"/>
      <c r="CID68"/>
      <c r="CIE68"/>
      <c r="CIF68"/>
      <c r="CIG68"/>
      <c r="CIH68"/>
      <c r="CII68"/>
      <c r="CIJ68"/>
      <c r="CIK68"/>
      <c r="CIL68"/>
      <c r="CIM68"/>
      <c r="CIN68"/>
      <c r="CIO68"/>
      <c r="CIP68"/>
      <c r="CIQ68"/>
      <c r="CIR68"/>
      <c r="CIS68"/>
      <c r="CIT68"/>
      <c r="CIU68"/>
      <c r="CIV68"/>
      <c r="CIW68"/>
      <c r="CIX68"/>
      <c r="CIY68"/>
      <c r="CIZ68"/>
      <c r="CJA68"/>
      <c r="CJB68"/>
      <c r="CJC68"/>
      <c r="CJD68"/>
      <c r="CJE68"/>
      <c r="CJF68"/>
      <c r="CJG68"/>
      <c r="CJH68"/>
      <c r="CJI68"/>
      <c r="CJJ68"/>
      <c r="CJK68"/>
      <c r="CJL68"/>
      <c r="CJM68"/>
      <c r="CJN68"/>
      <c r="CJO68"/>
      <c r="CJP68"/>
      <c r="CJQ68"/>
      <c r="CJR68"/>
      <c r="CJS68"/>
      <c r="CJT68"/>
      <c r="CJU68"/>
      <c r="CJV68"/>
      <c r="CJW68"/>
      <c r="CJX68"/>
      <c r="CJY68"/>
      <c r="CJZ68"/>
      <c r="CKA68"/>
      <c r="CKB68"/>
      <c r="CKC68"/>
      <c r="CKD68"/>
      <c r="CKE68"/>
      <c r="CKF68"/>
      <c r="CKG68"/>
      <c r="CKH68"/>
      <c r="CKI68"/>
      <c r="CKJ68"/>
      <c r="CKK68"/>
      <c r="CKL68"/>
      <c r="CKM68"/>
      <c r="CKN68"/>
      <c r="CKO68"/>
      <c r="CKP68"/>
      <c r="CKQ68"/>
      <c r="CKR68"/>
      <c r="CKS68"/>
      <c r="CKT68"/>
      <c r="CKU68"/>
      <c r="CKV68"/>
      <c r="CKW68"/>
      <c r="CKX68"/>
      <c r="CKY68"/>
      <c r="CKZ68"/>
      <c r="CLA68"/>
      <c r="CLB68"/>
      <c r="CLC68"/>
      <c r="CLD68"/>
      <c r="CLE68"/>
      <c r="CLF68"/>
      <c r="CLG68"/>
      <c r="CLH68"/>
      <c r="CLI68"/>
      <c r="CLJ68"/>
      <c r="CLK68"/>
      <c r="CLL68"/>
      <c r="CLM68"/>
      <c r="CLN68"/>
      <c r="CLO68"/>
      <c r="CLP68"/>
      <c r="CLQ68"/>
      <c r="CLR68"/>
      <c r="CLS68"/>
      <c r="CLT68"/>
      <c r="CLU68"/>
      <c r="CLV68"/>
      <c r="CLW68"/>
      <c r="CLX68"/>
      <c r="CLY68"/>
      <c r="CLZ68"/>
      <c r="CMA68"/>
      <c r="CMB68"/>
      <c r="CMC68"/>
      <c r="CMD68"/>
      <c r="CME68"/>
      <c r="CMF68"/>
      <c r="CMG68"/>
      <c r="CMH68"/>
      <c r="CMI68"/>
      <c r="CMJ68"/>
      <c r="CMK68"/>
      <c r="CML68"/>
      <c r="CMM68"/>
      <c r="CMN68"/>
      <c r="CMO68"/>
      <c r="CMP68"/>
      <c r="CMQ68"/>
      <c r="CMR68"/>
      <c r="CMS68"/>
      <c r="CMT68"/>
      <c r="CMU68"/>
      <c r="CMV68"/>
      <c r="CMW68"/>
      <c r="CMX68"/>
      <c r="CMY68"/>
      <c r="CMZ68"/>
      <c r="CNA68"/>
      <c r="CNB68"/>
      <c r="CNC68"/>
      <c r="CND68"/>
      <c r="CNE68"/>
      <c r="CNF68"/>
      <c r="CNG68"/>
      <c r="CNH68"/>
      <c r="CNI68"/>
      <c r="CNJ68"/>
      <c r="CNK68"/>
      <c r="CNL68"/>
      <c r="CNM68"/>
      <c r="CNN68"/>
      <c r="CNO68"/>
      <c r="CNP68"/>
      <c r="CNQ68"/>
      <c r="CNR68"/>
      <c r="CNS68"/>
      <c r="CNT68"/>
      <c r="CNU68"/>
      <c r="CNV68"/>
      <c r="CNW68"/>
      <c r="CNX68"/>
      <c r="CNY68"/>
      <c r="CNZ68"/>
      <c r="COA68"/>
      <c r="COB68"/>
      <c r="COC68"/>
      <c r="COD68"/>
      <c r="COE68"/>
      <c r="COF68"/>
      <c r="COG68"/>
      <c r="COH68"/>
      <c r="COI68"/>
      <c r="COJ68"/>
      <c r="COK68"/>
      <c r="COL68"/>
      <c r="COM68"/>
      <c r="CON68"/>
      <c r="COO68"/>
      <c r="COP68"/>
      <c r="COQ68"/>
      <c r="COR68"/>
      <c r="COS68"/>
      <c r="COT68"/>
      <c r="COU68"/>
      <c r="COV68"/>
      <c r="COW68"/>
      <c r="COX68"/>
      <c r="COY68"/>
      <c r="COZ68"/>
      <c r="CPA68"/>
      <c r="CPB68"/>
      <c r="CPC68"/>
      <c r="CPD68"/>
      <c r="CPE68"/>
      <c r="CPF68"/>
      <c r="CPG68"/>
      <c r="CPH68"/>
      <c r="CPI68"/>
      <c r="CPJ68"/>
      <c r="CPK68"/>
      <c r="CPL68"/>
      <c r="CPM68"/>
      <c r="CPN68"/>
      <c r="CPO68"/>
      <c r="CPP68"/>
      <c r="CPQ68"/>
      <c r="CPR68"/>
      <c r="CPS68"/>
      <c r="CPT68"/>
      <c r="CPU68"/>
      <c r="CPV68"/>
      <c r="CPW68"/>
      <c r="CPX68"/>
      <c r="CPY68"/>
      <c r="CPZ68"/>
      <c r="CQA68"/>
      <c r="CQB68"/>
      <c r="CQC68"/>
      <c r="CQD68"/>
      <c r="CQE68"/>
      <c r="CQF68"/>
      <c r="CQG68"/>
      <c r="CQH68"/>
      <c r="CQI68"/>
      <c r="CQJ68"/>
      <c r="CQK68"/>
      <c r="CQL68"/>
      <c r="CQM68"/>
      <c r="CQN68"/>
      <c r="CQO68"/>
      <c r="CQP68"/>
      <c r="CQQ68"/>
      <c r="CQR68"/>
      <c r="CQS68"/>
      <c r="CQT68"/>
      <c r="CQU68"/>
      <c r="CQV68"/>
      <c r="CQW68"/>
      <c r="CQX68"/>
      <c r="CQY68"/>
      <c r="CQZ68"/>
      <c r="CRA68"/>
      <c r="CRB68"/>
      <c r="CRC68"/>
      <c r="CRD68"/>
      <c r="CRE68"/>
      <c r="CRF68"/>
      <c r="CRG68"/>
      <c r="CRH68"/>
      <c r="CRI68"/>
      <c r="CRJ68"/>
      <c r="CRK68"/>
      <c r="CRL68"/>
      <c r="CRM68"/>
      <c r="CRN68"/>
      <c r="CRO68"/>
      <c r="CRP68"/>
      <c r="CRQ68"/>
      <c r="CRR68"/>
      <c r="CRS68"/>
      <c r="CRT68"/>
      <c r="CRU68"/>
      <c r="CRV68"/>
      <c r="CRW68"/>
      <c r="CRX68"/>
      <c r="CRY68"/>
      <c r="CRZ68"/>
      <c r="CSA68"/>
      <c r="CSB68"/>
      <c r="CSC68"/>
      <c r="CSD68"/>
      <c r="CSE68"/>
      <c r="CSF68"/>
      <c r="CSG68"/>
      <c r="CSH68"/>
      <c r="CSI68"/>
      <c r="CSJ68"/>
      <c r="CSK68"/>
      <c r="CSL68"/>
      <c r="CSM68"/>
      <c r="CSN68"/>
      <c r="CSO68"/>
      <c r="CSP68"/>
      <c r="CSQ68"/>
      <c r="CSR68"/>
      <c r="CSS68"/>
      <c r="CST68"/>
      <c r="CSU68"/>
      <c r="CSV68"/>
      <c r="CSW68"/>
      <c r="CSX68"/>
      <c r="CSY68"/>
      <c r="CSZ68"/>
      <c r="CTA68"/>
      <c r="CTB68"/>
      <c r="CTC68"/>
      <c r="CTD68"/>
      <c r="CTE68"/>
      <c r="CTF68"/>
      <c r="CTG68"/>
      <c r="CTH68"/>
      <c r="CTI68"/>
      <c r="CTJ68"/>
      <c r="CTK68"/>
      <c r="CTL68"/>
      <c r="CTM68"/>
      <c r="CTN68"/>
      <c r="CTO68"/>
      <c r="CTP68"/>
      <c r="CTQ68"/>
      <c r="CTR68"/>
      <c r="CTS68"/>
      <c r="CTT68"/>
      <c r="CTU68"/>
      <c r="CTV68"/>
      <c r="CTW68"/>
      <c r="CTX68"/>
      <c r="CTY68"/>
      <c r="CTZ68"/>
      <c r="CUA68"/>
      <c r="CUB68"/>
      <c r="CUC68"/>
      <c r="CUD68"/>
      <c r="CUE68"/>
      <c r="CUF68"/>
      <c r="CUG68"/>
      <c r="CUH68"/>
      <c r="CUI68"/>
      <c r="CUJ68"/>
      <c r="CUK68"/>
      <c r="CUL68"/>
      <c r="CUM68"/>
      <c r="CUN68"/>
      <c r="CUO68"/>
      <c r="CUP68"/>
      <c r="CUQ68"/>
      <c r="CUR68"/>
      <c r="CUS68"/>
      <c r="CUT68"/>
      <c r="CUU68"/>
      <c r="CUV68"/>
      <c r="CUW68"/>
      <c r="CUX68"/>
      <c r="CUY68"/>
      <c r="CUZ68"/>
      <c r="CVA68"/>
      <c r="CVB68"/>
      <c r="CVC68"/>
      <c r="CVD68"/>
      <c r="CVE68"/>
      <c r="CVF68"/>
      <c r="CVG68"/>
      <c r="CVH68"/>
      <c r="CVI68"/>
      <c r="CVJ68"/>
      <c r="CVK68"/>
      <c r="CVL68"/>
      <c r="CVM68"/>
      <c r="CVN68"/>
      <c r="CVO68"/>
      <c r="CVP68"/>
      <c r="CVQ68"/>
      <c r="CVR68"/>
      <c r="CVS68"/>
      <c r="CVT68"/>
      <c r="CVU68"/>
      <c r="CVV68"/>
      <c r="CVW68"/>
      <c r="CVX68"/>
      <c r="CVY68"/>
      <c r="CVZ68"/>
      <c r="CWA68"/>
      <c r="CWB68"/>
      <c r="CWC68"/>
      <c r="CWD68"/>
      <c r="CWE68"/>
      <c r="CWF68"/>
      <c r="CWG68"/>
      <c r="CWH68"/>
      <c r="CWI68"/>
      <c r="CWJ68"/>
      <c r="CWK68"/>
      <c r="CWL68"/>
      <c r="CWM68"/>
      <c r="CWN68"/>
      <c r="CWO68"/>
      <c r="CWP68"/>
      <c r="CWQ68"/>
      <c r="CWR68"/>
      <c r="CWS68"/>
      <c r="CWT68"/>
      <c r="CWU68"/>
      <c r="CWV68"/>
      <c r="CWW68"/>
      <c r="CWX68"/>
      <c r="CWY68"/>
      <c r="CWZ68"/>
      <c r="CXA68"/>
      <c r="CXB68"/>
      <c r="CXC68"/>
      <c r="CXD68"/>
      <c r="CXE68"/>
      <c r="CXF68"/>
      <c r="CXG68"/>
      <c r="CXH68"/>
      <c r="CXI68"/>
      <c r="CXJ68"/>
      <c r="CXK68"/>
      <c r="CXL68"/>
      <c r="CXM68"/>
      <c r="CXN68"/>
      <c r="CXO68"/>
      <c r="CXP68"/>
      <c r="CXQ68"/>
      <c r="CXR68"/>
      <c r="CXS68"/>
      <c r="CXT68"/>
      <c r="CXU68"/>
      <c r="CXV68"/>
      <c r="CXW68"/>
      <c r="CXX68"/>
      <c r="CXY68"/>
      <c r="CXZ68"/>
      <c r="CYA68"/>
      <c r="CYB68"/>
      <c r="CYC68"/>
      <c r="CYD68"/>
      <c r="CYE68"/>
      <c r="CYF68"/>
      <c r="CYG68"/>
      <c r="CYH68"/>
      <c r="CYI68"/>
      <c r="CYJ68"/>
      <c r="CYK68"/>
      <c r="CYL68"/>
      <c r="CYM68"/>
      <c r="CYN68"/>
      <c r="CYO68"/>
      <c r="CYP68"/>
      <c r="CYQ68"/>
      <c r="CYR68"/>
      <c r="CYS68"/>
      <c r="CYT68"/>
      <c r="CYU68"/>
      <c r="CYV68"/>
      <c r="CYW68"/>
      <c r="CYX68"/>
      <c r="CYY68"/>
      <c r="CYZ68"/>
      <c r="CZA68"/>
      <c r="CZB68"/>
      <c r="CZC68"/>
      <c r="CZD68"/>
      <c r="CZE68"/>
      <c r="CZF68"/>
      <c r="CZG68"/>
      <c r="CZH68"/>
      <c r="CZI68"/>
      <c r="CZJ68"/>
      <c r="CZK68"/>
      <c r="CZL68"/>
      <c r="CZM68"/>
      <c r="CZN68"/>
      <c r="CZO68"/>
      <c r="CZP68"/>
      <c r="CZQ68"/>
      <c r="CZR68"/>
      <c r="CZS68"/>
      <c r="CZT68"/>
      <c r="CZU68"/>
      <c r="CZV68"/>
      <c r="CZW68"/>
      <c r="CZX68"/>
      <c r="CZY68"/>
      <c r="CZZ68"/>
      <c r="DAA68"/>
      <c r="DAB68"/>
      <c r="DAC68"/>
      <c r="DAD68"/>
      <c r="DAE68"/>
      <c r="DAF68"/>
      <c r="DAG68"/>
      <c r="DAH68"/>
      <c r="DAI68"/>
      <c r="DAJ68"/>
      <c r="DAK68"/>
      <c r="DAL68"/>
      <c r="DAM68"/>
      <c r="DAN68"/>
      <c r="DAO68"/>
      <c r="DAP68"/>
      <c r="DAQ68"/>
      <c r="DAR68"/>
      <c r="DAS68"/>
      <c r="DAT68"/>
      <c r="DAU68"/>
      <c r="DAV68"/>
      <c r="DAW68"/>
      <c r="DAX68"/>
      <c r="DAY68"/>
      <c r="DAZ68"/>
      <c r="DBA68"/>
      <c r="DBB68"/>
      <c r="DBC68"/>
      <c r="DBD68"/>
      <c r="DBE68"/>
      <c r="DBF68"/>
      <c r="DBG68"/>
      <c r="DBH68"/>
      <c r="DBI68"/>
      <c r="DBJ68"/>
      <c r="DBK68"/>
      <c r="DBL68"/>
      <c r="DBM68"/>
      <c r="DBN68"/>
      <c r="DBO68"/>
      <c r="DBP68"/>
      <c r="DBQ68"/>
      <c r="DBR68"/>
      <c r="DBS68"/>
      <c r="DBT68"/>
      <c r="DBU68"/>
      <c r="DBV68"/>
      <c r="DBW68"/>
      <c r="DBX68"/>
      <c r="DBY68"/>
      <c r="DBZ68"/>
      <c r="DCA68"/>
      <c r="DCB68"/>
      <c r="DCC68"/>
      <c r="DCD68"/>
      <c r="DCE68"/>
      <c r="DCF68"/>
      <c r="DCG68"/>
      <c r="DCH68"/>
      <c r="DCI68"/>
      <c r="DCJ68"/>
      <c r="DCK68"/>
      <c r="DCL68"/>
      <c r="DCM68"/>
      <c r="DCN68"/>
      <c r="DCO68"/>
      <c r="DCP68"/>
      <c r="DCQ68"/>
      <c r="DCR68"/>
      <c r="DCS68"/>
      <c r="DCT68"/>
      <c r="DCU68"/>
      <c r="DCV68"/>
      <c r="DCW68"/>
      <c r="DCX68"/>
      <c r="DCY68"/>
      <c r="DCZ68"/>
      <c r="DDA68"/>
      <c r="DDB68"/>
      <c r="DDC68"/>
      <c r="DDD68"/>
      <c r="DDE68"/>
      <c r="DDF68"/>
      <c r="DDG68"/>
      <c r="DDH68"/>
      <c r="DDI68"/>
      <c r="DDJ68"/>
      <c r="DDK68"/>
      <c r="DDL68"/>
      <c r="DDM68"/>
      <c r="DDN68"/>
      <c r="DDO68"/>
      <c r="DDP68"/>
      <c r="DDQ68"/>
      <c r="DDR68"/>
      <c r="DDS68"/>
      <c r="DDT68"/>
      <c r="DDU68"/>
      <c r="DDV68"/>
      <c r="DDW68"/>
      <c r="DDX68"/>
      <c r="DDY68"/>
      <c r="DDZ68"/>
      <c r="DEA68"/>
      <c r="DEB68"/>
      <c r="DEC68"/>
      <c r="DED68"/>
      <c r="DEE68"/>
      <c r="DEF68"/>
      <c r="DEG68"/>
      <c r="DEH68"/>
      <c r="DEI68"/>
      <c r="DEJ68"/>
      <c r="DEK68"/>
      <c r="DEL68"/>
      <c r="DEM68"/>
      <c r="DEN68"/>
      <c r="DEO68"/>
      <c r="DEP68"/>
      <c r="DEQ68"/>
      <c r="DER68"/>
      <c r="DES68"/>
      <c r="DET68"/>
      <c r="DEU68"/>
      <c r="DEV68"/>
      <c r="DEW68"/>
      <c r="DEX68"/>
      <c r="DEY68"/>
      <c r="DEZ68"/>
      <c r="DFA68"/>
      <c r="DFB68"/>
      <c r="DFC68"/>
      <c r="DFD68"/>
      <c r="DFE68"/>
      <c r="DFF68"/>
      <c r="DFG68"/>
      <c r="DFH68"/>
      <c r="DFI68"/>
      <c r="DFJ68"/>
      <c r="DFK68"/>
      <c r="DFL68"/>
      <c r="DFM68"/>
      <c r="DFN68"/>
      <c r="DFO68"/>
      <c r="DFP68"/>
      <c r="DFQ68"/>
      <c r="DFR68"/>
      <c r="DFS68"/>
      <c r="DFT68"/>
      <c r="DFU68"/>
      <c r="DFV68"/>
      <c r="DFW68"/>
      <c r="DFX68"/>
      <c r="DFY68"/>
      <c r="DFZ68"/>
      <c r="DGA68"/>
      <c r="DGB68"/>
      <c r="DGC68"/>
      <c r="DGD68"/>
      <c r="DGE68"/>
      <c r="DGF68"/>
      <c r="DGG68"/>
      <c r="DGH68"/>
      <c r="DGI68"/>
      <c r="DGJ68"/>
      <c r="DGK68"/>
      <c r="DGL68"/>
      <c r="DGM68"/>
      <c r="DGN68"/>
      <c r="DGO68"/>
      <c r="DGP68"/>
      <c r="DGQ68"/>
      <c r="DGR68"/>
      <c r="DGS68"/>
      <c r="DGT68"/>
      <c r="DGU68"/>
      <c r="DGV68"/>
      <c r="DGW68"/>
      <c r="DGX68"/>
      <c r="DGY68"/>
      <c r="DGZ68"/>
      <c r="DHA68"/>
      <c r="DHB68"/>
      <c r="DHC68"/>
      <c r="DHD68"/>
      <c r="DHE68"/>
      <c r="DHF68"/>
      <c r="DHG68"/>
      <c r="DHH68"/>
      <c r="DHI68"/>
      <c r="DHJ68"/>
      <c r="DHK68"/>
      <c r="DHL68"/>
      <c r="DHM68"/>
      <c r="DHN68"/>
      <c r="DHO68"/>
      <c r="DHP68"/>
      <c r="DHQ68"/>
      <c r="DHR68"/>
      <c r="DHS68"/>
      <c r="DHT68"/>
      <c r="DHU68"/>
      <c r="DHV68"/>
      <c r="DHW68"/>
      <c r="DHX68"/>
      <c r="DHY68"/>
      <c r="DHZ68"/>
      <c r="DIA68"/>
      <c r="DIB68"/>
      <c r="DIC68"/>
      <c r="DID68"/>
      <c r="DIE68"/>
      <c r="DIF68"/>
      <c r="DIG68"/>
      <c r="DIH68"/>
      <c r="DII68"/>
      <c r="DIJ68"/>
      <c r="DIK68"/>
      <c r="DIL68"/>
      <c r="DIM68"/>
      <c r="DIN68"/>
      <c r="DIO68"/>
      <c r="DIP68"/>
      <c r="DIQ68"/>
      <c r="DIR68"/>
      <c r="DIS68"/>
      <c r="DIT68"/>
      <c r="DIU68"/>
      <c r="DIV68"/>
      <c r="DIW68"/>
      <c r="DIX68"/>
      <c r="DIY68"/>
      <c r="DIZ68"/>
      <c r="DJA68"/>
      <c r="DJB68"/>
      <c r="DJC68"/>
      <c r="DJD68"/>
      <c r="DJE68"/>
      <c r="DJF68"/>
      <c r="DJG68"/>
      <c r="DJH68"/>
      <c r="DJI68"/>
      <c r="DJJ68"/>
      <c r="DJK68"/>
      <c r="DJL68"/>
      <c r="DJM68"/>
      <c r="DJN68"/>
      <c r="DJO68"/>
      <c r="DJP68"/>
      <c r="DJQ68"/>
      <c r="DJR68"/>
      <c r="DJS68"/>
      <c r="DJT68"/>
      <c r="DJU68"/>
      <c r="DJV68"/>
      <c r="DJW68"/>
      <c r="DJX68"/>
      <c r="DJY68"/>
      <c r="DJZ68"/>
      <c r="DKA68"/>
      <c r="DKB68"/>
      <c r="DKC68"/>
      <c r="DKD68"/>
      <c r="DKE68"/>
      <c r="DKF68"/>
      <c r="DKG68"/>
      <c r="DKH68"/>
      <c r="DKI68"/>
      <c r="DKJ68"/>
      <c r="DKK68"/>
      <c r="DKL68"/>
      <c r="DKM68"/>
      <c r="DKN68"/>
      <c r="DKO68"/>
      <c r="DKP68"/>
      <c r="DKQ68"/>
      <c r="DKR68"/>
      <c r="DKS68"/>
      <c r="DKT68"/>
      <c r="DKU68"/>
      <c r="DKV68"/>
      <c r="DKW68"/>
      <c r="DKX68"/>
      <c r="DKY68"/>
      <c r="DKZ68"/>
      <c r="DLA68"/>
      <c r="DLB68"/>
      <c r="DLC68"/>
      <c r="DLD68"/>
      <c r="DLE68"/>
      <c r="DLF68"/>
      <c r="DLG68"/>
      <c r="DLH68"/>
      <c r="DLI68"/>
      <c r="DLJ68"/>
      <c r="DLK68"/>
      <c r="DLL68"/>
      <c r="DLM68"/>
      <c r="DLN68"/>
      <c r="DLO68"/>
      <c r="DLP68"/>
      <c r="DLQ68"/>
      <c r="DLR68"/>
      <c r="DLS68"/>
      <c r="DLT68"/>
      <c r="DLU68"/>
      <c r="DLV68"/>
      <c r="DLW68"/>
      <c r="DLX68"/>
      <c r="DLY68"/>
      <c r="DLZ68"/>
      <c r="DMA68"/>
      <c r="DMB68"/>
      <c r="DMC68"/>
      <c r="DMD68"/>
      <c r="DME68"/>
      <c r="DMF68"/>
      <c r="DMG68"/>
      <c r="DMH68"/>
      <c r="DMI68"/>
      <c r="DMJ68"/>
      <c r="DMK68"/>
      <c r="DML68"/>
      <c r="DMM68"/>
      <c r="DMN68"/>
      <c r="DMO68"/>
      <c r="DMP68"/>
      <c r="DMQ68"/>
      <c r="DMR68"/>
      <c r="DMS68"/>
      <c r="DMT68"/>
      <c r="DMU68"/>
      <c r="DMV68"/>
      <c r="DMW68"/>
      <c r="DMX68"/>
      <c r="DMY68"/>
      <c r="DMZ68"/>
      <c r="DNA68"/>
      <c r="DNB68"/>
      <c r="DNC68"/>
      <c r="DND68"/>
      <c r="DNE68"/>
      <c r="DNF68"/>
      <c r="DNG68"/>
      <c r="DNH68"/>
      <c r="DNI68"/>
      <c r="DNJ68"/>
      <c r="DNK68"/>
      <c r="DNL68"/>
      <c r="DNM68"/>
      <c r="DNN68"/>
      <c r="DNO68"/>
      <c r="DNP68"/>
      <c r="DNQ68"/>
      <c r="DNR68"/>
      <c r="DNS68"/>
      <c r="DNT68"/>
      <c r="DNU68"/>
      <c r="DNV68"/>
      <c r="DNW68"/>
      <c r="DNX68"/>
      <c r="DNY68"/>
      <c r="DNZ68"/>
      <c r="DOA68"/>
      <c r="DOB68"/>
      <c r="DOC68"/>
      <c r="DOD68"/>
      <c r="DOE68"/>
      <c r="DOF68"/>
      <c r="DOG68"/>
      <c r="DOH68"/>
      <c r="DOI68"/>
      <c r="DOJ68"/>
      <c r="DOK68"/>
      <c r="DOL68"/>
      <c r="DOM68"/>
      <c r="DON68"/>
      <c r="DOO68"/>
      <c r="DOP68"/>
      <c r="DOQ68"/>
      <c r="DOR68"/>
      <c r="DOS68"/>
      <c r="DOT68"/>
      <c r="DOU68"/>
      <c r="DOV68"/>
      <c r="DOW68"/>
      <c r="DOX68"/>
      <c r="DOY68"/>
      <c r="DOZ68"/>
      <c r="DPA68"/>
      <c r="DPB68"/>
      <c r="DPC68"/>
      <c r="DPD68"/>
      <c r="DPE68"/>
      <c r="DPF68"/>
      <c r="DPG68"/>
      <c r="DPH68"/>
      <c r="DPI68"/>
      <c r="DPJ68"/>
      <c r="DPK68"/>
      <c r="DPL68"/>
      <c r="DPM68"/>
      <c r="DPN68"/>
      <c r="DPO68"/>
      <c r="DPP68"/>
      <c r="DPQ68"/>
      <c r="DPR68"/>
      <c r="DPS68"/>
      <c r="DPT68"/>
      <c r="DPU68"/>
      <c r="DPV68"/>
      <c r="DPW68"/>
      <c r="DPX68"/>
      <c r="DPY68"/>
      <c r="DPZ68"/>
      <c r="DQA68"/>
      <c r="DQB68"/>
      <c r="DQC68"/>
      <c r="DQD68"/>
      <c r="DQE68"/>
      <c r="DQF68"/>
      <c r="DQG68"/>
      <c r="DQH68"/>
      <c r="DQI68"/>
      <c r="DQJ68"/>
      <c r="DQK68"/>
      <c r="DQL68"/>
      <c r="DQM68"/>
      <c r="DQN68"/>
      <c r="DQO68"/>
      <c r="DQP68"/>
      <c r="DQQ68"/>
      <c r="DQR68"/>
      <c r="DQS68"/>
      <c r="DQT68"/>
      <c r="DQU68"/>
      <c r="DQV68"/>
      <c r="DQW68"/>
      <c r="DQX68"/>
      <c r="DQY68"/>
      <c r="DQZ68"/>
      <c r="DRA68"/>
      <c r="DRB68"/>
      <c r="DRC68"/>
      <c r="DRD68"/>
      <c r="DRE68"/>
      <c r="DRF68"/>
      <c r="DRG68"/>
      <c r="DRH68"/>
      <c r="DRI68"/>
      <c r="DRJ68"/>
      <c r="DRK68"/>
      <c r="DRL68"/>
      <c r="DRM68"/>
      <c r="DRN68"/>
      <c r="DRO68"/>
      <c r="DRP68"/>
      <c r="DRQ68"/>
      <c r="DRR68"/>
      <c r="DRS68"/>
      <c r="DRT68"/>
      <c r="DRU68"/>
      <c r="DRV68"/>
      <c r="DRW68"/>
      <c r="DRX68"/>
      <c r="DRY68"/>
      <c r="DRZ68"/>
      <c r="DSA68"/>
      <c r="DSB68"/>
      <c r="DSC68"/>
      <c r="DSD68"/>
      <c r="DSE68"/>
      <c r="DSF68"/>
      <c r="DSG68"/>
      <c r="DSH68"/>
      <c r="DSI68"/>
      <c r="DSJ68"/>
      <c r="DSK68"/>
      <c r="DSL68"/>
      <c r="DSM68"/>
      <c r="DSN68"/>
      <c r="DSO68"/>
      <c r="DSP68"/>
      <c r="DSQ68"/>
      <c r="DSR68"/>
      <c r="DSS68"/>
      <c r="DST68"/>
      <c r="DSU68"/>
      <c r="DSV68"/>
      <c r="DSW68"/>
      <c r="DSX68"/>
      <c r="DSY68"/>
      <c r="DSZ68"/>
      <c r="DTA68"/>
      <c r="DTB68"/>
      <c r="DTC68"/>
      <c r="DTD68"/>
      <c r="DTE68"/>
      <c r="DTF68"/>
      <c r="DTG68"/>
      <c r="DTH68"/>
      <c r="DTI68"/>
      <c r="DTJ68"/>
      <c r="DTK68"/>
      <c r="DTL68"/>
      <c r="DTM68"/>
      <c r="DTN68"/>
      <c r="DTO68"/>
      <c r="DTP68"/>
      <c r="DTQ68"/>
      <c r="DTR68"/>
      <c r="DTS68"/>
      <c r="DTT68"/>
      <c r="DTU68"/>
      <c r="DTV68"/>
      <c r="DTW68"/>
      <c r="DTX68"/>
      <c r="DTY68"/>
      <c r="DTZ68"/>
      <c r="DUA68"/>
      <c r="DUB68"/>
      <c r="DUC68"/>
      <c r="DUD68"/>
      <c r="DUE68"/>
      <c r="DUF68"/>
      <c r="DUG68"/>
      <c r="DUH68"/>
      <c r="DUI68"/>
      <c r="DUJ68"/>
      <c r="DUK68"/>
      <c r="DUL68"/>
      <c r="DUM68"/>
      <c r="DUN68"/>
      <c r="DUO68"/>
      <c r="DUP68"/>
      <c r="DUQ68"/>
      <c r="DUR68"/>
      <c r="DUS68"/>
      <c r="DUT68"/>
      <c r="DUU68"/>
      <c r="DUV68"/>
      <c r="DUW68"/>
      <c r="DUX68"/>
      <c r="DUY68"/>
      <c r="DUZ68"/>
      <c r="DVA68"/>
      <c r="DVB68"/>
      <c r="DVC68"/>
      <c r="DVD68"/>
      <c r="DVE68"/>
      <c r="DVF68"/>
      <c r="DVG68"/>
      <c r="DVH68"/>
      <c r="DVI68"/>
      <c r="DVJ68"/>
      <c r="DVK68"/>
      <c r="DVL68"/>
      <c r="DVM68"/>
      <c r="DVN68"/>
      <c r="DVO68"/>
      <c r="DVP68"/>
      <c r="DVQ68"/>
      <c r="DVR68"/>
      <c r="DVS68"/>
      <c r="DVT68"/>
      <c r="DVU68"/>
      <c r="DVV68"/>
      <c r="DVW68"/>
      <c r="DVX68"/>
      <c r="DVY68"/>
      <c r="DVZ68"/>
      <c r="DWA68"/>
      <c r="DWB68"/>
      <c r="DWC68"/>
      <c r="DWD68"/>
      <c r="DWE68"/>
      <c r="DWF68"/>
      <c r="DWG68"/>
      <c r="DWH68"/>
      <c r="DWI68"/>
      <c r="DWJ68"/>
      <c r="DWK68"/>
      <c r="DWL68"/>
      <c r="DWM68"/>
      <c r="DWN68"/>
      <c r="DWO68"/>
      <c r="DWP68"/>
      <c r="DWQ68"/>
      <c r="DWR68"/>
      <c r="DWS68"/>
      <c r="DWT68"/>
      <c r="DWU68"/>
      <c r="DWV68"/>
      <c r="DWW68"/>
      <c r="DWX68"/>
      <c r="DWY68"/>
      <c r="DWZ68"/>
      <c r="DXA68"/>
      <c r="DXB68"/>
      <c r="DXC68"/>
      <c r="DXD68"/>
      <c r="DXE68"/>
      <c r="DXF68"/>
      <c r="DXG68"/>
      <c r="DXH68"/>
      <c r="DXI68"/>
      <c r="DXJ68"/>
      <c r="DXK68"/>
      <c r="DXL68"/>
      <c r="DXM68"/>
      <c r="DXN68"/>
      <c r="DXO68"/>
      <c r="DXP68"/>
      <c r="DXQ68"/>
      <c r="DXR68"/>
      <c r="DXS68"/>
      <c r="DXT68"/>
      <c r="DXU68"/>
      <c r="DXV68"/>
      <c r="DXW68"/>
      <c r="DXX68"/>
      <c r="DXY68"/>
      <c r="DXZ68"/>
      <c r="DYA68"/>
      <c r="DYB68"/>
      <c r="DYC68"/>
      <c r="DYD68"/>
      <c r="DYE68"/>
      <c r="DYF68"/>
      <c r="DYG68"/>
      <c r="DYH68"/>
      <c r="DYI68"/>
      <c r="DYJ68"/>
      <c r="DYK68"/>
      <c r="DYL68"/>
      <c r="DYM68"/>
      <c r="DYN68"/>
      <c r="DYO68"/>
      <c r="DYP68"/>
      <c r="DYQ68"/>
      <c r="DYR68"/>
      <c r="DYS68"/>
      <c r="DYT68"/>
      <c r="DYU68"/>
      <c r="DYV68"/>
      <c r="DYW68"/>
      <c r="DYX68"/>
      <c r="DYY68"/>
      <c r="DYZ68"/>
      <c r="DZA68"/>
      <c r="DZB68"/>
      <c r="DZC68"/>
      <c r="DZD68"/>
      <c r="DZE68"/>
      <c r="DZF68"/>
      <c r="DZG68"/>
      <c r="DZH68"/>
      <c r="DZI68"/>
      <c r="DZJ68"/>
      <c r="DZK68"/>
      <c r="DZL68"/>
      <c r="DZM68"/>
      <c r="DZN68"/>
      <c r="DZO68"/>
      <c r="DZP68"/>
      <c r="DZQ68"/>
      <c r="DZR68"/>
      <c r="DZS68"/>
      <c r="DZT68"/>
      <c r="DZU68"/>
      <c r="DZV68"/>
      <c r="DZW68"/>
      <c r="DZX68"/>
      <c r="DZY68"/>
      <c r="DZZ68"/>
      <c r="EAA68"/>
      <c r="EAB68"/>
      <c r="EAC68"/>
      <c r="EAD68"/>
      <c r="EAE68"/>
      <c r="EAF68"/>
      <c r="EAG68"/>
      <c r="EAH68"/>
      <c r="EAI68"/>
      <c r="EAJ68"/>
      <c r="EAK68"/>
      <c r="EAL68"/>
      <c r="EAM68"/>
      <c r="EAN68"/>
      <c r="EAO68"/>
      <c r="EAP68"/>
      <c r="EAQ68"/>
      <c r="EAR68"/>
      <c r="EAS68"/>
      <c r="EAT68"/>
      <c r="EAU68"/>
      <c r="EAV68"/>
      <c r="EAW68"/>
      <c r="EAX68"/>
      <c r="EAY68"/>
      <c r="EAZ68"/>
      <c r="EBA68"/>
      <c r="EBB68"/>
      <c r="EBC68"/>
      <c r="EBD68"/>
      <c r="EBE68"/>
      <c r="EBF68"/>
      <c r="EBG68"/>
      <c r="EBH68"/>
      <c r="EBI68"/>
      <c r="EBJ68"/>
      <c r="EBK68"/>
      <c r="EBL68"/>
      <c r="EBM68"/>
      <c r="EBN68"/>
      <c r="EBO68"/>
      <c r="EBP68"/>
      <c r="EBQ68"/>
      <c r="EBR68"/>
      <c r="EBS68"/>
      <c r="EBT68"/>
      <c r="EBU68"/>
      <c r="EBV68"/>
      <c r="EBW68"/>
      <c r="EBX68"/>
      <c r="EBY68"/>
      <c r="EBZ68"/>
      <c r="ECA68"/>
      <c r="ECB68"/>
      <c r="ECC68"/>
      <c r="ECD68"/>
      <c r="ECE68"/>
      <c r="ECF68"/>
      <c r="ECG68"/>
      <c r="ECH68"/>
      <c r="ECI68"/>
      <c r="ECJ68"/>
      <c r="ECK68"/>
      <c r="ECL68"/>
      <c r="ECM68"/>
      <c r="ECN68"/>
      <c r="ECO68"/>
      <c r="ECP68"/>
      <c r="ECQ68"/>
      <c r="ECR68"/>
      <c r="ECS68"/>
      <c r="ECT68"/>
      <c r="ECU68"/>
      <c r="ECV68"/>
      <c r="ECW68"/>
      <c r="ECX68"/>
      <c r="ECY68"/>
      <c r="ECZ68"/>
      <c r="EDA68"/>
      <c r="EDB68"/>
      <c r="EDC68"/>
      <c r="EDD68"/>
      <c r="EDE68"/>
      <c r="EDF68"/>
      <c r="EDG68"/>
      <c r="EDH68"/>
      <c r="EDI68"/>
      <c r="EDJ68"/>
      <c r="EDK68"/>
      <c r="EDL68"/>
      <c r="EDM68"/>
      <c r="EDN68"/>
      <c r="EDO68"/>
      <c r="EDP68"/>
      <c r="EDQ68"/>
      <c r="EDR68"/>
      <c r="EDS68"/>
      <c r="EDT68"/>
      <c r="EDU68"/>
      <c r="EDV68"/>
      <c r="EDW68"/>
      <c r="EDX68"/>
      <c r="EDY68"/>
      <c r="EDZ68"/>
      <c r="EEA68"/>
      <c r="EEB68"/>
      <c r="EEC68"/>
      <c r="EED68"/>
      <c r="EEE68"/>
      <c r="EEF68"/>
      <c r="EEG68"/>
      <c r="EEH68"/>
      <c r="EEI68"/>
      <c r="EEJ68"/>
      <c r="EEK68"/>
      <c r="EEL68"/>
      <c r="EEM68"/>
      <c r="EEN68"/>
      <c r="EEO68"/>
      <c r="EEP68"/>
      <c r="EEQ68"/>
      <c r="EER68"/>
      <c r="EES68"/>
      <c r="EET68"/>
      <c r="EEU68"/>
      <c r="EEV68"/>
      <c r="EEW68"/>
      <c r="EEX68"/>
      <c r="EEY68"/>
      <c r="EEZ68"/>
      <c r="EFA68"/>
      <c r="EFB68"/>
      <c r="EFC68"/>
      <c r="EFD68"/>
      <c r="EFE68"/>
      <c r="EFF68"/>
      <c r="EFG68"/>
      <c r="EFH68"/>
      <c r="EFI68"/>
      <c r="EFJ68"/>
      <c r="EFK68"/>
      <c r="EFL68"/>
      <c r="EFM68"/>
      <c r="EFN68"/>
      <c r="EFO68"/>
      <c r="EFP68"/>
      <c r="EFQ68"/>
      <c r="EFR68"/>
      <c r="EFS68"/>
      <c r="EFT68"/>
      <c r="EFU68"/>
      <c r="EFV68"/>
      <c r="EFW68"/>
      <c r="EFX68"/>
      <c r="EFY68"/>
      <c r="EFZ68"/>
      <c r="EGA68"/>
      <c r="EGB68"/>
      <c r="EGC68"/>
      <c r="EGD68"/>
      <c r="EGE68"/>
      <c r="EGF68"/>
      <c r="EGG68"/>
      <c r="EGH68"/>
      <c r="EGI68"/>
      <c r="EGJ68"/>
      <c r="EGK68"/>
      <c r="EGL68"/>
      <c r="EGM68"/>
      <c r="EGN68"/>
      <c r="EGO68"/>
      <c r="EGP68"/>
      <c r="EGQ68"/>
      <c r="EGR68"/>
      <c r="EGS68"/>
      <c r="EGT68"/>
      <c r="EGU68"/>
      <c r="EGV68"/>
      <c r="EGW68"/>
      <c r="EGX68"/>
      <c r="EGY68"/>
      <c r="EGZ68"/>
      <c r="EHA68"/>
      <c r="EHB68"/>
      <c r="EHC68"/>
      <c r="EHD68"/>
      <c r="EHE68"/>
      <c r="EHF68"/>
      <c r="EHG68"/>
      <c r="EHH68"/>
      <c r="EHI68"/>
      <c r="EHJ68"/>
      <c r="EHK68"/>
      <c r="EHL68"/>
      <c r="EHM68"/>
      <c r="EHN68"/>
      <c r="EHO68"/>
      <c r="EHP68"/>
      <c r="EHQ68"/>
      <c r="EHR68"/>
      <c r="EHS68"/>
      <c r="EHT68"/>
      <c r="EHU68"/>
      <c r="EHV68"/>
      <c r="EHW68"/>
      <c r="EHX68"/>
      <c r="EHY68"/>
      <c r="EHZ68"/>
      <c r="EIA68"/>
      <c r="EIB68"/>
      <c r="EIC68"/>
      <c r="EID68"/>
      <c r="EIE68"/>
      <c r="EIF68"/>
      <c r="EIG68"/>
      <c r="EIH68"/>
      <c r="EII68"/>
      <c r="EIJ68"/>
      <c r="EIK68"/>
      <c r="EIL68"/>
      <c r="EIM68"/>
      <c r="EIN68"/>
      <c r="EIO68"/>
      <c r="EIP68"/>
      <c r="EIQ68"/>
      <c r="EIR68"/>
      <c r="EIS68"/>
      <c r="EIT68"/>
      <c r="EIU68"/>
      <c r="EIV68"/>
      <c r="EIW68"/>
      <c r="EIX68"/>
      <c r="EIY68"/>
      <c r="EIZ68"/>
      <c r="EJA68"/>
      <c r="EJB68"/>
      <c r="EJC68"/>
      <c r="EJD68"/>
      <c r="EJE68"/>
      <c r="EJF68"/>
      <c r="EJG68"/>
      <c r="EJH68"/>
      <c r="EJI68"/>
      <c r="EJJ68"/>
      <c r="EJK68"/>
      <c r="EJL68"/>
      <c r="EJM68"/>
      <c r="EJN68"/>
      <c r="EJO68"/>
      <c r="EJP68"/>
      <c r="EJQ68"/>
      <c r="EJR68"/>
      <c r="EJS68"/>
      <c r="EJT68"/>
      <c r="EJU68"/>
      <c r="EJV68"/>
      <c r="EJW68"/>
      <c r="EJX68"/>
      <c r="EJY68"/>
      <c r="EJZ68"/>
      <c r="EKA68"/>
      <c r="EKB68"/>
      <c r="EKC68"/>
      <c r="EKD68"/>
      <c r="EKE68"/>
      <c r="EKF68"/>
      <c r="EKG68"/>
      <c r="EKH68"/>
      <c r="EKI68"/>
      <c r="EKJ68"/>
      <c r="EKK68"/>
      <c r="EKL68"/>
      <c r="EKM68"/>
      <c r="EKN68"/>
      <c r="EKO68"/>
      <c r="EKP68"/>
      <c r="EKQ68"/>
      <c r="EKR68"/>
      <c r="EKS68"/>
      <c r="EKT68"/>
      <c r="EKU68"/>
      <c r="EKV68"/>
      <c r="EKW68"/>
      <c r="EKX68"/>
      <c r="EKY68"/>
      <c r="EKZ68"/>
      <c r="ELA68"/>
      <c r="ELB68"/>
      <c r="ELC68"/>
      <c r="ELD68"/>
      <c r="ELE68"/>
      <c r="ELF68"/>
      <c r="ELG68"/>
      <c r="ELH68"/>
      <c r="ELI68"/>
      <c r="ELJ68"/>
      <c r="ELK68"/>
      <c r="ELL68"/>
      <c r="ELM68"/>
      <c r="ELN68"/>
      <c r="ELO68"/>
      <c r="ELP68"/>
      <c r="ELQ68"/>
      <c r="ELR68"/>
      <c r="ELS68"/>
      <c r="ELT68"/>
      <c r="ELU68"/>
      <c r="ELV68"/>
      <c r="ELW68"/>
      <c r="ELX68"/>
      <c r="ELY68"/>
      <c r="ELZ68"/>
      <c r="EMA68"/>
      <c r="EMB68"/>
      <c r="EMC68"/>
      <c r="EMD68"/>
      <c r="EME68"/>
      <c r="EMF68"/>
      <c r="EMG68"/>
      <c r="EMH68"/>
      <c r="EMI68"/>
      <c r="EMJ68"/>
      <c r="EMK68"/>
      <c r="EML68"/>
      <c r="EMM68"/>
      <c r="EMN68"/>
      <c r="EMO68"/>
      <c r="EMP68"/>
      <c r="EMQ68"/>
      <c r="EMR68"/>
      <c r="EMS68"/>
      <c r="EMT68"/>
      <c r="EMU68"/>
      <c r="EMV68"/>
      <c r="EMW68"/>
      <c r="EMX68"/>
      <c r="EMY68"/>
      <c r="EMZ68"/>
      <c r="ENA68"/>
      <c r="ENB68"/>
      <c r="ENC68"/>
      <c r="END68"/>
      <c r="ENE68"/>
      <c r="ENF68"/>
      <c r="ENG68"/>
      <c r="ENH68"/>
      <c r="ENI68"/>
      <c r="ENJ68"/>
      <c r="ENK68"/>
      <c r="ENL68"/>
      <c r="ENM68"/>
      <c r="ENN68"/>
      <c r="ENO68"/>
      <c r="ENP68"/>
      <c r="ENQ68"/>
      <c r="ENR68"/>
      <c r="ENS68"/>
      <c r="ENT68"/>
      <c r="ENU68"/>
      <c r="ENV68"/>
      <c r="ENW68"/>
      <c r="ENX68"/>
      <c r="ENY68"/>
      <c r="ENZ68"/>
      <c r="EOA68"/>
      <c r="EOB68"/>
      <c r="EOC68"/>
      <c r="EOD68"/>
      <c r="EOE68"/>
      <c r="EOF68"/>
      <c r="EOG68"/>
      <c r="EOH68"/>
      <c r="EOI68"/>
      <c r="EOJ68"/>
      <c r="EOK68"/>
      <c r="EOL68"/>
      <c r="EOM68"/>
      <c r="EON68"/>
      <c r="EOO68"/>
      <c r="EOP68"/>
      <c r="EOQ68"/>
      <c r="EOR68"/>
      <c r="EOS68"/>
      <c r="EOT68"/>
      <c r="EOU68"/>
      <c r="EOV68"/>
      <c r="EOW68"/>
      <c r="EOX68"/>
      <c r="EOY68"/>
      <c r="EOZ68"/>
      <c r="EPA68"/>
      <c r="EPB68"/>
      <c r="EPC68"/>
      <c r="EPD68"/>
      <c r="EPE68"/>
      <c r="EPF68"/>
      <c r="EPG68"/>
      <c r="EPH68"/>
      <c r="EPI68"/>
      <c r="EPJ68"/>
      <c r="EPK68"/>
      <c r="EPL68"/>
      <c r="EPM68"/>
      <c r="EPN68"/>
      <c r="EPO68"/>
      <c r="EPP68"/>
      <c r="EPQ68"/>
      <c r="EPR68"/>
      <c r="EPS68"/>
      <c r="EPT68"/>
      <c r="EPU68"/>
      <c r="EPV68"/>
      <c r="EPW68"/>
      <c r="EPX68"/>
      <c r="EPY68"/>
      <c r="EPZ68"/>
      <c r="EQA68"/>
      <c r="EQB68"/>
      <c r="EQC68"/>
      <c r="EQD68"/>
      <c r="EQE68"/>
      <c r="EQF68"/>
      <c r="EQG68"/>
      <c r="EQH68"/>
      <c r="EQI68"/>
      <c r="EQJ68"/>
      <c r="EQK68"/>
      <c r="EQL68"/>
      <c r="EQM68"/>
      <c r="EQN68"/>
      <c r="EQO68"/>
      <c r="EQP68"/>
      <c r="EQQ68"/>
      <c r="EQR68"/>
      <c r="EQS68"/>
      <c r="EQT68"/>
      <c r="EQU68"/>
      <c r="EQV68"/>
      <c r="EQW68"/>
      <c r="EQX68"/>
      <c r="EQY68"/>
      <c r="EQZ68"/>
      <c r="ERA68"/>
      <c r="ERB68"/>
      <c r="ERC68"/>
      <c r="ERD68"/>
      <c r="ERE68"/>
      <c r="ERF68"/>
      <c r="ERG68"/>
      <c r="ERH68"/>
      <c r="ERI68"/>
      <c r="ERJ68"/>
      <c r="ERK68"/>
      <c r="ERL68"/>
      <c r="ERM68"/>
      <c r="ERN68"/>
      <c r="ERO68"/>
      <c r="ERP68"/>
      <c r="ERQ68"/>
      <c r="ERR68"/>
      <c r="ERS68"/>
      <c r="ERT68"/>
      <c r="ERU68"/>
      <c r="ERV68"/>
      <c r="ERW68"/>
      <c r="ERX68"/>
      <c r="ERY68"/>
      <c r="ERZ68"/>
      <c r="ESA68"/>
      <c r="ESB68"/>
      <c r="ESC68"/>
      <c r="ESD68"/>
      <c r="ESE68"/>
      <c r="ESF68"/>
      <c r="ESG68"/>
      <c r="ESH68"/>
      <c r="ESI68"/>
      <c r="ESJ68"/>
      <c r="ESK68"/>
      <c r="ESL68"/>
      <c r="ESM68"/>
      <c r="ESN68"/>
      <c r="ESO68"/>
      <c r="ESP68"/>
      <c r="ESQ68"/>
      <c r="ESR68"/>
      <c r="ESS68"/>
      <c r="EST68"/>
      <c r="ESU68"/>
      <c r="ESV68"/>
      <c r="ESW68"/>
      <c r="ESX68"/>
      <c r="ESY68"/>
      <c r="ESZ68"/>
      <c r="ETA68"/>
      <c r="ETB68"/>
      <c r="ETC68"/>
      <c r="ETD68"/>
      <c r="ETE68"/>
      <c r="ETF68"/>
      <c r="ETG68"/>
      <c r="ETH68"/>
      <c r="ETI68"/>
      <c r="ETJ68"/>
      <c r="ETK68"/>
      <c r="ETL68"/>
      <c r="ETM68"/>
      <c r="ETN68"/>
      <c r="ETO68"/>
      <c r="ETP68"/>
      <c r="ETQ68"/>
      <c r="ETR68"/>
      <c r="ETS68"/>
      <c r="ETT68"/>
      <c r="ETU68"/>
      <c r="ETV68"/>
      <c r="ETW68"/>
      <c r="ETX68"/>
      <c r="ETY68"/>
      <c r="ETZ68"/>
      <c r="EUA68"/>
      <c r="EUB68"/>
      <c r="EUC68"/>
      <c r="EUD68"/>
      <c r="EUE68"/>
      <c r="EUF68"/>
      <c r="EUG68"/>
      <c r="EUH68"/>
      <c r="EUI68"/>
      <c r="EUJ68"/>
      <c r="EUK68"/>
      <c r="EUL68"/>
      <c r="EUM68"/>
      <c r="EUN68"/>
      <c r="EUO68"/>
      <c r="EUP68"/>
      <c r="EUQ68"/>
      <c r="EUR68"/>
      <c r="EUS68"/>
      <c r="EUT68"/>
      <c r="EUU68"/>
      <c r="EUV68"/>
      <c r="EUW68"/>
      <c r="EUX68"/>
      <c r="EUY68"/>
      <c r="EUZ68"/>
      <c r="EVA68"/>
      <c r="EVB68"/>
      <c r="EVC68"/>
      <c r="EVD68"/>
      <c r="EVE68"/>
      <c r="EVF68"/>
      <c r="EVG68"/>
      <c r="EVH68"/>
      <c r="EVI68"/>
      <c r="EVJ68"/>
      <c r="EVK68"/>
      <c r="EVL68"/>
      <c r="EVM68"/>
      <c r="EVN68"/>
      <c r="EVO68"/>
      <c r="EVP68"/>
      <c r="EVQ68"/>
      <c r="EVR68"/>
      <c r="EVS68"/>
      <c r="EVT68"/>
      <c r="EVU68"/>
      <c r="EVV68"/>
      <c r="EVW68"/>
      <c r="EVX68"/>
      <c r="EVY68"/>
      <c r="EVZ68"/>
      <c r="EWA68"/>
      <c r="EWB68"/>
      <c r="EWC68"/>
      <c r="EWD68"/>
      <c r="EWE68"/>
      <c r="EWF68"/>
      <c r="EWG68"/>
      <c r="EWH68"/>
      <c r="EWI68"/>
      <c r="EWJ68"/>
      <c r="EWK68"/>
      <c r="EWL68"/>
      <c r="EWM68"/>
      <c r="EWN68"/>
      <c r="EWO68"/>
      <c r="EWP68"/>
      <c r="EWQ68"/>
      <c r="EWR68"/>
      <c r="EWS68"/>
      <c r="EWT68"/>
      <c r="EWU68"/>
      <c r="EWV68"/>
      <c r="EWW68"/>
      <c r="EWX68"/>
      <c r="EWY68"/>
      <c r="EWZ68"/>
      <c r="EXA68"/>
      <c r="EXB68"/>
      <c r="EXC68"/>
      <c r="EXD68"/>
      <c r="EXE68"/>
      <c r="EXF68"/>
      <c r="EXG68"/>
      <c r="EXH68"/>
      <c r="EXI68"/>
      <c r="EXJ68"/>
      <c r="EXK68"/>
      <c r="EXL68"/>
      <c r="EXM68"/>
      <c r="EXN68"/>
      <c r="EXO68"/>
      <c r="EXP68"/>
      <c r="EXQ68"/>
      <c r="EXR68"/>
      <c r="EXS68"/>
      <c r="EXT68"/>
      <c r="EXU68"/>
      <c r="EXV68"/>
      <c r="EXW68"/>
      <c r="EXX68"/>
      <c r="EXY68"/>
      <c r="EXZ68"/>
      <c r="EYA68"/>
      <c r="EYB68"/>
      <c r="EYC68"/>
      <c r="EYD68"/>
      <c r="EYE68"/>
      <c r="EYF68"/>
      <c r="EYG68"/>
      <c r="EYH68"/>
      <c r="EYI68"/>
      <c r="EYJ68"/>
      <c r="EYK68"/>
      <c r="EYL68"/>
      <c r="EYM68"/>
      <c r="EYN68"/>
      <c r="EYO68"/>
      <c r="EYP68"/>
      <c r="EYQ68"/>
      <c r="EYR68"/>
      <c r="EYS68"/>
      <c r="EYT68"/>
      <c r="EYU68"/>
      <c r="EYV68"/>
      <c r="EYW68"/>
      <c r="EYX68"/>
      <c r="EYY68"/>
      <c r="EYZ68"/>
      <c r="EZA68"/>
      <c r="EZB68"/>
      <c r="EZC68"/>
      <c r="EZD68"/>
      <c r="EZE68"/>
      <c r="EZF68"/>
      <c r="EZG68"/>
      <c r="EZH68"/>
      <c r="EZI68"/>
      <c r="EZJ68"/>
      <c r="EZK68"/>
      <c r="EZL68"/>
      <c r="EZM68"/>
      <c r="EZN68"/>
      <c r="EZO68"/>
      <c r="EZP68"/>
      <c r="EZQ68"/>
      <c r="EZR68"/>
      <c r="EZS68"/>
      <c r="EZT68"/>
      <c r="EZU68"/>
      <c r="EZV68"/>
      <c r="EZW68"/>
      <c r="EZX68"/>
      <c r="EZY68"/>
      <c r="EZZ68"/>
      <c r="FAA68"/>
      <c r="FAB68"/>
      <c r="FAC68"/>
      <c r="FAD68"/>
      <c r="FAE68"/>
      <c r="FAF68"/>
      <c r="FAG68"/>
      <c r="FAH68"/>
      <c r="FAI68"/>
      <c r="FAJ68"/>
      <c r="FAK68"/>
      <c r="FAL68"/>
      <c r="FAM68"/>
      <c r="FAN68"/>
      <c r="FAO68"/>
      <c r="FAP68"/>
      <c r="FAQ68"/>
      <c r="FAR68"/>
      <c r="FAS68"/>
      <c r="FAT68"/>
      <c r="FAU68"/>
      <c r="FAV68"/>
      <c r="FAW68"/>
      <c r="FAX68"/>
      <c r="FAY68"/>
      <c r="FAZ68"/>
      <c r="FBA68"/>
      <c r="FBB68"/>
      <c r="FBC68"/>
      <c r="FBD68"/>
      <c r="FBE68"/>
      <c r="FBF68"/>
      <c r="FBG68"/>
      <c r="FBH68"/>
      <c r="FBI68"/>
      <c r="FBJ68"/>
      <c r="FBK68"/>
      <c r="FBL68"/>
      <c r="FBM68"/>
      <c r="FBN68"/>
      <c r="FBO68"/>
      <c r="FBP68"/>
      <c r="FBQ68"/>
      <c r="FBR68"/>
      <c r="FBS68"/>
      <c r="FBT68"/>
      <c r="FBU68"/>
      <c r="FBV68"/>
      <c r="FBW68"/>
      <c r="FBX68"/>
      <c r="FBY68"/>
      <c r="FBZ68"/>
      <c r="FCA68"/>
      <c r="FCB68"/>
      <c r="FCC68"/>
      <c r="FCD68"/>
      <c r="FCE68"/>
      <c r="FCF68"/>
      <c r="FCG68"/>
      <c r="FCH68"/>
      <c r="FCI68"/>
      <c r="FCJ68"/>
      <c r="FCK68"/>
      <c r="FCL68"/>
      <c r="FCM68"/>
      <c r="FCN68"/>
      <c r="FCO68"/>
      <c r="FCP68"/>
      <c r="FCQ68"/>
      <c r="FCR68"/>
      <c r="FCS68"/>
      <c r="FCT68"/>
      <c r="FCU68"/>
      <c r="FCV68"/>
      <c r="FCW68"/>
      <c r="FCX68"/>
      <c r="FCY68"/>
      <c r="FCZ68"/>
      <c r="FDA68"/>
      <c r="FDB68"/>
      <c r="FDC68"/>
      <c r="FDD68"/>
      <c r="FDE68"/>
      <c r="FDF68"/>
      <c r="FDG68"/>
      <c r="FDH68"/>
      <c r="FDI68"/>
      <c r="FDJ68"/>
      <c r="FDK68"/>
      <c r="FDL68"/>
      <c r="FDM68"/>
      <c r="FDN68"/>
      <c r="FDO68"/>
      <c r="FDP68"/>
      <c r="FDQ68"/>
      <c r="FDR68"/>
      <c r="FDS68"/>
      <c r="FDT68"/>
      <c r="FDU68"/>
      <c r="FDV68"/>
      <c r="FDW68"/>
      <c r="FDX68"/>
      <c r="FDY68"/>
      <c r="FDZ68"/>
      <c r="FEA68"/>
      <c r="FEB68"/>
      <c r="FEC68"/>
      <c r="FED68"/>
      <c r="FEE68"/>
      <c r="FEF68"/>
      <c r="FEG68"/>
      <c r="FEH68"/>
      <c r="FEI68"/>
      <c r="FEJ68"/>
      <c r="FEK68"/>
      <c r="FEL68"/>
      <c r="FEM68"/>
      <c r="FEN68"/>
      <c r="FEO68"/>
      <c r="FEP68"/>
      <c r="FEQ68"/>
      <c r="FER68"/>
      <c r="FES68"/>
      <c r="FET68"/>
      <c r="FEU68"/>
      <c r="FEV68"/>
      <c r="FEW68"/>
      <c r="FEX68"/>
      <c r="FEY68"/>
      <c r="FEZ68"/>
      <c r="FFA68"/>
      <c r="FFB68"/>
      <c r="FFC68"/>
      <c r="FFD68"/>
      <c r="FFE68"/>
      <c r="FFF68"/>
      <c r="FFG68"/>
      <c r="FFH68"/>
      <c r="FFI68"/>
      <c r="FFJ68"/>
      <c r="FFK68"/>
      <c r="FFL68"/>
      <c r="FFM68"/>
      <c r="FFN68"/>
      <c r="FFO68"/>
      <c r="FFP68"/>
      <c r="FFQ68"/>
      <c r="FFR68"/>
      <c r="FFS68"/>
      <c r="FFT68"/>
      <c r="FFU68"/>
      <c r="FFV68"/>
      <c r="FFW68"/>
      <c r="FFX68"/>
      <c r="FFY68"/>
      <c r="FFZ68"/>
      <c r="FGA68"/>
      <c r="FGB68"/>
      <c r="FGC68"/>
      <c r="FGD68"/>
      <c r="FGE68"/>
      <c r="FGF68"/>
      <c r="FGG68"/>
      <c r="FGH68"/>
      <c r="FGI68"/>
      <c r="FGJ68"/>
      <c r="FGK68"/>
      <c r="FGL68"/>
      <c r="FGM68"/>
      <c r="FGN68"/>
      <c r="FGO68"/>
      <c r="FGP68"/>
      <c r="FGQ68"/>
      <c r="FGR68"/>
      <c r="FGS68"/>
      <c r="FGT68"/>
      <c r="FGU68"/>
      <c r="FGV68"/>
      <c r="FGW68"/>
      <c r="FGX68"/>
      <c r="FGY68"/>
      <c r="FGZ68"/>
      <c r="FHA68"/>
      <c r="FHB68"/>
      <c r="FHC68"/>
      <c r="FHD68"/>
      <c r="FHE68"/>
      <c r="FHF68"/>
      <c r="FHG68"/>
      <c r="FHH68"/>
      <c r="FHI68"/>
      <c r="FHJ68"/>
      <c r="FHK68"/>
      <c r="FHL68"/>
      <c r="FHM68"/>
      <c r="FHN68"/>
      <c r="FHO68"/>
      <c r="FHP68"/>
      <c r="FHQ68"/>
      <c r="FHR68"/>
      <c r="FHS68"/>
      <c r="FHT68"/>
      <c r="FHU68"/>
      <c r="FHV68"/>
      <c r="FHW68"/>
      <c r="FHX68"/>
      <c r="FHY68"/>
      <c r="FHZ68"/>
      <c r="FIA68"/>
      <c r="FIB68"/>
      <c r="FIC68"/>
      <c r="FID68"/>
      <c r="FIE68"/>
      <c r="FIF68"/>
      <c r="FIG68"/>
      <c r="FIH68"/>
      <c r="FII68"/>
      <c r="FIJ68"/>
      <c r="FIK68"/>
      <c r="FIL68"/>
      <c r="FIM68"/>
      <c r="FIN68"/>
      <c r="FIO68"/>
      <c r="FIP68"/>
      <c r="FIQ68"/>
      <c r="FIR68"/>
      <c r="FIS68"/>
      <c r="FIT68"/>
      <c r="FIU68"/>
      <c r="FIV68"/>
      <c r="FIW68"/>
      <c r="FIX68"/>
      <c r="FIY68"/>
      <c r="FIZ68"/>
      <c r="FJA68"/>
      <c r="FJB68"/>
      <c r="FJC68"/>
      <c r="FJD68"/>
      <c r="FJE68"/>
      <c r="FJF68"/>
      <c r="FJG68"/>
      <c r="FJH68"/>
      <c r="FJI68"/>
      <c r="FJJ68"/>
      <c r="FJK68"/>
      <c r="FJL68"/>
      <c r="FJM68"/>
      <c r="FJN68"/>
      <c r="FJO68"/>
      <c r="FJP68"/>
      <c r="FJQ68"/>
      <c r="FJR68"/>
      <c r="FJS68"/>
      <c r="FJT68"/>
      <c r="FJU68"/>
      <c r="FJV68"/>
      <c r="FJW68"/>
      <c r="FJX68"/>
      <c r="FJY68"/>
      <c r="FJZ68"/>
      <c r="FKA68"/>
      <c r="FKB68"/>
      <c r="FKC68"/>
      <c r="FKD68"/>
      <c r="FKE68"/>
      <c r="FKF68"/>
      <c r="FKG68"/>
      <c r="FKH68"/>
      <c r="FKI68"/>
      <c r="FKJ68"/>
      <c r="FKK68"/>
      <c r="FKL68"/>
      <c r="FKM68"/>
      <c r="FKN68"/>
      <c r="FKO68"/>
      <c r="FKP68"/>
      <c r="FKQ68"/>
      <c r="FKR68"/>
      <c r="FKS68"/>
      <c r="FKT68"/>
      <c r="FKU68"/>
      <c r="FKV68"/>
      <c r="FKW68"/>
      <c r="FKX68"/>
      <c r="FKY68"/>
      <c r="FKZ68"/>
      <c r="FLA68"/>
      <c r="FLB68"/>
      <c r="FLC68"/>
      <c r="FLD68"/>
      <c r="FLE68"/>
      <c r="FLF68"/>
      <c r="FLG68"/>
      <c r="FLH68"/>
      <c r="FLI68"/>
      <c r="FLJ68"/>
      <c r="FLK68"/>
      <c r="FLL68"/>
      <c r="FLM68"/>
      <c r="FLN68"/>
      <c r="FLO68"/>
      <c r="FLP68"/>
      <c r="FLQ68"/>
      <c r="FLR68"/>
      <c r="FLS68"/>
      <c r="FLT68"/>
      <c r="FLU68"/>
      <c r="FLV68"/>
      <c r="FLW68"/>
      <c r="FLX68"/>
      <c r="FLY68"/>
      <c r="FLZ68"/>
      <c r="FMA68"/>
      <c r="FMB68"/>
      <c r="FMC68"/>
      <c r="FMD68"/>
      <c r="FME68"/>
      <c r="FMF68"/>
      <c r="FMG68"/>
      <c r="FMH68"/>
      <c r="FMI68"/>
      <c r="FMJ68"/>
      <c r="FMK68"/>
      <c r="FML68"/>
      <c r="FMM68"/>
      <c r="FMN68"/>
      <c r="FMO68"/>
      <c r="FMP68"/>
      <c r="FMQ68"/>
      <c r="FMR68"/>
      <c r="FMS68"/>
      <c r="FMT68"/>
      <c r="FMU68"/>
      <c r="FMV68"/>
      <c r="FMW68"/>
      <c r="FMX68"/>
      <c r="FMY68"/>
      <c r="FMZ68"/>
      <c r="FNA68"/>
      <c r="FNB68"/>
      <c r="FNC68"/>
      <c r="FND68"/>
      <c r="FNE68"/>
      <c r="FNF68"/>
      <c r="FNG68"/>
      <c r="FNH68"/>
      <c r="FNI68"/>
      <c r="FNJ68"/>
      <c r="FNK68"/>
      <c r="FNL68"/>
      <c r="FNM68"/>
      <c r="FNN68"/>
      <c r="FNO68"/>
      <c r="FNP68"/>
      <c r="FNQ68"/>
      <c r="FNR68"/>
      <c r="FNS68"/>
      <c r="FNT68"/>
      <c r="FNU68"/>
      <c r="FNV68"/>
      <c r="FNW68"/>
      <c r="FNX68"/>
      <c r="FNY68"/>
      <c r="FNZ68"/>
      <c r="FOA68"/>
      <c r="FOB68"/>
      <c r="FOC68"/>
      <c r="FOD68"/>
      <c r="FOE68"/>
      <c r="FOF68"/>
      <c r="FOG68"/>
      <c r="FOH68"/>
      <c r="FOI68"/>
      <c r="FOJ68"/>
      <c r="FOK68"/>
      <c r="FOL68"/>
      <c r="FOM68"/>
      <c r="FON68"/>
      <c r="FOO68"/>
      <c r="FOP68"/>
      <c r="FOQ68"/>
      <c r="FOR68"/>
      <c r="FOS68"/>
      <c r="FOT68"/>
      <c r="FOU68"/>
      <c r="FOV68"/>
      <c r="FOW68"/>
      <c r="FOX68"/>
      <c r="FOY68"/>
      <c r="FOZ68"/>
      <c r="FPA68"/>
      <c r="FPB68"/>
      <c r="FPC68"/>
      <c r="FPD68"/>
      <c r="FPE68"/>
      <c r="FPF68"/>
      <c r="FPG68"/>
      <c r="FPH68"/>
      <c r="FPI68"/>
      <c r="FPJ68"/>
      <c r="FPK68"/>
      <c r="FPL68"/>
      <c r="FPM68"/>
      <c r="FPN68"/>
      <c r="FPO68"/>
      <c r="FPP68"/>
      <c r="FPQ68"/>
      <c r="FPR68"/>
      <c r="FPS68"/>
      <c r="FPT68"/>
      <c r="FPU68"/>
      <c r="FPV68"/>
      <c r="FPW68"/>
      <c r="FPX68"/>
      <c r="FPY68"/>
      <c r="FPZ68"/>
      <c r="FQA68"/>
      <c r="FQB68"/>
      <c r="FQC68"/>
      <c r="FQD68"/>
      <c r="FQE68"/>
      <c r="FQF68"/>
      <c r="FQG68"/>
      <c r="FQH68"/>
      <c r="FQI68"/>
      <c r="FQJ68"/>
      <c r="FQK68"/>
      <c r="FQL68"/>
      <c r="FQM68"/>
      <c r="FQN68"/>
      <c r="FQO68"/>
      <c r="FQP68"/>
      <c r="FQQ68"/>
      <c r="FQR68"/>
      <c r="FQS68"/>
      <c r="FQT68"/>
      <c r="FQU68"/>
      <c r="FQV68"/>
      <c r="FQW68"/>
      <c r="FQX68"/>
      <c r="FQY68"/>
      <c r="FQZ68"/>
      <c r="FRA68"/>
      <c r="FRB68"/>
      <c r="FRC68"/>
      <c r="FRD68"/>
      <c r="FRE68"/>
      <c r="FRF68"/>
      <c r="FRG68"/>
      <c r="FRH68"/>
      <c r="FRI68"/>
      <c r="FRJ68"/>
      <c r="FRK68"/>
      <c r="FRL68"/>
      <c r="FRM68"/>
      <c r="FRN68"/>
      <c r="FRO68"/>
      <c r="FRP68"/>
      <c r="FRQ68"/>
      <c r="FRR68"/>
      <c r="FRS68"/>
      <c r="FRT68"/>
      <c r="FRU68"/>
      <c r="FRV68"/>
      <c r="FRW68"/>
      <c r="FRX68"/>
      <c r="FRY68"/>
      <c r="FRZ68"/>
      <c r="FSA68"/>
      <c r="FSB68"/>
      <c r="FSC68"/>
      <c r="FSD68"/>
      <c r="FSE68"/>
      <c r="FSF68"/>
      <c r="FSG68"/>
      <c r="FSH68"/>
      <c r="FSI68"/>
      <c r="FSJ68"/>
      <c r="FSK68"/>
      <c r="FSL68"/>
      <c r="FSM68"/>
      <c r="FSN68"/>
      <c r="FSO68"/>
      <c r="FSP68"/>
      <c r="FSQ68"/>
      <c r="FSR68"/>
      <c r="FSS68"/>
      <c r="FST68"/>
      <c r="FSU68"/>
      <c r="FSV68"/>
      <c r="FSW68"/>
      <c r="FSX68"/>
      <c r="FSY68"/>
      <c r="FSZ68"/>
      <c r="FTA68"/>
      <c r="FTB68"/>
      <c r="FTC68"/>
      <c r="FTD68"/>
      <c r="FTE68"/>
      <c r="FTF68"/>
      <c r="FTG68"/>
      <c r="FTH68"/>
      <c r="FTI68"/>
      <c r="FTJ68"/>
      <c r="FTK68"/>
      <c r="FTL68"/>
      <c r="FTM68"/>
      <c r="FTN68"/>
      <c r="FTO68"/>
      <c r="FTP68"/>
      <c r="FTQ68"/>
      <c r="FTR68"/>
      <c r="FTS68"/>
      <c r="FTT68"/>
      <c r="FTU68"/>
      <c r="FTV68"/>
      <c r="FTW68"/>
      <c r="FTX68"/>
      <c r="FTY68"/>
      <c r="FTZ68"/>
      <c r="FUA68"/>
      <c r="FUB68"/>
      <c r="FUC68"/>
      <c r="FUD68"/>
      <c r="FUE68"/>
      <c r="FUF68"/>
      <c r="FUG68"/>
      <c r="FUH68"/>
      <c r="FUI68"/>
      <c r="FUJ68"/>
      <c r="FUK68"/>
      <c r="FUL68"/>
      <c r="FUM68"/>
      <c r="FUN68"/>
      <c r="FUO68"/>
      <c r="FUP68"/>
      <c r="FUQ68"/>
      <c r="FUR68"/>
      <c r="FUS68"/>
      <c r="FUT68"/>
      <c r="FUU68"/>
      <c r="FUV68"/>
      <c r="FUW68"/>
      <c r="FUX68"/>
      <c r="FUY68"/>
      <c r="FUZ68"/>
      <c r="FVA68"/>
      <c r="FVB68"/>
      <c r="FVC68"/>
      <c r="FVD68"/>
      <c r="FVE68"/>
      <c r="FVF68"/>
      <c r="FVG68"/>
      <c r="FVH68"/>
      <c r="FVI68"/>
      <c r="FVJ68"/>
      <c r="FVK68"/>
      <c r="FVL68"/>
      <c r="FVM68"/>
      <c r="FVN68"/>
      <c r="FVO68"/>
      <c r="FVP68"/>
      <c r="FVQ68"/>
      <c r="FVR68"/>
      <c r="FVS68"/>
      <c r="FVT68"/>
      <c r="FVU68"/>
      <c r="FVV68"/>
      <c r="FVW68"/>
      <c r="FVX68"/>
      <c r="FVY68"/>
      <c r="FVZ68"/>
      <c r="FWA68"/>
      <c r="FWB68"/>
      <c r="FWC68"/>
      <c r="FWD68"/>
      <c r="FWE68"/>
      <c r="FWF68"/>
      <c r="FWG68"/>
      <c r="FWH68"/>
      <c r="FWI68"/>
      <c r="FWJ68"/>
      <c r="FWK68"/>
      <c r="FWL68"/>
      <c r="FWM68"/>
      <c r="FWN68"/>
      <c r="FWO68"/>
      <c r="FWP68"/>
      <c r="FWQ68"/>
      <c r="FWR68"/>
      <c r="FWS68"/>
      <c r="FWT68"/>
      <c r="FWU68"/>
      <c r="FWV68"/>
      <c r="FWW68"/>
      <c r="FWX68"/>
      <c r="FWY68"/>
      <c r="FWZ68"/>
      <c r="FXA68"/>
      <c r="FXB68"/>
      <c r="FXC68"/>
      <c r="FXD68"/>
      <c r="FXE68"/>
      <c r="FXF68"/>
      <c r="FXG68"/>
      <c r="FXH68"/>
      <c r="FXI68"/>
      <c r="FXJ68"/>
      <c r="FXK68"/>
      <c r="FXL68"/>
      <c r="FXM68"/>
      <c r="FXN68"/>
      <c r="FXO68"/>
      <c r="FXP68"/>
      <c r="FXQ68"/>
      <c r="FXR68"/>
      <c r="FXS68"/>
      <c r="FXT68"/>
      <c r="FXU68"/>
      <c r="FXV68"/>
      <c r="FXW68"/>
      <c r="FXX68"/>
      <c r="FXY68"/>
      <c r="FXZ68"/>
      <c r="FYA68"/>
      <c r="FYB68"/>
      <c r="FYC68"/>
      <c r="FYD68"/>
      <c r="FYE68"/>
      <c r="FYF68"/>
      <c r="FYG68"/>
      <c r="FYH68"/>
      <c r="FYI68"/>
      <c r="FYJ68"/>
      <c r="FYK68"/>
      <c r="FYL68"/>
      <c r="FYM68"/>
      <c r="FYN68"/>
      <c r="FYO68"/>
      <c r="FYP68"/>
      <c r="FYQ68"/>
      <c r="FYR68"/>
      <c r="FYS68"/>
      <c r="FYT68"/>
      <c r="FYU68"/>
      <c r="FYV68"/>
      <c r="FYW68"/>
      <c r="FYX68"/>
      <c r="FYY68"/>
      <c r="FYZ68"/>
      <c r="FZA68"/>
      <c r="FZB68"/>
      <c r="FZC68"/>
      <c r="FZD68"/>
      <c r="FZE68"/>
      <c r="FZF68"/>
      <c r="FZG68"/>
      <c r="FZH68"/>
      <c r="FZI68"/>
      <c r="FZJ68"/>
      <c r="FZK68"/>
      <c r="FZL68"/>
      <c r="FZM68"/>
      <c r="FZN68"/>
      <c r="FZO68"/>
      <c r="FZP68"/>
      <c r="FZQ68"/>
      <c r="FZR68"/>
      <c r="FZS68"/>
      <c r="FZT68"/>
      <c r="FZU68"/>
      <c r="FZV68"/>
      <c r="FZW68"/>
      <c r="FZX68"/>
      <c r="FZY68"/>
      <c r="FZZ68"/>
      <c r="GAA68"/>
      <c r="GAB68"/>
      <c r="GAC68"/>
      <c r="GAD68"/>
      <c r="GAE68"/>
      <c r="GAF68"/>
      <c r="GAG68"/>
      <c r="GAH68"/>
      <c r="GAI68"/>
      <c r="GAJ68"/>
      <c r="GAK68"/>
      <c r="GAL68"/>
      <c r="GAM68"/>
      <c r="GAN68"/>
      <c r="GAO68"/>
      <c r="GAP68"/>
      <c r="GAQ68"/>
      <c r="GAR68"/>
      <c r="GAS68"/>
      <c r="GAT68"/>
      <c r="GAU68"/>
      <c r="GAV68"/>
      <c r="GAW68"/>
      <c r="GAX68"/>
      <c r="GAY68"/>
      <c r="GAZ68"/>
      <c r="GBA68"/>
      <c r="GBB68"/>
      <c r="GBC68"/>
      <c r="GBD68"/>
      <c r="GBE68"/>
      <c r="GBF68"/>
      <c r="GBG68"/>
      <c r="GBH68"/>
      <c r="GBI68"/>
      <c r="GBJ68"/>
      <c r="GBK68"/>
      <c r="GBL68"/>
      <c r="GBM68"/>
      <c r="GBN68"/>
      <c r="GBO68"/>
      <c r="GBP68"/>
      <c r="GBQ68"/>
      <c r="GBR68"/>
      <c r="GBS68"/>
      <c r="GBT68"/>
      <c r="GBU68"/>
      <c r="GBV68"/>
      <c r="GBW68"/>
      <c r="GBX68"/>
      <c r="GBY68"/>
      <c r="GBZ68"/>
      <c r="GCA68"/>
      <c r="GCB68"/>
      <c r="GCC68"/>
      <c r="GCD68"/>
      <c r="GCE68"/>
      <c r="GCF68"/>
      <c r="GCG68"/>
      <c r="GCH68"/>
      <c r="GCI68"/>
      <c r="GCJ68"/>
      <c r="GCK68"/>
      <c r="GCL68"/>
      <c r="GCM68"/>
      <c r="GCN68"/>
      <c r="GCO68"/>
      <c r="GCP68"/>
      <c r="GCQ68"/>
      <c r="GCR68"/>
      <c r="GCS68"/>
      <c r="GCT68"/>
      <c r="GCU68"/>
      <c r="GCV68"/>
      <c r="GCW68"/>
      <c r="GCX68"/>
      <c r="GCY68"/>
      <c r="GCZ68"/>
      <c r="GDA68"/>
      <c r="GDB68"/>
      <c r="GDC68"/>
      <c r="GDD68"/>
      <c r="GDE68"/>
      <c r="GDF68"/>
      <c r="GDG68"/>
      <c r="GDH68"/>
      <c r="GDI68"/>
      <c r="GDJ68"/>
      <c r="GDK68"/>
      <c r="GDL68"/>
      <c r="GDM68"/>
      <c r="GDN68"/>
      <c r="GDO68"/>
      <c r="GDP68"/>
      <c r="GDQ68"/>
      <c r="GDR68"/>
      <c r="GDS68"/>
      <c r="GDT68"/>
      <c r="GDU68"/>
      <c r="GDV68"/>
      <c r="GDW68"/>
      <c r="GDX68"/>
      <c r="GDY68"/>
      <c r="GDZ68"/>
      <c r="GEA68"/>
      <c r="GEB68"/>
      <c r="GEC68"/>
      <c r="GED68"/>
      <c r="GEE68"/>
      <c r="GEF68"/>
      <c r="GEG68"/>
      <c r="GEH68"/>
      <c r="GEI68"/>
      <c r="GEJ68"/>
      <c r="GEK68"/>
      <c r="GEL68"/>
      <c r="GEM68"/>
      <c r="GEN68"/>
      <c r="GEO68"/>
      <c r="GEP68"/>
      <c r="GEQ68"/>
      <c r="GER68"/>
      <c r="GES68"/>
      <c r="GET68"/>
      <c r="GEU68"/>
      <c r="GEV68"/>
      <c r="GEW68"/>
      <c r="GEX68"/>
      <c r="GEY68"/>
      <c r="GEZ68"/>
      <c r="GFA68"/>
      <c r="GFB68"/>
      <c r="GFC68"/>
      <c r="GFD68"/>
      <c r="GFE68"/>
      <c r="GFF68"/>
      <c r="GFG68"/>
      <c r="GFH68"/>
      <c r="GFI68"/>
      <c r="GFJ68"/>
      <c r="GFK68"/>
      <c r="GFL68"/>
      <c r="GFM68"/>
      <c r="GFN68"/>
      <c r="GFO68"/>
      <c r="GFP68"/>
      <c r="GFQ68"/>
      <c r="GFR68"/>
      <c r="GFS68"/>
      <c r="GFT68"/>
      <c r="GFU68"/>
      <c r="GFV68"/>
      <c r="GFW68"/>
      <c r="GFX68"/>
      <c r="GFY68"/>
      <c r="GFZ68"/>
      <c r="GGA68"/>
      <c r="GGB68"/>
      <c r="GGC68"/>
      <c r="GGD68"/>
      <c r="GGE68"/>
      <c r="GGF68"/>
      <c r="GGG68"/>
      <c r="GGH68"/>
      <c r="GGI68"/>
      <c r="GGJ68"/>
      <c r="GGK68"/>
      <c r="GGL68"/>
      <c r="GGM68"/>
      <c r="GGN68"/>
      <c r="GGO68"/>
      <c r="GGP68"/>
      <c r="GGQ68"/>
      <c r="GGR68"/>
      <c r="GGS68"/>
      <c r="GGT68"/>
      <c r="GGU68"/>
      <c r="GGV68"/>
      <c r="GGW68"/>
      <c r="GGX68"/>
      <c r="GGY68"/>
      <c r="GGZ68"/>
      <c r="GHA68"/>
      <c r="GHB68"/>
      <c r="GHC68"/>
      <c r="GHD68"/>
      <c r="GHE68"/>
      <c r="GHF68"/>
      <c r="GHG68"/>
      <c r="GHH68"/>
      <c r="GHI68"/>
      <c r="GHJ68"/>
      <c r="GHK68"/>
      <c r="GHL68"/>
      <c r="GHM68"/>
      <c r="GHN68"/>
      <c r="GHO68"/>
      <c r="GHP68"/>
      <c r="GHQ68"/>
      <c r="GHR68"/>
      <c r="GHS68"/>
      <c r="GHT68"/>
      <c r="GHU68"/>
      <c r="GHV68"/>
      <c r="GHW68"/>
      <c r="GHX68"/>
      <c r="GHY68"/>
      <c r="GHZ68"/>
      <c r="GIA68"/>
      <c r="GIB68"/>
      <c r="GIC68"/>
      <c r="GID68"/>
      <c r="GIE68"/>
      <c r="GIF68"/>
      <c r="GIG68"/>
      <c r="GIH68"/>
      <c r="GII68"/>
      <c r="GIJ68"/>
      <c r="GIK68"/>
      <c r="GIL68"/>
      <c r="GIM68"/>
      <c r="GIN68"/>
      <c r="GIO68"/>
      <c r="GIP68"/>
      <c r="GIQ68"/>
      <c r="GIR68"/>
      <c r="GIS68"/>
      <c r="GIT68"/>
      <c r="GIU68"/>
      <c r="GIV68"/>
      <c r="GIW68"/>
      <c r="GIX68"/>
      <c r="GIY68"/>
      <c r="GIZ68"/>
      <c r="GJA68"/>
      <c r="GJB68"/>
      <c r="GJC68"/>
      <c r="GJD68"/>
      <c r="GJE68"/>
      <c r="GJF68"/>
      <c r="GJG68"/>
      <c r="GJH68"/>
      <c r="GJI68"/>
      <c r="GJJ68"/>
      <c r="GJK68"/>
      <c r="GJL68"/>
      <c r="GJM68"/>
      <c r="GJN68"/>
      <c r="GJO68"/>
      <c r="GJP68"/>
      <c r="GJQ68"/>
      <c r="GJR68"/>
      <c r="GJS68"/>
      <c r="GJT68"/>
      <c r="GJU68"/>
      <c r="GJV68"/>
      <c r="GJW68"/>
      <c r="GJX68"/>
      <c r="GJY68"/>
      <c r="GJZ68"/>
      <c r="GKA68"/>
      <c r="GKB68"/>
      <c r="GKC68"/>
      <c r="GKD68"/>
      <c r="GKE68"/>
      <c r="GKF68"/>
      <c r="GKG68"/>
      <c r="GKH68"/>
      <c r="GKI68"/>
      <c r="GKJ68"/>
      <c r="GKK68"/>
      <c r="GKL68"/>
      <c r="GKM68"/>
      <c r="GKN68"/>
      <c r="GKO68"/>
      <c r="GKP68"/>
      <c r="GKQ68"/>
      <c r="GKR68"/>
      <c r="GKS68"/>
      <c r="GKT68"/>
      <c r="GKU68"/>
      <c r="GKV68"/>
      <c r="GKW68"/>
      <c r="GKX68"/>
      <c r="GKY68"/>
      <c r="GKZ68"/>
      <c r="GLA68"/>
      <c r="GLB68"/>
      <c r="GLC68"/>
      <c r="GLD68"/>
      <c r="GLE68"/>
      <c r="GLF68"/>
      <c r="GLG68"/>
      <c r="GLH68"/>
      <c r="GLI68"/>
      <c r="GLJ68"/>
      <c r="GLK68"/>
      <c r="GLL68"/>
      <c r="GLM68"/>
      <c r="GLN68"/>
      <c r="GLO68"/>
      <c r="GLP68"/>
      <c r="GLQ68"/>
      <c r="GLR68"/>
      <c r="GLS68"/>
      <c r="GLT68"/>
      <c r="GLU68"/>
      <c r="GLV68"/>
      <c r="GLW68"/>
      <c r="GLX68"/>
      <c r="GLY68"/>
      <c r="GLZ68"/>
      <c r="GMA68"/>
      <c r="GMB68"/>
      <c r="GMC68"/>
      <c r="GMD68"/>
      <c r="GME68"/>
      <c r="GMF68"/>
      <c r="GMG68"/>
      <c r="GMH68"/>
      <c r="GMI68"/>
      <c r="GMJ68"/>
      <c r="GMK68"/>
      <c r="GML68"/>
      <c r="GMM68"/>
      <c r="GMN68"/>
      <c r="GMO68"/>
      <c r="GMP68"/>
      <c r="GMQ68"/>
      <c r="GMR68"/>
      <c r="GMS68"/>
      <c r="GMT68"/>
      <c r="GMU68"/>
      <c r="GMV68"/>
      <c r="GMW68"/>
      <c r="GMX68"/>
      <c r="GMY68"/>
      <c r="GMZ68"/>
      <c r="GNA68"/>
      <c r="GNB68"/>
      <c r="GNC68"/>
      <c r="GND68"/>
      <c r="GNE68"/>
      <c r="GNF68"/>
      <c r="GNG68"/>
      <c r="GNH68"/>
      <c r="GNI68"/>
      <c r="GNJ68"/>
      <c r="GNK68"/>
      <c r="GNL68"/>
      <c r="GNM68"/>
      <c r="GNN68"/>
      <c r="GNO68"/>
      <c r="GNP68"/>
      <c r="GNQ68"/>
      <c r="GNR68"/>
      <c r="GNS68"/>
      <c r="GNT68"/>
      <c r="GNU68"/>
      <c r="GNV68"/>
      <c r="GNW68"/>
      <c r="GNX68"/>
      <c r="GNY68"/>
      <c r="GNZ68"/>
      <c r="GOA68"/>
      <c r="GOB68"/>
      <c r="GOC68"/>
      <c r="GOD68"/>
      <c r="GOE68"/>
      <c r="GOF68"/>
      <c r="GOG68"/>
      <c r="GOH68"/>
      <c r="GOI68"/>
      <c r="GOJ68"/>
      <c r="GOK68"/>
      <c r="GOL68"/>
      <c r="GOM68"/>
      <c r="GON68"/>
      <c r="GOO68"/>
      <c r="GOP68"/>
      <c r="GOQ68"/>
      <c r="GOR68"/>
      <c r="GOS68"/>
      <c r="GOT68"/>
      <c r="GOU68"/>
      <c r="GOV68"/>
      <c r="GOW68"/>
      <c r="GOX68"/>
      <c r="GOY68"/>
      <c r="GOZ68"/>
      <c r="GPA68"/>
      <c r="GPB68"/>
      <c r="GPC68"/>
      <c r="GPD68"/>
      <c r="GPE68"/>
      <c r="GPF68"/>
      <c r="GPG68"/>
      <c r="GPH68"/>
      <c r="GPI68"/>
      <c r="GPJ68"/>
      <c r="GPK68"/>
      <c r="GPL68"/>
      <c r="GPM68"/>
      <c r="GPN68"/>
      <c r="GPO68"/>
      <c r="GPP68"/>
      <c r="GPQ68"/>
      <c r="GPR68"/>
      <c r="GPS68"/>
      <c r="GPT68"/>
      <c r="GPU68"/>
      <c r="GPV68"/>
      <c r="GPW68"/>
      <c r="GPX68"/>
      <c r="GPY68"/>
      <c r="GPZ68"/>
      <c r="GQA68"/>
      <c r="GQB68"/>
      <c r="GQC68"/>
      <c r="GQD68"/>
      <c r="GQE68"/>
      <c r="GQF68"/>
      <c r="GQG68"/>
      <c r="GQH68"/>
      <c r="GQI68"/>
      <c r="GQJ68"/>
      <c r="GQK68"/>
      <c r="GQL68"/>
      <c r="GQM68"/>
      <c r="GQN68"/>
      <c r="GQO68"/>
      <c r="GQP68"/>
      <c r="GQQ68"/>
      <c r="GQR68"/>
      <c r="GQS68"/>
      <c r="GQT68"/>
      <c r="GQU68"/>
      <c r="GQV68"/>
      <c r="GQW68"/>
      <c r="GQX68"/>
      <c r="GQY68"/>
      <c r="GQZ68"/>
      <c r="GRA68"/>
      <c r="GRB68"/>
      <c r="GRC68"/>
      <c r="GRD68"/>
      <c r="GRE68"/>
      <c r="GRF68"/>
      <c r="GRG68"/>
      <c r="GRH68"/>
      <c r="GRI68"/>
      <c r="GRJ68"/>
      <c r="GRK68"/>
      <c r="GRL68"/>
      <c r="GRM68"/>
      <c r="GRN68"/>
      <c r="GRO68"/>
      <c r="GRP68"/>
      <c r="GRQ68"/>
      <c r="GRR68"/>
      <c r="GRS68"/>
      <c r="GRT68"/>
      <c r="GRU68"/>
      <c r="GRV68"/>
      <c r="GRW68"/>
      <c r="GRX68"/>
      <c r="GRY68"/>
      <c r="GRZ68"/>
      <c r="GSA68"/>
      <c r="GSB68"/>
      <c r="GSC68"/>
      <c r="GSD68"/>
      <c r="GSE68"/>
      <c r="GSF68"/>
      <c r="GSG68"/>
      <c r="GSH68"/>
      <c r="GSI68"/>
      <c r="GSJ68"/>
      <c r="GSK68"/>
      <c r="GSL68"/>
      <c r="GSM68"/>
      <c r="GSN68"/>
      <c r="GSO68"/>
      <c r="GSP68"/>
      <c r="GSQ68"/>
      <c r="GSR68"/>
      <c r="GSS68"/>
      <c r="GST68"/>
      <c r="GSU68"/>
      <c r="GSV68"/>
      <c r="GSW68"/>
      <c r="GSX68"/>
      <c r="GSY68"/>
      <c r="GSZ68"/>
      <c r="GTA68"/>
      <c r="GTB68"/>
      <c r="GTC68"/>
      <c r="GTD68"/>
      <c r="GTE68"/>
      <c r="GTF68"/>
      <c r="GTG68"/>
      <c r="GTH68"/>
      <c r="GTI68"/>
      <c r="GTJ68"/>
      <c r="GTK68"/>
      <c r="GTL68"/>
      <c r="GTM68"/>
      <c r="GTN68"/>
      <c r="GTO68"/>
      <c r="GTP68"/>
      <c r="GTQ68"/>
      <c r="GTR68"/>
      <c r="GTS68"/>
      <c r="GTT68"/>
      <c r="GTU68"/>
      <c r="GTV68"/>
      <c r="GTW68"/>
      <c r="GTX68"/>
      <c r="GTY68"/>
      <c r="GTZ68"/>
      <c r="GUA68"/>
      <c r="GUB68"/>
      <c r="GUC68"/>
      <c r="GUD68"/>
      <c r="GUE68"/>
      <c r="GUF68"/>
      <c r="GUG68"/>
      <c r="GUH68"/>
      <c r="GUI68"/>
      <c r="GUJ68"/>
      <c r="GUK68"/>
      <c r="GUL68"/>
      <c r="GUM68"/>
      <c r="GUN68"/>
      <c r="GUO68"/>
      <c r="GUP68"/>
      <c r="GUQ68"/>
      <c r="GUR68"/>
      <c r="GUS68"/>
      <c r="GUT68"/>
      <c r="GUU68"/>
      <c r="GUV68"/>
      <c r="GUW68"/>
      <c r="GUX68"/>
      <c r="GUY68"/>
      <c r="GUZ68"/>
      <c r="GVA68"/>
      <c r="GVB68"/>
      <c r="GVC68"/>
      <c r="GVD68"/>
      <c r="GVE68"/>
      <c r="GVF68"/>
      <c r="GVG68"/>
      <c r="GVH68"/>
      <c r="GVI68"/>
      <c r="GVJ68"/>
      <c r="GVK68"/>
      <c r="GVL68"/>
      <c r="GVM68"/>
      <c r="GVN68"/>
      <c r="GVO68"/>
      <c r="GVP68"/>
      <c r="GVQ68"/>
      <c r="GVR68"/>
      <c r="GVS68"/>
      <c r="GVT68"/>
      <c r="GVU68"/>
      <c r="GVV68"/>
      <c r="GVW68"/>
      <c r="GVX68"/>
      <c r="GVY68"/>
      <c r="GVZ68"/>
      <c r="GWA68"/>
      <c r="GWB68"/>
      <c r="GWC68"/>
      <c r="GWD68"/>
      <c r="GWE68"/>
      <c r="GWF68"/>
      <c r="GWG68"/>
      <c r="GWH68"/>
      <c r="GWI68"/>
      <c r="GWJ68"/>
      <c r="GWK68"/>
      <c r="GWL68"/>
      <c r="GWM68"/>
      <c r="GWN68"/>
      <c r="GWO68"/>
      <c r="GWP68"/>
      <c r="GWQ68"/>
      <c r="GWR68"/>
      <c r="GWS68"/>
      <c r="GWT68"/>
      <c r="GWU68"/>
      <c r="GWV68"/>
      <c r="GWW68"/>
      <c r="GWX68"/>
      <c r="GWY68"/>
      <c r="GWZ68"/>
      <c r="GXA68"/>
      <c r="GXB68"/>
      <c r="GXC68"/>
      <c r="GXD68"/>
      <c r="GXE68"/>
      <c r="GXF68"/>
      <c r="GXG68"/>
      <c r="GXH68"/>
      <c r="GXI68"/>
      <c r="GXJ68"/>
      <c r="GXK68"/>
      <c r="GXL68"/>
      <c r="GXM68"/>
      <c r="GXN68"/>
      <c r="GXO68"/>
      <c r="GXP68"/>
      <c r="GXQ68"/>
      <c r="GXR68"/>
      <c r="GXS68"/>
      <c r="GXT68"/>
      <c r="GXU68"/>
      <c r="GXV68"/>
      <c r="GXW68"/>
      <c r="GXX68"/>
      <c r="GXY68"/>
      <c r="GXZ68"/>
      <c r="GYA68"/>
      <c r="GYB68"/>
      <c r="GYC68"/>
      <c r="GYD68"/>
      <c r="GYE68"/>
      <c r="GYF68"/>
      <c r="GYG68"/>
      <c r="GYH68"/>
      <c r="GYI68"/>
      <c r="GYJ68"/>
      <c r="GYK68"/>
      <c r="GYL68"/>
      <c r="GYM68"/>
      <c r="GYN68"/>
      <c r="GYO68"/>
      <c r="GYP68"/>
      <c r="GYQ68"/>
      <c r="GYR68"/>
      <c r="GYS68"/>
      <c r="GYT68"/>
      <c r="GYU68"/>
      <c r="GYV68"/>
      <c r="GYW68"/>
      <c r="GYX68"/>
      <c r="GYY68"/>
      <c r="GYZ68"/>
      <c r="GZA68"/>
      <c r="GZB68"/>
      <c r="GZC68"/>
      <c r="GZD68"/>
      <c r="GZE68"/>
      <c r="GZF68"/>
      <c r="GZG68"/>
      <c r="GZH68"/>
      <c r="GZI68"/>
      <c r="GZJ68"/>
      <c r="GZK68"/>
      <c r="GZL68"/>
      <c r="GZM68"/>
      <c r="GZN68"/>
      <c r="GZO68"/>
      <c r="GZP68"/>
      <c r="GZQ68"/>
      <c r="GZR68"/>
      <c r="GZS68"/>
      <c r="GZT68"/>
      <c r="GZU68"/>
      <c r="GZV68"/>
      <c r="GZW68"/>
      <c r="GZX68"/>
      <c r="GZY68"/>
      <c r="GZZ68"/>
      <c r="HAA68"/>
      <c r="HAB68"/>
      <c r="HAC68"/>
      <c r="HAD68"/>
      <c r="HAE68"/>
      <c r="HAF68"/>
      <c r="HAG68"/>
      <c r="HAH68"/>
      <c r="HAI68"/>
      <c r="HAJ68"/>
      <c r="HAK68"/>
      <c r="HAL68"/>
      <c r="HAM68"/>
      <c r="HAN68"/>
      <c r="HAO68"/>
      <c r="HAP68"/>
      <c r="HAQ68"/>
      <c r="HAR68"/>
      <c r="HAS68"/>
      <c r="HAT68"/>
      <c r="HAU68"/>
      <c r="HAV68"/>
      <c r="HAW68"/>
      <c r="HAX68"/>
      <c r="HAY68"/>
      <c r="HAZ68"/>
      <c r="HBA68"/>
      <c r="HBB68"/>
      <c r="HBC68"/>
      <c r="HBD68"/>
      <c r="HBE68"/>
      <c r="HBF68"/>
      <c r="HBG68"/>
      <c r="HBH68"/>
      <c r="HBI68"/>
      <c r="HBJ68"/>
      <c r="HBK68"/>
      <c r="HBL68"/>
      <c r="HBM68"/>
      <c r="HBN68"/>
      <c r="HBO68"/>
      <c r="HBP68"/>
      <c r="HBQ68"/>
      <c r="HBR68"/>
      <c r="HBS68"/>
      <c r="HBT68"/>
      <c r="HBU68"/>
      <c r="HBV68"/>
      <c r="HBW68"/>
      <c r="HBX68"/>
      <c r="HBY68"/>
      <c r="HBZ68"/>
      <c r="HCA68"/>
      <c r="HCB68"/>
      <c r="HCC68"/>
      <c r="HCD68"/>
      <c r="HCE68"/>
      <c r="HCF68"/>
      <c r="HCG68"/>
      <c r="HCH68"/>
      <c r="HCI68"/>
      <c r="HCJ68"/>
      <c r="HCK68"/>
      <c r="HCL68"/>
      <c r="HCM68"/>
      <c r="HCN68"/>
      <c r="HCO68"/>
      <c r="HCP68"/>
      <c r="HCQ68"/>
      <c r="HCR68"/>
      <c r="HCS68"/>
      <c r="HCT68"/>
      <c r="HCU68"/>
      <c r="HCV68"/>
      <c r="HCW68"/>
      <c r="HCX68"/>
      <c r="HCY68"/>
      <c r="HCZ68"/>
      <c r="HDA68"/>
      <c r="HDB68"/>
      <c r="HDC68"/>
      <c r="HDD68"/>
      <c r="HDE68"/>
      <c r="HDF68"/>
      <c r="HDG68"/>
      <c r="HDH68"/>
      <c r="HDI68"/>
      <c r="HDJ68"/>
      <c r="HDK68"/>
      <c r="HDL68"/>
      <c r="HDM68"/>
      <c r="HDN68"/>
      <c r="HDO68"/>
      <c r="HDP68"/>
      <c r="HDQ68"/>
      <c r="HDR68"/>
      <c r="HDS68"/>
      <c r="HDT68"/>
      <c r="HDU68"/>
      <c r="HDV68"/>
      <c r="HDW68"/>
      <c r="HDX68"/>
      <c r="HDY68"/>
      <c r="HDZ68"/>
      <c r="HEA68"/>
      <c r="HEB68"/>
      <c r="HEC68"/>
      <c r="HED68"/>
      <c r="HEE68"/>
      <c r="HEF68"/>
      <c r="HEG68"/>
      <c r="HEH68"/>
      <c r="HEI68"/>
      <c r="HEJ68"/>
      <c r="HEK68"/>
      <c r="HEL68"/>
      <c r="HEM68"/>
      <c r="HEN68"/>
      <c r="HEO68"/>
      <c r="HEP68"/>
      <c r="HEQ68"/>
      <c r="HER68"/>
      <c r="HES68"/>
      <c r="HET68"/>
      <c r="HEU68"/>
      <c r="HEV68"/>
      <c r="HEW68"/>
      <c r="HEX68"/>
      <c r="HEY68"/>
      <c r="HEZ68"/>
      <c r="HFA68"/>
      <c r="HFB68"/>
      <c r="HFC68"/>
      <c r="HFD68"/>
      <c r="HFE68"/>
      <c r="HFF68"/>
      <c r="HFG68"/>
      <c r="HFH68"/>
      <c r="HFI68"/>
      <c r="HFJ68"/>
      <c r="HFK68"/>
      <c r="HFL68"/>
      <c r="HFM68"/>
      <c r="HFN68"/>
      <c r="HFO68"/>
      <c r="HFP68"/>
      <c r="HFQ68"/>
      <c r="HFR68"/>
      <c r="HFS68"/>
      <c r="HFT68"/>
      <c r="HFU68"/>
      <c r="HFV68"/>
      <c r="HFW68"/>
      <c r="HFX68"/>
      <c r="HFY68"/>
      <c r="HFZ68"/>
      <c r="HGA68"/>
      <c r="HGB68"/>
      <c r="HGC68"/>
      <c r="HGD68"/>
      <c r="HGE68"/>
      <c r="HGF68"/>
      <c r="HGG68"/>
      <c r="HGH68"/>
      <c r="HGI68"/>
      <c r="HGJ68"/>
      <c r="HGK68"/>
      <c r="HGL68"/>
      <c r="HGM68"/>
      <c r="HGN68"/>
      <c r="HGO68"/>
      <c r="HGP68"/>
      <c r="HGQ68"/>
      <c r="HGR68"/>
      <c r="HGS68"/>
      <c r="HGT68"/>
      <c r="HGU68"/>
      <c r="HGV68"/>
      <c r="HGW68"/>
      <c r="HGX68"/>
      <c r="HGY68"/>
      <c r="HGZ68"/>
      <c r="HHA68"/>
      <c r="HHB68"/>
      <c r="HHC68"/>
      <c r="HHD68"/>
      <c r="HHE68"/>
      <c r="HHF68"/>
      <c r="HHG68"/>
      <c r="HHH68"/>
      <c r="HHI68"/>
      <c r="HHJ68"/>
      <c r="HHK68"/>
      <c r="HHL68"/>
      <c r="HHM68"/>
      <c r="HHN68"/>
      <c r="HHO68"/>
      <c r="HHP68"/>
      <c r="HHQ68"/>
      <c r="HHR68"/>
      <c r="HHS68"/>
      <c r="HHT68"/>
      <c r="HHU68"/>
      <c r="HHV68"/>
      <c r="HHW68"/>
      <c r="HHX68"/>
      <c r="HHY68"/>
      <c r="HHZ68"/>
      <c r="HIA68"/>
      <c r="HIB68"/>
      <c r="HIC68"/>
      <c r="HID68"/>
      <c r="HIE68"/>
      <c r="HIF68"/>
      <c r="HIG68"/>
      <c r="HIH68"/>
      <c r="HII68"/>
      <c r="HIJ68"/>
      <c r="HIK68"/>
      <c r="HIL68"/>
      <c r="HIM68"/>
      <c r="HIN68"/>
      <c r="HIO68"/>
      <c r="HIP68"/>
      <c r="HIQ68"/>
      <c r="HIR68"/>
      <c r="HIS68"/>
      <c r="HIT68"/>
      <c r="HIU68"/>
      <c r="HIV68"/>
      <c r="HIW68"/>
      <c r="HIX68"/>
      <c r="HIY68"/>
      <c r="HIZ68"/>
      <c r="HJA68"/>
      <c r="HJB68"/>
      <c r="HJC68"/>
      <c r="HJD68"/>
      <c r="HJE68"/>
      <c r="HJF68"/>
      <c r="HJG68"/>
      <c r="HJH68"/>
      <c r="HJI68"/>
      <c r="HJJ68"/>
      <c r="HJK68"/>
      <c r="HJL68"/>
      <c r="HJM68"/>
      <c r="HJN68"/>
      <c r="HJO68"/>
      <c r="HJP68"/>
      <c r="HJQ68"/>
      <c r="HJR68"/>
      <c r="HJS68"/>
      <c r="HJT68"/>
      <c r="HJU68"/>
      <c r="HJV68"/>
      <c r="HJW68"/>
      <c r="HJX68"/>
      <c r="HJY68"/>
      <c r="HJZ68"/>
      <c r="HKA68"/>
      <c r="HKB68"/>
      <c r="HKC68"/>
      <c r="HKD68"/>
      <c r="HKE68"/>
      <c r="HKF68"/>
      <c r="HKG68"/>
      <c r="HKH68"/>
      <c r="HKI68"/>
      <c r="HKJ68"/>
      <c r="HKK68"/>
      <c r="HKL68"/>
      <c r="HKM68"/>
      <c r="HKN68"/>
      <c r="HKO68"/>
      <c r="HKP68"/>
      <c r="HKQ68"/>
      <c r="HKR68"/>
      <c r="HKS68"/>
      <c r="HKT68"/>
      <c r="HKU68"/>
      <c r="HKV68"/>
      <c r="HKW68"/>
      <c r="HKX68"/>
      <c r="HKY68"/>
      <c r="HKZ68"/>
      <c r="HLA68"/>
      <c r="HLB68"/>
      <c r="HLC68"/>
      <c r="HLD68"/>
      <c r="HLE68"/>
      <c r="HLF68"/>
      <c r="HLG68"/>
      <c r="HLH68"/>
      <c r="HLI68"/>
      <c r="HLJ68"/>
      <c r="HLK68"/>
      <c r="HLL68"/>
      <c r="HLM68"/>
      <c r="HLN68"/>
      <c r="HLO68"/>
      <c r="HLP68"/>
      <c r="HLQ68"/>
      <c r="HLR68"/>
      <c r="HLS68"/>
      <c r="HLT68"/>
      <c r="HLU68"/>
      <c r="HLV68"/>
      <c r="HLW68"/>
      <c r="HLX68"/>
      <c r="HLY68"/>
      <c r="HLZ68"/>
      <c r="HMA68"/>
      <c r="HMB68"/>
      <c r="HMC68"/>
      <c r="HMD68"/>
      <c r="HME68"/>
      <c r="HMF68"/>
      <c r="HMG68"/>
      <c r="HMH68"/>
      <c r="HMI68"/>
      <c r="HMJ68"/>
      <c r="HMK68"/>
      <c r="HML68"/>
      <c r="HMM68"/>
      <c r="HMN68"/>
      <c r="HMO68"/>
      <c r="HMP68"/>
      <c r="HMQ68"/>
      <c r="HMR68"/>
      <c r="HMS68"/>
      <c r="HMT68"/>
      <c r="HMU68"/>
      <c r="HMV68"/>
      <c r="HMW68"/>
      <c r="HMX68"/>
      <c r="HMY68"/>
      <c r="HMZ68"/>
      <c r="HNA68"/>
      <c r="HNB68"/>
      <c r="HNC68"/>
      <c r="HND68"/>
      <c r="HNE68"/>
      <c r="HNF68"/>
      <c r="HNG68"/>
      <c r="HNH68"/>
      <c r="HNI68"/>
      <c r="HNJ68"/>
      <c r="HNK68"/>
      <c r="HNL68"/>
      <c r="HNM68"/>
      <c r="HNN68"/>
      <c r="HNO68"/>
      <c r="HNP68"/>
      <c r="HNQ68"/>
      <c r="HNR68"/>
      <c r="HNS68"/>
      <c r="HNT68"/>
      <c r="HNU68"/>
      <c r="HNV68"/>
      <c r="HNW68"/>
      <c r="HNX68"/>
      <c r="HNY68"/>
      <c r="HNZ68"/>
      <c r="HOA68"/>
      <c r="HOB68"/>
      <c r="HOC68"/>
      <c r="HOD68"/>
      <c r="HOE68"/>
      <c r="HOF68"/>
      <c r="HOG68"/>
      <c r="HOH68"/>
      <c r="HOI68"/>
      <c r="HOJ68"/>
      <c r="HOK68"/>
      <c r="HOL68"/>
      <c r="HOM68"/>
      <c r="HON68"/>
      <c r="HOO68"/>
      <c r="HOP68"/>
      <c r="HOQ68"/>
      <c r="HOR68"/>
      <c r="HOS68"/>
      <c r="HOT68"/>
      <c r="HOU68"/>
      <c r="HOV68"/>
      <c r="HOW68"/>
      <c r="HOX68"/>
      <c r="HOY68"/>
      <c r="HOZ68"/>
      <c r="HPA68"/>
      <c r="HPB68"/>
      <c r="HPC68"/>
      <c r="HPD68"/>
      <c r="HPE68"/>
      <c r="HPF68"/>
      <c r="HPG68"/>
      <c r="HPH68"/>
      <c r="HPI68"/>
      <c r="HPJ68"/>
      <c r="HPK68"/>
      <c r="HPL68"/>
      <c r="HPM68"/>
      <c r="HPN68"/>
      <c r="HPO68"/>
      <c r="HPP68"/>
      <c r="HPQ68"/>
      <c r="HPR68"/>
      <c r="HPS68"/>
      <c r="HPT68"/>
      <c r="HPU68"/>
      <c r="HPV68"/>
      <c r="HPW68"/>
      <c r="HPX68"/>
      <c r="HPY68"/>
      <c r="HPZ68"/>
      <c r="HQA68"/>
      <c r="HQB68"/>
      <c r="HQC68"/>
      <c r="HQD68"/>
      <c r="HQE68"/>
      <c r="HQF68"/>
      <c r="HQG68"/>
      <c r="HQH68"/>
      <c r="HQI68"/>
      <c r="HQJ68"/>
      <c r="HQK68"/>
      <c r="HQL68"/>
      <c r="HQM68"/>
      <c r="HQN68"/>
      <c r="HQO68"/>
      <c r="HQP68"/>
      <c r="HQQ68"/>
      <c r="HQR68"/>
      <c r="HQS68"/>
      <c r="HQT68"/>
      <c r="HQU68"/>
      <c r="HQV68"/>
      <c r="HQW68"/>
      <c r="HQX68"/>
      <c r="HQY68"/>
      <c r="HQZ68"/>
      <c r="HRA68"/>
      <c r="HRB68"/>
      <c r="HRC68"/>
      <c r="HRD68"/>
      <c r="HRE68"/>
      <c r="HRF68"/>
      <c r="HRG68"/>
      <c r="HRH68"/>
      <c r="HRI68"/>
      <c r="HRJ68"/>
      <c r="HRK68"/>
      <c r="HRL68"/>
      <c r="HRM68"/>
      <c r="HRN68"/>
      <c r="HRO68"/>
      <c r="HRP68"/>
      <c r="HRQ68"/>
      <c r="HRR68"/>
      <c r="HRS68"/>
      <c r="HRT68"/>
      <c r="HRU68"/>
      <c r="HRV68"/>
      <c r="HRW68"/>
      <c r="HRX68"/>
      <c r="HRY68"/>
      <c r="HRZ68"/>
      <c r="HSA68"/>
      <c r="HSB68"/>
      <c r="HSC68"/>
      <c r="HSD68"/>
      <c r="HSE68"/>
      <c r="HSF68"/>
      <c r="HSG68"/>
      <c r="HSH68"/>
      <c r="HSI68"/>
      <c r="HSJ68"/>
      <c r="HSK68"/>
      <c r="HSL68"/>
      <c r="HSM68"/>
      <c r="HSN68"/>
      <c r="HSO68"/>
      <c r="HSP68"/>
      <c r="HSQ68"/>
      <c r="HSR68"/>
      <c r="HSS68"/>
      <c r="HST68"/>
      <c r="HSU68"/>
      <c r="HSV68"/>
      <c r="HSW68"/>
      <c r="HSX68"/>
      <c r="HSY68"/>
      <c r="HSZ68"/>
      <c r="HTA68"/>
      <c r="HTB68"/>
      <c r="HTC68"/>
      <c r="HTD68"/>
      <c r="HTE68"/>
      <c r="HTF68"/>
      <c r="HTG68"/>
      <c r="HTH68"/>
      <c r="HTI68"/>
      <c r="HTJ68"/>
      <c r="HTK68"/>
      <c r="HTL68"/>
      <c r="HTM68"/>
      <c r="HTN68"/>
      <c r="HTO68"/>
      <c r="HTP68"/>
      <c r="HTQ68"/>
      <c r="HTR68"/>
      <c r="HTS68"/>
      <c r="HTT68"/>
      <c r="HTU68"/>
      <c r="HTV68"/>
      <c r="HTW68"/>
      <c r="HTX68"/>
      <c r="HTY68"/>
      <c r="HTZ68"/>
      <c r="HUA68"/>
      <c r="HUB68"/>
      <c r="HUC68"/>
      <c r="HUD68"/>
      <c r="HUE68"/>
      <c r="HUF68"/>
      <c r="HUG68"/>
      <c r="HUH68"/>
      <c r="HUI68"/>
      <c r="HUJ68"/>
      <c r="HUK68"/>
      <c r="HUL68"/>
      <c r="HUM68"/>
      <c r="HUN68"/>
      <c r="HUO68"/>
      <c r="HUP68"/>
      <c r="HUQ68"/>
      <c r="HUR68"/>
      <c r="HUS68"/>
      <c r="HUT68"/>
      <c r="HUU68"/>
      <c r="HUV68"/>
      <c r="HUW68"/>
      <c r="HUX68"/>
      <c r="HUY68"/>
      <c r="HUZ68"/>
      <c r="HVA68"/>
      <c r="HVB68"/>
      <c r="HVC68"/>
      <c r="HVD68"/>
      <c r="HVE68"/>
      <c r="HVF68"/>
      <c r="HVG68"/>
      <c r="HVH68"/>
      <c r="HVI68"/>
      <c r="HVJ68"/>
      <c r="HVK68"/>
      <c r="HVL68"/>
      <c r="HVM68"/>
      <c r="HVN68"/>
      <c r="HVO68"/>
      <c r="HVP68"/>
      <c r="HVQ68"/>
      <c r="HVR68"/>
      <c r="HVS68"/>
      <c r="HVT68"/>
      <c r="HVU68"/>
      <c r="HVV68"/>
      <c r="HVW68"/>
      <c r="HVX68"/>
      <c r="HVY68"/>
      <c r="HVZ68"/>
      <c r="HWA68"/>
      <c r="HWB68"/>
      <c r="HWC68"/>
      <c r="HWD68"/>
      <c r="HWE68"/>
      <c r="HWF68"/>
      <c r="HWG68"/>
      <c r="HWH68"/>
      <c r="HWI68"/>
      <c r="HWJ68"/>
      <c r="HWK68"/>
      <c r="HWL68"/>
      <c r="HWM68"/>
      <c r="HWN68"/>
      <c r="HWO68"/>
      <c r="HWP68"/>
      <c r="HWQ68"/>
      <c r="HWR68"/>
      <c r="HWS68"/>
      <c r="HWT68"/>
      <c r="HWU68"/>
      <c r="HWV68"/>
      <c r="HWW68"/>
      <c r="HWX68"/>
      <c r="HWY68"/>
      <c r="HWZ68"/>
      <c r="HXA68"/>
      <c r="HXB68"/>
      <c r="HXC68"/>
      <c r="HXD68"/>
      <c r="HXE68"/>
      <c r="HXF68"/>
      <c r="HXG68"/>
      <c r="HXH68"/>
      <c r="HXI68"/>
      <c r="HXJ68"/>
      <c r="HXK68"/>
      <c r="HXL68"/>
      <c r="HXM68"/>
      <c r="HXN68"/>
      <c r="HXO68"/>
      <c r="HXP68"/>
      <c r="HXQ68"/>
      <c r="HXR68"/>
      <c r="HXS68"/>
      <c r="HXT68"/>
      <c r="HXU68"/>
      <c r="HXV68"/>
      <c r="HXW68"/>
      <c r="HXX68"/>
      <c r="HXY68"/>
      <c r="HXZ68"/>
      <c r="HYA68"/>
      <c r="HYB68"/>
      <c r="HYC68"/>
      <c r="HYD68"/>
      <c r="HYE68"/>
      <c r="HYF68"/>
      <c r="HYG68"/>
      <c r="HYH68"/>
      <c r="HYI68"/>
      <c r="HYJ68"/>
      <c r="HYK68"/>
      <c r="HYL68"/>
      <c r="HYM68"/>
      <c r="HYN68"/>
      <c r="HYO68"/>
      <c r="HYP68"/>
      <c r="HYQ68"/>
      <c r="HYR68"/>
      <c r="HYS68"/>
      <c r="HYT68"/>
      <c r="HYU68"/>
      <c r="HYV68"/>
      <c r="HYW68"/>
      <c r="HYX68"/>
      <c r="HYY68"/>
      <c r="HYZ68"/>
      <c r="HZA68"/>
      <c r="HZB68"/>
      <c r="HZC68"/>
      <c r="HZD68"/>
      <c r="HZE68"/>
      <c r="HZF68"/>
      <c r="HZG68"/>
      <c r="HZH68"/>
      <c r="HZI68"/>
      <c r="HZJ68"/>
      <c r="HZK68"/>
      <c r="HZL68"/>
      <c r="HZM68"/>
      <c r="HZN68"/>
      <c r="HZO68"/>
      <c r="HZP68"/>
      <c r="HZQ68"/>
      <c r="HZR68"/>
      <c r="HZS68"/>
      <c r="HZT68"/>
      <c r="HZU68"/>
      <c r="HZV68"/>
      <c r="HZW68"/>
      <c r="HZX68"/>
      <c r="HZY68"/>
      <c r="HZZ68"/>
      <c r="IAA68"/>
      <c r="IAB68"/>
      <c r="IAC68"/>
      <c r="IAD68"/>
      <c r="IAE68"/>
      <c r="IAF68"/>
      <c r="IAG68"/>
      <c r="IAH68"/>
      <c r="IAI68"/>
      <c r="IAJ68"/>
      <c r="IAK68"/>
      <c r="IAL68"/>
      <c r="IAM68"/>
      <c r="IAN68"/>
      <c r="IAO68"/>
      <c r="IAP68"/>
      <c r="IAQ68"/>
      <c r="IAR68"/>
      <c r="IAS68"/>
      <c r="IAT68"/>
      <c r="IAU68"/>
      <c r="IAV68"/>
      <c r="IAW68"/>
      <c r="IAX68"/>
      <c r="IAY68"/>
      <c r="IAZ68"/>
      <c r="IBA68"/>
      <c r="IBB68"/>
      <c r="IBC68"/>
      <c r="IBD68"/>
      <c r="IBE68"/>
      <c r="IBF68"/>
      <c r="IBG68"/>
      <c r="IBH68"/>
      <c r="IBI68"/>
      <c r="IBJ68"/>
      <c r="IBK68"/>
      <c r="IBL68"/>
      <c r="IBM68"/>
      <c r="IBN68"/>
      <c r="IBO68"/>
      <c r="IBP68"/>
      <c r="IBQ68"/>
      <c r="IBR68"/>
      <c r="IBS68"/>
      <c r="IBT68"/>
      <c r="IBU68"/>
      <c r="IBV68"/>
      <c r="IBW68"/>
      <c r="IBX68"/>
      <c r="IBY68"/>
      <c r="IBZ68"/>
      <c r="ICA68"/>
      <c r="ICB68"/>
      <c r="ICC68"/>
      <c r="ICD68"/>
      <c r="ICE68"/>
      <c r="ICF68"/>
      <c r="ICG68"/>
      <c r="ICH68"/>
      <c r="ICI68"/>
      <c r="ICJ68"/>
      <c r="ICK68"/>
      <c r="ICL68"/>
      <c r="ICM68"/>
      <c r="ICN68"/>
      <c r="ICO68"/>
      <c r="ICP68"/>
      <c r="ICQ68"/>
      <c r="ICR68"/>
      <c r="ICS68"/>
      <c r="ICT68"/>
      <c r="ICU68"/>
      <c r="ICV68"/>
      <c r="ICW68"/>
      <c r="ICX68"/>
      <c r="ICY68"/>
      <c r="ICZ68"/>
      <c r="IDA68"/>
      <c r="IDB68"/>
      <c r="IDC68"/>
      <c r="IDD68"/>
      <c r="IDE68"/>
      <c r="IDF68"/>
      <c r="IDG68"/>
      <c r="IDH68"/>
      <c r="IDI68"/>
      <c r="IDJ68"/>
      <c r="IDK68"/>
      <c r="IDL68"/>
      <c r="IDM68"/>
      <c r="IDN68"/>
      <c r="IDO68"/>
      <c r="IDP68"/>
      <c r="IDQ68"/>
      <c r="IDR68"/>
      <c r="IDS68"/>
      <c r="IDT68"/>
      <c r="IDU68"/>
      <c r="IDV68"/>
      <c r="IDW68"/>
      <c r="IDX68"/>
      <c r="IDY68"/>
      <c r="IDZ68"/>
      <c r="IEA68"/>
      <c r="IEB68"/>
      <c r="IEC68"/>
      <c r="IED68"/>
      <c r="IEE68"/>
      <c r="IEF68"/>
      <c r="IEG68"/>
      <c r="IEH68"/>
      <c r="IEI68"/>
      <c r="IEJ68"/>
      <c r="IEK68"/>
      <c r="IEL68"/>
      <c r="IEM68"/>
      <c r="IEN68"/>
      <c r="IEO68"/>
      <c r="IEP68"/>
      <c r="IEQ68"/>
      <c r="IER68"/>
      <c r="IES68"/>
      <c r="IET68"/>
      <c r="IEU68"/>
      <c r="IEV68"/>
      <c r="IEW68"/>
      <c r="IEX68"/>
      <c r="IEY68"/>
      <c r="IEZ68"/>
      <c r="IFA68"/>
      <c r="IFB68"/>
      <c r="IFC68"/>
      <c r="IFD68"/>
      <c r="IFE68"/>
      <c r="IFF68"/>
      <c r="IFG68"/>
      <c r="IFH68"/>
      <c r="IFI68"/>
      <c r="IFJ68"/>
      <c r="IFK68"/>
      <c r="IFL68"/>
      <c r="IFM68"/>
      <c r="IFN68"/>
      <c r="IFO68"/>
      <c r="IFP68"/>
      <c r="IFQ68"/>
      <c r="IFR68"/>
      <c r="IFS68"/>
      <c r="IFT68"/>
      <c r="IFU68"/>
      <c r="IFV68"/>
      <c r="IFW68"/>
      <c r="IFX68"/>
      <c r="IFY68"/>
      <c r="IFZ68"/>
      <c r="IGA68"/>
      <c r="IGB68"/>
      <c r="IGC68"/>
      <c r="IGD68"/>
      <c r="IGE68"/>
      <c r="IGF68"/>
      <c r="IGG68"/>
      <c r="IGH68"/>
      <c r="IGI68"/>
      <c r="IGJ68"/>
      <c r="IGK68"/>
      <c r="IGL68"/>
      <c r="IGM68"/>
      <c r="IGN68"/>
      <c r="IGO68"/>
      <c r="IGP68"/>
      <c r="IGQ68"/>
      <c r="IGR68"/>
      <c r="IGS68"/>
      <c r="IGT68"/>
      <c r="IGU68"/>
      <c r="IGV68"/>
      <c r="IGW68"/>
      <c r="IGX68"/>
      <c r="IGY68"/>
      <c r="IGZ68"/>
      <c r="IHA68"/>
      <c r="IHB68"/>
      <c r="IHC68"/>
      <c r="IHD68"/>
      <c r="IHE68"/>
      <c r="IHF68"/>
      <c r="IHG68"/>
      <c r="IHH68"/>
      <c r="IHI68"/>
      <c r="IHJ68"/>
      <c r="IHK68"/>
      <c r="IHL68"/>
      <c r="IHM68"/>
      <c r="IHN68"/>
      <c r="IHO68"/>
      <c r="IHP68"/>
      <c r="IHQ68"/>
      <c r="IHR68"/>
      <c r="IHS68"/>
      <c r="IHT68"/>
      <c r="IHU68"/>
      <c r="IHV68"/>
      <c r="IHW68"/>
      <c r="IHX68"/>
      <c r="IHY68"/>
      <c r="IHZ68"/>
      <c r="IIA68"/>
      <c r="IIB68"/>
      <c r="IIC68"/>
      <c r="IID68"/>
      <c r="IIE68"/>
      <c r="IIF68"/>
      <c r="IIG68"/>
      <c r="IIH68"/>
      <c r="III68"/>
      <c r="IIJ68"/>
      <c r="IIK68"/>
      <c r="IIL68"/>
      <c r="IIM68"/>
      <c r="IIN68"/>
      <c r="IIO68"/>
      <c r="IIP68"/>
      <c r="IIQ68"/>
      <c r="IIR68"/>
      <c r="IIS68"/>
      <c r="IIT68"/>
      <c r="IIU68"/>
      <c r="IIV68"/>
      <c r="IIW68"/>
      <c r="IIX68"/>
      <c r="IIY68"/>
      <c r="IIZ68"/>
      <c r="IJA68"/>
      <c r="IJB68"/>
      <c r="IJC68"/>
      <c r="IJD68"/>
      <c r="IJE68"/>
      <c r="IJF68"/>
      <c r="IJG68"/>
      <c r="IJH68"/>
      <c r="IJI68"/>
      <c r="IJJ68"/>
      <c r="IJK68"/>
      <c r="IJL68"/>
      <c r="IJM68"/>
      <c r="IJN68"/>
      <c r="IJO68"/>
      <c r="IJP68"/>
      <c r="IJQ68"/>
      <c r="IJR68"/>
      <c r="IJS68"/>
      <c r="IJT68"/>
      <c r="IJU68"/>
      <c r="IJV68"/>
      <c r="IJW68"/>
      <c r="IJX68"/>
      <c r="IJY68"/>
      <c r="IJZ68"/>
      <c r="IKA68"/>
      <c r="IKB68"/>
      <c r="IKC68"/>
      <c r="IKD68"/>
      <c r="IKE68"/>
      <c r="IKF68"/>
      <c r="IKG68"/>
      <c r="IKH68"/>
      <c r="IKI68"/>
      <c r="IKJ68"/>
      <c r="IKK68"/>
      <c r="IKL68"/>
      <c r="IKM68"/>
      <c r="IKN68"/>
      <c r="IKO68"/>
      <c r="IKP68"/>
      <c r="IKQ68"/>
      <c r="IKR68"/>
      <c r="IKS68"/>
      <c r="IKT68"/>
      <c r="IKU68"/>
      <c r="IKV68"/>
      <c r="IKW68"/>
      <c r="IKX68"/>
      <c r="IKY68"/>
      <c r="IKZ68"/>
      <c r="ILA68"/>
      <c r="ILB68"/>
      <c r="ILC68"/>
      <c r="ILD68"/>
      <c r="ILE68"/>
      <c r="ILF68"/>
      <c r="ILG68"/>
      <c r="ILH68"/>
      <c r="ILI68"/>
      <c r="ILJ68"/>
      <c r="ILK68"/>
      <c r="ILL68"/>
      <c r="ILM68"/>
      <c r="ILN68"/>
      <c r="ILO68"/>
      <c r="ILP68"/>
      <c r="ILQ68"/>
      <c r="ILR68"/>
      <c r="ILS68"/>
      <c r="ILT68"/>
      <c r="ILU68"/>
      <c r="ILV68"/>
      <c r="ILW68"/>
      <c r="ILX68"/>
      <c r="ILY68"/>
      <c r="ILZ68"/>
      <c r="IMA68"/>
      <c r="IMB68"/>
      <c r="IMC68"/>
      <c r="IMD68"/>
      <c r="IME68"/>
      <c r="IMF68"/>
      <c r="IMG68"/>
      <c r="IMH68"/>
      <c r="IMI68"/>
      <c r="IMJ68"/>
      <c r="IMK68"/>
      <c r="IML68"/>
      <c r="IMM68"/>
      <c r="IMN68"/>
      <c r="IMO68"/>
      <c r="IMP68"/>
      <c r="IMQ68"/>
      <c r="IMR68"/>
      <c r="IMS68"/>
      <c r="IMT68"/>
      <c r="IMU68"/>
      <c r="IMV68"/>
      <c r="IMW68"/>
      <c r="IMX68"/>
      <c r="IMY68"/>
      <c r="IMZ68"/>
      <c r="INA68"/>
      <c r="INB68"/>
      <c r="INC68"/>
      <c r="IND68"/>
      <c r="INE68"/>
      <c r="INF68"/>
      <c r="ING68"/>
      <c r="INH68"/>
      <c r="INI68"/>
      <c r="INJ68"/>
      <c r="INK68"/>
      <c r="INL68"/>
      <c r="INM68"/>
      <c r="INN68"/>
      <c r="INO68"/>
      <c r="INP68"/>
      <c r="INQ68"/>
      <c r="INR68"/>
      <c r="INS68"/>
      <c r="INT68"/>
      <c r="INU68"/>
      <c r="INV68"/>
      <c r="INW68"/>
      <c r="INX68"/>
      <c r="INY68"/>
      <c r="INZ68"/>
      <c r="IOA68"/>
      <c r="IOB68"/>
      <c r="IOC68"/>
      <c r="IOD68"/>
      <c r="IOE68"/>
      <c r="IOF68"/>
      <c r="IOG68"/>
      <c r="IOH68"/>
      <c r="IOI68"/>
      <c r="IOJ68"/>
      <c r="IOK68"/>
      <c r="IOL68"/>
      <c r="IOM68"/>
      <c r="ION68"/>
      <c r="IOO68"/>
      <c r="IOP68"/>
      <c r="IOQ68"/>
      <c r="IOR68"/>
      <c r="IOS68"/>
      <c r="IOT68"/>
      <c r="IOU68"/>
      <c r="IOV68"/>
      <c r="IOW68"/>
      <c r="IOX68"/>
      <c r="IOY68"/>
      <c r="IOZ68"/>
      <c r="IPA68"/>
      <c r="IPB68"/>
      <c r="IPC68"/>
      <c r="IPD68"/>
      <c r="IPE68"/>
      <c r="IPF68"/>
      <c r="IPG68"/>
      <c r="IPH68"/>
      <c r="IPI68"/>
      <c r="IPJ68"/>
      <c r="IPK68"/>
      <c r="IPL68"/>
      <c r="IPM68"/>
      <c r="IPN68"/>
      <c r="IPO68"/>
      <c r="IPP68"/>
      <c r="IPQ68"/>
      <c r="IPR68"/>
      <c r="IPS68"/>
      <c r="IPT68"/>
      <c r="IPU68"/>
      <c r="IPV68"/>
      <c r="IPW68"/>
      <c r="IPX68"/>
      <c r="IPY68"/>
      <c r="IPZ68"/>
      <c r="IQA68"/>
      <c r="IQB68"/>
      <c r="IQC68"/>
      <c r="IQD68"/>
      <c r="IQE68"/>
      <c r="IQF68"/>
      <c r="IQG68"/>
      <c r="IQH68"/>
      <c r="IQI68"/>
      <c r="IQJ68"/>
      <c r="IQK68"/>
      <c r="IQL68"/>
      <c r="IQM68"/>
      <c r="IQN68"/>
      <c r="IQO68"/>
      <c r="IQP68"/>
      <c r="IQQ68"/>
      <c r="IQR68"/>
      <c r="IQS68"/>
      <c r="IQT68"/>
      <c r="IQU68"/>
      <c r="IQV68"/>
      <c r="IQW68"/>
      <c r="IQX68"/>
      <c r="IQY68"/>
      <c r="IQZ68"/>
      <c r="IRA68"/>
      <c r="IRB68"/>
      <c r="IRC68"/>
      <c r="IRD68"/>
      <c r="IRE68"/>
      <c r="IRF68"/>
      <c r="IRG68"/>
      <c r="IRH68"/>
      <c r="IRI68"/>
      <c r="IRJ68"/>
      <c r="IRK68"/>
      <c r="IRL68"/>
      <c r="IRM68"/>
      <c r="IRN68"/>
      <c r="IRO68"/>
      <c r="IRP68"/>
      <c r="IRQ68"/>
      <c r="IRR68"/>
      <c r="IRS68"/>
      <c r="IRT68"/>
      <c r="IRU68"/>
      <c r="IRV68"/>
      <c r="IRW68"/>
      <c r="IRX68"/>
      <c r="IRY68"/>
      <c r="IRZ68"/>
      <c r="ISA68"/>
      <c r="ISB68"/>
      <c r="ISC68"/>
      <c r="ISD68"/>
      <c r="ISE68"/>
      <c r="ISF68"/>
      <c r="ISG68"/>
      <c r="ISH68"/>
      <c r="ISI68"/>
      <c r="ISJ68"/>
      <c r="ISK68"/>
      <c r="ISL68"/>
      <c r="ISM68"/>
      <c r="ISN68"/>
      <c r="ISO68"/>
      <c r="ISP68"/>
      <c r="ISQ68"/>
      <c r="ISR68"/>
      <c r="ISS68"/>
      <c r="IST68"/>
      <c r="ISU68"/>
      <c r="ISV68"/>
      <c r="ISW68"/>
      <c r="ISX68"/>
      <c r="ISY68"/>
      <c r="ISZ68"/>
      <c r="ITA68"/>
      <c r="ITB68"/>
      <c r="ITC68"/>
      <c r="ITD68"/>
      <c r="ITE68"/>
      <c r="ITF68"/>
      <c r="ITG68"/>
      <c r="ITH68"/>
      <c r="ITI68"/>
      <c r="ITJ68"/>
      <c r="ITK68"/>
      <c r="ITL68"/>
      <c r="ITM68"/>
      <c r="ITN68"/>
      <c r="ITO68"/>
      <c r="ITP68"/>
      <c r="ITQ68"/>
      <c r="ITR68"/>
      <c r="ITS68"/>
      <c r="ITT68"/>
      <c r="ITU68"/>
      <c r="ITV68"/>
      <c r="ITW68"/>
      <c r="ITX68"/>
      <c r="ITY68"/>
      <c r="ITZ68"/>
      <c r="IUA68"/>
      <c r="IUB68"/>
      <c r="IUC68"/>
      <c r="IUD68"/>
      <c r="IUE68"/>
      <c r="IUF68"/>
      <c r="IUG68"/>
      <c r="IUH68"/>
      <c r="IUI68"/>
      <c r="IUJ68"/>
      <c r="IUK68"/>
      <c r="IUL68"/>
      <c r="IUM68"/>
      <c r="IUN68"/>
      <c r="IUO68"/>
      <c r="IUP68"/>
      <c r="IUQ68"/>
      <c r="IUR68"/>
      <c r="IUS68"/>
      <c r="IUT68"/>
      <c r="IUU68"/>
      <c r="IUV68"/>
      <c r="IUW68"/>
      <c r="IUX68"/>
      <c r="IUY68"/>
      <c r="IUZ68"/>
      <c r="IVA68"/>
      <c r="IVB68"/>
      <c r="IVC68"/>
      <c r="IVD68"/>
      <c r="IVE68"/>
      <c r="IVF68"/>
      <c r="IVG68"/>
      <c r="IVH68"/>
      <c r="IVI68"/>
      <c r="IVJ68"/>
      <c r="IVK68"/>
      <c r="IVL68"/>
      <c r="IVM68"/>
      <c r="IVN68"/>
      <c r="IVO68"/>
      <c r="IVP68"/>
      <c r="IVQ68"/>
      <c r="IVR68"/>
      <c r="IVS68"/>
      <c r="IVT68"/>
      <c r="IVU68"/>
      <c r="IVV68"/>
      <c r="IVW68"/>
      <c r="IVX68"/>
      <c r="IVY68"/>
      <c r="IVZ68"/>
      <c r="IWA68"/>
      <c r="IWB68"/>
      <c r="IWC68"/>
      <c r="IWD68"/>
      <c r="IWE68"/>
      <c r="IWF68"/>
      <c r="IWG68"/>
      <c r="IWH68"/>
      <c r="IWI68"/>
      <c r="IWJ68"/>
      <c r="IWK68"/>
      <c r="IWL68"/>
      <c r="IWM68"/>
      <c r="IWN68"/>
      <c r="IWO68"/>
      <c r="IWP68"/>
      <c r="IWQ68"/>
      <c r="IWR68"/>
      <c r="IWS68"/>
      <c r="IWT68"/>
      <c r="IWU68"/>
      <c r="IWV68"/>
      <c r="IWW68"/>
      <c r="IWX68"/>
      <c r="IWY68"/>
      <c r="IWZ68"/>
      <c r="IXA68"/>
      <c r="IXB68"/>
      <c r="IXC68"/>
      <c r="IXD68"/>
      <c r="IXE68"/>
      <c r="IXF68"/>
      <c r="IXG68"/>
      <c r="IXH68"/>
      <c r="IXI68"/>
      <c r="IXJ68"/>
      <c r="IXK68"/>
      <c r="IXL68"/>
      <c r="IXM68"/>
      <c r="IXN68"/>
      <c r="IXO68"/>
      <c r="IXP68"/>
      <c r="IXQ68"/>
      <c r="IXR68"/>
      <c r="IXS68"/>
      <c r="IXT68"/>
      <c r="IXU68"/>
      <c r="IXV68"/>
      <c r="IXW68"/>
      <c r="IXX68"/>
      <c r="IXY68"/>
      <c r="IXZ68"/>
      <c r="IYA68"/>
      <c r="IYB68"/>
      <c r="IYC68"/>
      <c r="IYD68"/>
      <c r="IYE68"/>
      <c r="IYF68"/>
      <c r="IYG68"/>
      <c r="IYH68"/>
      <c r="IYI68"/>
      <c r="IYJ68"/>
      <c r="IYK68"/>
      <c r="IYL68"/>
      <c r="IYM68"/>
      <c r="IYN68"/>
      <c r="IYO68"/>
      <c r="IYP68"/>
      <c r="IYQ68"/>
      <c r="IYR68"/>
      <c r="IYS68"/>
      <c r="IYT68"/>
      <c r="IYU68"/>
      <c r="IYV68"/>
      <c r="IYW68"/>
      <c r="IYX68"/>
      <c r="IYY68"/>
      <c r="IYZ68"/>
      <c r="IZA68"/>
      <c r="IZB68"/>
      <c r="IZC68"/>
      <c r="IZD68"/>
      <c r="IZE68"/>
      <c r="IZF68"/>
      <c r="IZG68"/>
      <c r="IZH68"/>
      <c r="IZI68"/>
      <c r="IZJ68"/>
      <c r="IZK68"/>
      <c r="IZL68"/>
      <c r="IZM68"/>
      <c r="IZN68"/>
      <c r="IZO68"/>
      <c r="IZP68"/>
      <c r="IZQ68"/>
      <c r="IZR68"/>
      <c r="IZS68"/>
      <c r="IZT68"/>
      <c r="IZU68"/>
      <c r="IZV68"/>
      <c r="IZW68"/>
      <c r="IZX68"/>
      <c r="IZY68"/>
      <c r="IZZ68"/>
      <c r="JAA68"/>
      <c r="JAB68"/>
      <c r="JAC68"/>
      <c r="JAD68"/>
      <c r="JAE68"/>
      <c r="JAF68"/>
      <c r="JAG68"/>
      <c r="JAH68"/>
      <c r="JAI68"/>
      <c r="JAJ68"/>
      <c r="JAK68"/>
      <c r="JAL68"/>
      <c r="JAM68"/>
      <c r="JAN68"/>
      <c r="JAO68"/>
      <c r="JAP68"/>
      <c r="JAQ68"/>
      <c r="JAR68"/>
      <c r="JAS68"/>
      <c r="JAT68"/>
      <c r="JAU68"/>
      <c r="JAV68"/>
      <c r="JAW68"/>
      <c r="JAX68"/>
      <c r="JAY68"/>
      <c r="JAZ68"/>
      <c r="JBA68"/>
      <c r="JBB68"/>
      <c r="JBC68"/>
      <c r="JBD68"/>
      <c r="JBE68"/>
      <c r="JBF68"/>
      <c r="JBG68"/>
      <c r="JBH68"/>
      <c r="JBI68"/>
      <c r="JBJ68"/>
      <c r="JBK68"/>
      <c r="JBL68"/>
      <c r="JBM68"/>
      <c r="JBN68"/>
      <c r="JBO68"/>
      <c r="JBP68"/>
      <c r="JBQ68"/>
      <c r="JBR68"/>
      <c r="JBS68"/>
      <c r="JBT68"/>
      <c r="JBU68"/>
      <c r="JBV68"/>
      <c r="JBW68"/>
      <c r="JBX68"/>
      <c r="JBY68"/>
      <c r="JBZ68"/>
      <c r="JCA68"/>
      <c r="JCB68"/>
      <c r="JCC68"/>
      <c r="JCD68"/>
      <c r="JCE68"/>
      <c r="JCF68"/>
      <c r="JCG68"/>
      <c r="JCH68"/>
      <c r="JCI68"/>
      <c r="JCJ68"/>
      <c r="JCK68"/>
      <c r="JCL68"/>
      <c r="JCM68"/>
      <c r="JCN68"/>
      <c r="JCO68"/>
      <c r="JCP68"/>
      <c r="JCQ68"/>
      <c r="JCR68"/>
      <c r="JCS68"/>
      <c r="JCT68"/>
      <c r="JCU68"/>
      <c r="JCV68"/>
      <c r="JCW68"/>
      <c r="JCX68"/>
      <c r="JCY68"/>
      <c r="JCZ68"/>
      <c r="JDA68"/>
      <c r="JDB68"/>
      <c r="JDC68"/>
      <c r="JDD68"/>
      <c r="JDE68"/>
      <c r="JDF68"/>
      <c r="JDG68"/>
      <c r="JDH68"/>
      <c r="JDI68"/>
      <c r="JDJ68"/>
      <c r="JDK68"/>
      <c r="JDL68"/>
      <c r="JDM68"/>
      <c r="JDN68"/>
      <c r="JDO68"/>
      <c r="JDP68"/>
      <c r="JDQ68"/>
      <c r="JDR68"/>
      <c r="JDS68"/>
      <c r="JDT68"/>
      <c r="JDU68"/>
      <c r="JDV68"/>
      <c r="JDW68"/>
      <c r="JDX68"/>
      <c r="JDY68"/>
      <c r="JDZ68"/>
      <c r="JEA68"/>
      <c r="JEB68"/>
      <c r="JEC68"/>
      <c r="JED68"/>
      <c r="JEE68"/>
      <c r="JEF68"/>
      <c r="JEG68"/>
      <c r="JEH68"/>
      <c r="JEI68"/>
      <c r="JEJ68"/>
      <c r="JEK68"/>
      <c r="JEL68"/>
      <c r="JEM68"/>
      <c r="JEN68"/>
      <c r="JEO68"/>
      <c r="JEP68"/>
      <c r="JEQ68"/>
      <c r="JER68"/>
      <c r="JES68"/>
      <c r="JET68"/>
      <c r="JEU68"/>
      <c r="JEV68"/>
      <c r="JEW68"/>
      <c r="JEX68"/>
      <c r="JEY68"/>
      <c r="JEZ68"/>
      <c r="JFA68"/>
      <c r="JFB68"/>
      <c r="JFC68"/>
      <c r="JFD68"/>
      <c r="JFE68"/>
      <c r="JFF68"/>
      <c r="JFG68"/>
      <c r="JFH68"/>
      <c r="JFI68"/>
      <c r="JFJ68"/>
      <c r="JFK68"/>
      <c r="JFL68"/>
      <c r="JFM68"/>
      <c r="JFN68"/>
      <c r="JFO68"/>
      <c r="JFP68"/>
      <c r="JFQ68"/>
      <c r="JFR68"/>
      <c r="JFS68"/>
      <c r="JFT68"/>
      <c r="JFU68"/>
      <c r="JFV68"/>
      <c r="JFW68"/>
      <c r="JFX68"/>
      <c r="JFY68"/>
      <c r="JFZ68"/>
      <c r="JGA68"/>
      <c r="JGB68"/>
      <c r="JGC68"/>
      <c r="JGD68"/>
      <c r="JGE68"/>
      <c r="JGF68"/>
      <c r="JGG68"/>
      <c r="JGH68"/>
      <c r="JGI68"/>
      <c r="JGJ68"/>
      <c r="JGK68"/>
      <c r="JGL68"/>
      <c r="JGM68"/>
      <c r="JGN68"/>
      <c r="JGO68"/>
      <c r="JGP68"/>
      <c r="JGQ68"/>
      <c r="JGR68"/>
      <c r="JGS68"/>
      <c r="JGT68"/>
      <c r="JGU68"/>
      <c r="JGV68"/>
      <c r="JGW68"/>
      <c r="JGX68"/>
      <c r="JGY68"/>
      <c r="JGZ68"/>
      <c r="JHA68"/>
      <c r="JHB68"/>
      <c r="JHC68"/>
      <c r="JHD68"/>
      <c r="JHE68"/>
      <c r="JHF68"/>
      <c r="JHG68"/>
      <c r="JHH68"/>
      <c r="JHI68"/>
      <c r="JHJ68"/>
      <c r="JHK68"/>
      <c r="JHL68"/>
      <c r="JHM68"/>
      <c r="JHN68"/>
      <c r="JHO68"/>
      <c r="JHP68"/>
      <c r="JHQ68"/>
      <c r="JHR68"/>
      <c r="JHS68"/>
      <c r="JHT68"/>
      <c r="JHU68"/>
      <c r="JHV68"/>
      <c r="JHW68"/>
      <c r="JHX68"/>
      <c r="JHY68"/>
      <c r="JHZ68"/>
      <c r="JIA68"/>
      <c r="JIB68"/>
      <c r="JIC68"/>
      <c r="JID68"/>
      <c r="JIE68"/>
      <c r="JIF68"/>
      <c r="JIG68"/>
      <c r="JIH68"/>
      <c r="JII68"/>
      <c r="JIJ68"/>
      <c r="JIK68"/>
      <c r="JIL68"/>
      <c r="JIM68"/>
      <c r="JIN68"/>
      <c r="JIO68"/>
      <c r="JIP68"/>
      <c r="JIQ68"/>
      <c r="JIR68"/>
      <c r="JIS68"/>
      <c r="JIT68"/>
      <c r="JIU68"/>
      <c r="JIV68"/>
      <c r="JIW68"/>
      <c r="JIX68"/>
      <c r="JIY68"/>
      <c r="JIZ68"/>
      <c r="JJA68"/>
      <c r="JJB68"/>
      <c r="JJC68"/>
      <c r="JJD68"/>
      <c r="JJE68"/>
      <c r="JJF68"/>
      <c r="JJG68"/>
      <c r="JJH68"/>
      <c r="JJI68"/>
      <c r="JJJ68"/>
      <c r="JJK68"/>
      <c r="JJL68"/>
      <c r="JJM68"/>
      <c r="JJN68"/>
      <c r="JJO68"/>
      <c r="JJP68"/>
      <c r="JJQ68"/>
      <c r="JJR68"/>
      <c r="JJS68"/>
      <c r="JJT68"/>
      <c r="JJU68"/>
      <c r="JJV68"/>
      <c r="JJW68"/>
      <c r="JJX68"/>
      <c r="JJY68"/>
      <c r="JJZ68"/>
      <c r="JKA68"/>
      <c r="JKB68"/>
      <c r="JKC68"/>
      <c r="JKD68"/>
      <c r="JKE68"/>
      <c r="JKF68"/>
      <c r="JKG68"/>
      <c r="JKH68"/>
      <c r="JKI68"/>
      <c r="JKJ68"/>
      <c r="JKK68"/>
      <c r="JKL68"/>
      <c r="JKM68"/>
      <c r="JKN68"/>
      <c r="JKO68"/>
      <c r="JKP68"/>
      <c r="JKQ68"/>
      <c r="JKR68"/>
      <c r="JKS68"/>
      <c r="JKT68"/>
      <c r="JKU68"/>
      <c r="JKV68"/>
      <c r="JKW68"/>
      <c r="JKX68"/>
      <c r="JKY68"/>
      <c r="JKZ68"/>
      <c r="JLA68"/>
      <c r="JLB68"/>
      <c r="JLC68"/>
      <c r="JLD68"/>
      <c r="JLE68"/>
      <c r="JLF68"/>
      <c r="JLG68"/>
      <c r="JLH68"/>
      <c r="JLI68"/>
      <c r="JLJ68"/>
      <c r="JLK68"/>
      <c r="JLL68"/>
      <c r="JLM68"/>
      <c r="JLN68"/>
      <c r="JLO68"/>
      <c r="JLP68"/>
      <c r="JLQ68"/>
      <c r="JLR68"/>
      <c r="JLS68"/>
      <c r="JLT68"/>
      <c r="JLU68"/>
      <c r="JLV68"/>
      <c r="JLW68"/>
      <c r="JLX68"/>
      <c r="JLY68"/>
      <c r="JLZ68"/>
      <c r="JMA68"/>
      <c r="JMB68"/>
      <c r="JMC68"/>
      <c r="JMD68"/>
      <c r="JME68"/>
      <c r="JMF68"/>
      <c r="JMG68"/>
      <c r="JMH68"/>
      <c r="JMI68"/>
      <c r="JMJ68"/>
      <c r="JMK68"/>
      <c r="JML68"/>
      <c r="JMM68"/>
      <c r="JMN68"/>
      <c r="JMO68"/>
      <c r="JMP68"/>
      <c r="JMQ68"/>
      <c r="JMR68"/>
      <c r="JMS68"/>
      <c r="JMT68"/>
      <c r="JMU68"/>
      <c r="JMV68"/>
      <c r="JMW68"/>
      <c r="JMX68"/>
      <c r="JMY68"/>
      <c r="JMZ68"/>
      <c r="JNA68"/>
      <c r="JNB68"/>
      <c r="JNC68"/>
      <c r="JND68"/>
      <c r="JNE68"/>
      <c r="JNF68"/>
      <c r="JNG68"/>
      <c r="JNH68"/>
      <c r="JNI68"/>
      <c r="JNJ68"/>
      <c r="JNK68"/>
      <c r="JNL68"/>
      <c r="JNM68"/>
      <c r="JNN68"/>
      <c r="JNO68"/>
      <c r="JNP68"/>
      <c r="JNQ68"/>
      <c r="JNR68"/>
      <c r="JNS68"/>
      <c r="JNT68"/>
      <c r="JNU68"/>
      <c r="JNV68"/>
      <c r="JNW68"/>
      <c r="JNX68"/>
      <c r="JNY68"/>
      <c r="JNZ68"/>
      <c r="JOA68"/>
      <c r="JOB68"/>
      <c r="JOC68"/>
      <c r="JOD68"/>
      <c r="JOE68"/>
      <c r="JOF68"/>
      <c r="JOG68"/>
      <c r="JOH68"/>
      <c r="JOI68"/>
      <c r="JOJ68"/>
      <c r="JOK68"/>
      <c r="JOL68"/>
      <c r="JOM68"/>
      <c r="JON68"/>
      <c r="JOO68"/>
      <c r="JOP68"/>
      <c r="JOQ68"/>
      <c r="JOR68"/>
      <c r="JOS68"/>
      <c r="JOT68"/>
      <c r="JOU68"/>
      <c r="JOV68"/>
      <c r="JOW68"/>
      <c r="JOX68"/>
      <c r="JOY68"/>
      <c r="JOZ68"/>
      <c r="JPA68"/>
      <c r="JPB68"/>
      <c r="JPC68"/>
      <c r="JPD68"/>
      <c r="JPE68"/>
      <c r="JPF68"/>
      <c r="JPG68"/>
      <c r="JPH68"/>
      <c r="JPI68"/>
      <c r="JPJ68"/>
      <c r="JPK68"/>
      <c r="JPL68"/>
      <c r="JPM68"/>
      <c r="JPN68"/>
      <c r="JPO68"/>
      <c r="JPP68"/>
      <c r="JPQ68"/>
      <c r="JPR68"/>
      <c r="JPS68"/>
      <c r="JPT68"/>
      <c r="JPU68"/>
      <c r="JPV68"/>
      <c r="JPW68"/>
      <c r="JPX68"/>
      <c r="JPY68"/>
      <c r="JPZ68"/>
      <c r="JQA68"/>
      <c r="JQB68"/>
      <c r="JQC68"/>
      <c r="JQD68"/>
      <c r="JQE68"/>
      <c r="JQF68"/>
      <c r="JQG68"/>
      <c r="JQH68"/>
      <c r="JQI68"/>
      <c r="JQJ68"/>
      <c r="JQK68"/>
      <c r="JQL68"/>
      <c r="JQM68"/>
      <c r="JQN68"/>
      <c r="JQO68"/>
      <c r="JQP68"/>
      <c r="JQQ68"/>
      <c r="JQR68"/>
      <c r="JQS68"/>
      <c r="JQT68"/>
      <c r="JQU68"/>
      <c r="JQV68"/>
      <c r="JQW68"/>
      <c r="JQX68"/>
      <c r="JQY68"/>
      <c r="JQZ68"/>
      <c r="JRA68"/>
      <c r="JRB68"/>
      <c r="JRC68"/>
      <c r="JRD68"/>
      <c r="JRE68"/>
      <c r="JRF68"/>
      <c r="JRG68"/>
      <c r="JRH68"/>
      <c r="JRI68"/>
      <c r="JRJ68"/>
      <c r="JRK68"/>
      <c r="JRL68"/>
      <c r="JRM68"/>
      <c r="JRN68"/>
      <c r="JRO68"/>
      <c r="JRP68"/>
      <c r="JRQ68"/>
      <c r="JRR68"/>
      <c r="JRS68"/>
      <c r="JRT68"/>
      <c r="JRU68"/>
      <c r="JRV68"/>
      <c r="JRW68"/>
      <c r="JRX68"/>
      <c r="JRY68"/>
      <c r="JRZ68"/>
      <c r="JSA68"/>
      <c r="JSB68"/>
      <c r="JSC68"/>
      <c r="JSD68"/>
      <c r="JSE68"/>
      <c r="JSF68"/>
      <c r="JSG68"/>
      <c r="JSH68"/>
      <c r="JSI68"/>
      <c r="JSJ68"/>
      <c r="JSK68"/>
      <c r="JSL68"/>
      <c r="JSM68"/>
      <c r="JSN68"/>
      <c r="JSO68"/>
      <c r="JSP68"/>
      <c r="JSQ68"/>
      <c r="JSR68"/>
      <c r="JSS68"/>
      <c r="JST68"/>
      <c r="JSU68"/>
      <c r="JSV68"/>
      <c r="JSW68"/>
      <c r="JSX68"/>
      <c r="JSY68"/>
      <c r="JSZ68"/>
      <c r="JTA68"/>
      <c r="JTB68"/>
      <c r="JTC68"/>
      <c r="JTD68"/>
      <c r="JTE68"/>
      <c r="JTF68"/>
      <c r="JTG68"/>
      <c r="JTH68"/>
      <c r="JTI68"/>
      <c r="JTJ68"/>
      <c r="JTK68"/>
      <c r="JTL68"/>
      <c r="JTM68"/>
      <c r="JTN68"/>
      <c r="JTO68"/>
      <c r="JTP68"/>
      <c r="JTQ68"/>
      <c r="JTR68"/>
      <c r="JTS68"/>
      <c r="JTT68"/>
      <c r="JTU68"/>
      <c r="JTV68"/>
      <c r="JTW68"/>
      <c r="JTX68"/>
      <c r="JTY68"/>
      <c r="JTZ68"/>
      <c r="JUA68"/>
      <c r="JUB68"/>
      <c r="JUC68"/>
      <c r="JUD68"/>
      <c r="JUE68"/>
      <c r="JUF68"/>
      <c r="JUG68"/>
      <c r="JUH68"/>
      <c r="JUI68"/>
      <c r="JUJ68"/>
      <c r="JUK68"/>
      <c r="JUL68"/>
      <c r="JUM68"/>
      <c r="JUN68"/>
      <c r="JUO68"/>
      <c r="JUP68"/>
      <c r="JUQ68"/>
      <c r="JUR68"/>
      <c r="JUS68"/>
      <c r="JUT68"/>
      <c r="JUU68"/>
      <c r="JUV68"/>
      <c r="JUW68"/>
      <c r="JUX68"/>
      <c r="JUY68"/>
      <c r="JUZ68"/>
      <c r="JVA68"/>
      <c r="JVB68"/>
      <c r="JVC68"/>
      <c r="JVD68"/>
      <c r="JVE68"/>
      <c r="JVF68"/>
      <c r="JVG68"/>
      <c r="JVH68"/>
      <c r="JVI68"/>
      <c r="JVJ68"/>
      <c r="JVK68"/>
      <c r="JVL68"/>
      <c r="JVM68"/>
      <c r="JVN68"/>
      <c r="JVO68"/>
      <c r="JVP68"/>
      <c r="JVQ68"/>
      <c r="JVR68"/>
      <c r="JVS68"/>
      <c r="JVT68"/>
      <c r="JVU68"/>
      <c r="JVV68"/>
      <c r="JVW68"/>
      <c r="JVX68"/>
      <c r="JVY68"/>
      <c r="JVZ68"/>
      <c r="JWA68"/>
      <c r="JWB68"/>
      <c r="JWC68"/>
      <c r="JWD68"/>
      <c r="JWE68"/>
      <c r="JWF68"/>
      <c r="JWG68"/>
      <c r="JWH68"/>
      <c r="JWI68"/>
      <c r="JWJ68"/>
      <c r="JWK68"/>
      <c r="JWL68"/>
      <c r="JWM68"/>
      <c r="JWN68"/>
      <c r="JWO68"/>
      <c r="JWP68"/>
      <c r="JWQ68"/>
      <c r="JWR68"/>
      <c r="JWS68"/>
      <c r="JWT68"/>
      <c r="JWU68"/>
      <c r="JWV68"/>
      <c r="JWW68"/>
      <c r="JWX68"/>
      <c r="JWY68"/>
      <c r="JWZ68"/>
      <c r="JXA68"/>
      <c r="JXB68"/>
      <c r="JXC68"/>
      <c r="JXD68"/>
      <c r="JXE68"/>
      <c r="JXF68"/>
      <c r="JXG68"/>
      <c r="JXH68"/>
      <c r="JXI68"/>
      <c r="JXJ68"/>
      <c r="JXK68"/>
      <c r="JXL68"/>
      <c r="JXM68"/>
      <c r="JXN68"/>
      <c r="JXO68"/>
      <c r="JXP68"/>
      <c r="JXQ68"/>
      <c r="JXR68"/>
      <c r="JXS68"/>
      <c r="JXT68"/>
      <c r="JXU68"/>
      <c r="JXV68"/>
      <c r="JXW68"/>
      <c r="JXX68"/>
      <c r="JXY68"/>
      <c r="JXZ68"/>
      <c r="JYA68"/>
      <c r="JYB68"/>
      <c r="JYC68"/>
      <c r="JYD68"/>
      <c r="JYE68"/>
      <c r="JYF68"/>
      <c r="JYG68"/>
      <c r="JYH68"/>
      <c r="JYI68"/>
      <c r="JYJ68"/>
      <c r="JYK68"/>
      <c r="JYL68"/>
      <c r="JYM68"/>
      <c r="JYN68"/>
      <c r="JYO68"/>
      <c r="JYP68"/>
      <c r="JYQ68"/>
      <c r="JYR68"/>
      <c r="JYS68"/>
      <c r="JYT68"/>
      <c r="JYU68"/>
      <c r="JYV68"/>
      <c r="JYW68"/>
      <c r="JYX68"/>
      <c r="JYY68"/>
      <c r="JYZ68"/>
      <c r="JZA68"/>
      <c r="JZB68"/>
      <c r="JZC68"/>
      <c r="JZD68"/>
      <c r="JZE68"/>
      <c r="JZF68"/>
      <c r="JZG68"/>
      <c r="JZH68"/>
      <c r="JZI68"/>
      <c r="JZJ68"/>
      <c r="JZK68"/>
      <c r="JZL68"/>
      <c r="JZM68"/>
      <c r="JZN68"/>
      <c r="JZO68"/>
      <c r="JZP68"/>
      <c r="JZQ68"/>
      <c r="JZR68"/>
      <c r="JZS68"/>
      <c r="JZT68"/>
      <c r="JZU68"/>
      <c r="JZV68"/>
      <c r="JZW68"/>
      <c r="JZX68"/>
      <c r="JZY68"/>
      <c r="JZZ68"/>
      <c r="KAA68"/>
      <c r="KAB68"/>
      <c r="KAC68"/>
      <c r="KAD68"/>
      <c r="KAE68"/>
      <c r="KAF68"/>
      <c r="KAG68"/>
      <c r="KAH68"/>
      <c r="KAI68"/>
      <c r="KAJ68"/>
      <c r="KAK68"/>
      <c r="KAL68"/>
      <c r="KAM68"/>
      <c r="KAN68"/>
      <c r="KAO68"/>
      <c r="KAP68"/>
      <c r="KAQ68"/>
      <c r="KAR68"/>
      <c r="KAS68"/>
      <c r="KAT68"/>
      <c r="KAU68"/>
      <c r="KAV68"/>
      <c r="KAW68"/>
      <c r="KAX68"/>
      <c r="KAY68"/>
      <c r="KAZ68"/>
      <c r="KBA68"/>
      <c r="KBB68"/>
      <c r="KBC68"/>
      <c r="KBD68"/>
      <c r="KBE68"/>
      <c r="KBF68"/>
      <c r="KBG68"/>
      <c r="KBH68"/>
      <c r="KBI68"/>
      <c r="KBJ68"/>
      <c r="KBK68"/>
      <c r="KBL68"/>
      <c r="KBM68"/>
      <c r="KBN68"/>
      <c r="KBO68"/>
      <c r="KBP68"/>
      <c r="KBQ68"/>
      <c r="KBR68"/>
      <c r="KBS68"/>
      <c r="KBT68"/>
      <c r="KBU68"/>
      <c r="KBV68"/>
      <c r="KBW68"/>
      <c r="KBX68"/>
      <c r="KBY68"/>
      <c r="KBZ68"/>
      <c r="KCA68"/>
      <c r="KCB68"/>
      <c r="KCC68"/>
      <c r="KCD68"/>
      <c r="KCE68"/>
      <c r="KCF68"/>
      <c r="KCG68"/>
      <c r="KCH68"/>
      <c r="KCI68"/>
      <c r="KCJ68"/>
      <c r="KCK68"/>
      <c r="KCL68"/>
      <c r="KCM68"/>
      <c r="KCN68"/>
      <c r="KCO68"/>
      <c r="KCP68"/>
      <c r="KCQ68"/>
      <c r="KCR68"/>
      <c r="KCS68"/>
      <c r="KCT68"/>
      <c r="KCU68"/>
      <c r="KCV68"/>
      <c r="KCW68"/>
      <c r="KCX68"/>
      <c r="KCY68"/>
      <c r="KCZ68"/>
      <c r="KDA68"/>
      <c r="KDB68"/>
      <c r="KDC68"/>
      <c r="KDD68"/>
      <c r="KDE68"/>
      <c r="KDF68"/>
      <c r="KDG68"/>
      <c r="KDH68"/>
      <c r="KDI68"/>
      <c r="KDJ68"/>
      <c r="KDK68"/>
      <c r="KDL68"/>
      <c r="KDM68"/>
      <c r="KDN68"/>
      <c r="KDO68"/>
      <c r="KDP68"/>
      <c r="KDQ68"/>
      <c r="KDR68"/>
      <c r="KDS68"/>
      <c r="KDT68"/>
      <c r="KDU68"/>
      <c r="KDV68"/>
      <c r="KDW68"/>
      <c r="KDX68"/>
      <c r="KDY68"/>
      <c r="KDZ68"/>
      <c r="KEA68"/>
      <c r="KEB68"/>
      <c r="KEC68"/>
      <c r="KED68"/>
      <c r="KEE68"/>
      <c r="KEF68"/>
      <c r="KEG68"/>
      <c r="KEH68"/>
      <c r="KEI68"/>
      <c r="KEJ68"/>
      <c r="KEK68"/>
      <c r="KEL68"/>
      <c r="KEM68"/>
      <c r="KEN68"/>
      <c r="KEO68"/>
      <c r="KEP68"/>
      <c r="KEQ68"/>
      <c r="KER68"/>
      <c r="KES68"/>
      <c r="KET68"/>
      <c r="KEU68"/>
      <c r="KEV68"/>
      <c r="KEW68"/>
      <c r="KEX68"/>
      <c r="KEY68"/>
      <c r="KEZ68"/>
      <c r="KFA68"/>
      <c r="KFB68"/>
      <c r="KFC68"/>
      <c r="KFD68"/>
      <c r="KFE68"/>
      <c r="KFF68"/>
      <c r="KFG68"/>
      <c r="KFH68"/>
      <c r="KFI68"/>
      <c r="KFJ68"/>
      <c r="KFK68"/>
      <c r="KFL68"/>
      <c r="KFM68"/>
      <c r="KFN68"/>
      <c r="KFO68"/>
      <c r="KFP68"/>
      <c r="KFQ68"/>
      <c r="KFR68"/>
      <c r="KFS68"/>
      <c r="KFT68"/>
      <c r="KFU68"/>
      <c r="KFV68"/>
      <c r="KFW68"/>
      <c r="KFX68"/>
      <c r="KFY68"/>
      <c r="KFZ68"/>
      <c r="KGA68"/>
      <c r="KGB68"/>
      <c r="KGC68"/>
      <c r="KGD68"/>
      <c r="KGE68"/>
      <c r="KGF68"/>
      <c r="KGG68"/>
      <c r="KGH68"/>
      <c r="KGI68"/>
      <c r="KGJ68"/>
      <c r="KGK68"/>
      <c r="KGL68"/>
      <c r="KGM68"/>
      <c r="KGN68"/>
      <c r="KGO68"/>
      <c r="KGP68"/>
      <c r="KGQ68"/>
      <c r="KGR68"/>
      <c r="KGS68"/>
      <c r="KGT68"/>
      <c r="KGU68"/>
      <c r="KGV68"/>
      <c r="KGW68"/>
      <c r="KGX68"/>
      <c r="KGY68"/>
      <c r="KGZ68"/>
      <c r="KHA68"/>
      <c r="KHB68"/>
      <c r="KHC68"/>
      <c r="KHD68"/>
      <c r="KHE68"/>
      <c r="KHF68"/>
      <c r="KHG68"/>
      <c r="KHH68"/>
      <c r="KHI68"/>
      <c r="KHJ68"/>
      <c r="KHK68"/>
      <c r="KHL68"/>
      <c r="KHM68"/>
      <c r="KHN68"/>
      <c r="KHO68"/>
      <c r="KHP68"/>
      <c r="KHQ68"/>
      <c r="KHR68"/>
      <c r="KHS68"/>
      <c r="KHT68"/>
      <c r="KHU68"/>
      <c r="KHV68"/>
      <c r="KHW68"/>
      <c r="KHX68"/>
      <c r="KHY68"/>
      <c r="KHZ68"/>
      <c r="KIA68"/>
      <c r="KIB68"/>
      <c r="KIC68"/>
      <c r="KID68"/>
      <c r="KIE68"/>
      <c r="KIF68"/>
      <c r="KIG68"/>
      <c r="KIH68"/>
      <c r="KII68"/>
      <c r="KIJ68"/>
      <c r="KIK68"/>
      <c r="KIL68"/>
      <c r="KIM68"/>
      <c r="KIN68"/>
      <c r="KIO68"/>
      <c r="KIP68"/>
      <c r="KIQ68"/>
      <c r="KIR68"/>
      <c r="KIS68"/>
      <c r="KIT68"/>
      <c r="KIU68"/>
      <c r="KIV68"/>
      <c r="KIW68"/>
      <c r="KIX68"/>
      <c r="KIY68"/>
      <c r="KIZ68"/>
      <c r="KJA68"/>
      <c r="KJB68"/>
      <c r="KJC68"/>
      <c r="KJD68"/>
      <c r="KJE68"/>
      <c r="KJF68"/>
      <c r="KJG68"/>
      <c r="KJH68"/>
      <c r="KJI68"/>
      <c r="KJJ68"/>
      <c r="KJK68"/>
      <c r="KJL68"/>
      <c r="KJM68"/>
      <c r="KJN68"/>
      <c r="KJO68"/>
      <c r="KJP68"/>
      <c r="KJQ68"/>
      <c r="KJR68"/>
      <c r="KJS68"/>
      <c r="KJT68"/>
      <c r="KJU68"/>
      <c r="KJV68"/>
      <c r="KJW68"/>
      <c r="KJX68"/>
      <c r="KJY68"/>
      <c r="KJZ68"/>
      <c r="KKA68"/>
      <c r="KKB68"/>
      <c r="KKC68"/>
      <c r="KKD68"/>
      <c r="KKE68"/>
      <c r="KKF68"/>
      <c r="KKG68"/>
      <c r="KKH68"/>
      <c r="KKI68"/>
      <c r="KKJ68"/>
      <c r="KKK68"/>
      <c r="KKL68"/>
      <c r="KKM68"/>
      <c r="KKN68"/>
      <c r="KKO68"/>
      <c r="KKP68"/>
      <c r="KKQ68"/>
      <c r="KKR68"/>
      <c r="KKS68"/>
      <c r="KKT68"/>
      <c r="KKU68"/>
      <c r="KKV68"/>
      <c r="KKW68"/>
      <c r="KKX68"/>
      <c r="KKY68"/>
      <c r="KKZ68"/>
      <c r="KLA68"/>
      <c r="KLB68"/>
      <c r="KLC68"/>
      <c r="KLD68"/>
      <c r="KLE68"/>
      <c r="KLF68"/>
      <c r="KLG68"/>
      <c r="KLH68"/>
      <c r="KLI68"/>
      <c r="KLJ68"/>
      <c r="KLK68"/>
      <c r="KLL68"/>
      <c r="KLM68"/>
      <c r="KLN68"/>
      <c r="KLO68"/>
      <c r="KLP68"/>
      <c r="KLQ68"/>
      <c r="KLR68"/>
      <c r="KLS68"/>
      <c r="KLT68"/>
      <c r="KLU68"/>
      <c r="KLV68"/>
      <c r="KLW68"/>
      <c r="KLX68"/>
      <c r="KLY68"/>
      <c r="KLZ68"/>
      <c r="KMA68"/>
      <c r="KMB68"/>
      <c r="KMC68"/>
      <c r="KMD68"/>
      <c r="KME68"/>
      <c r="KMF68"/>
      <c r="KMG68"/>
      <c r="KMH68"/>
      <c r="KMI68"/>
      <c r="KMJ68"/>
      <c r="KMK68"/>
      <c r="KML68"/>
      <c r="KMM68"/>
      <c r="KMN68"/>
      <c r="KMO68"/>
      <c r="KMP68"/>
      <c r="KMQ68"/>
      <c r="KMR68"/>
      <c r="KMS68"/>
      <c r="KMT68"/>
      <c r="KMU68"/>
      <c r="KMV68"/>
      <c r="KMW68"/>
      <c r="KMX68"/>
      <c r="KMY68"/>
      <c r="KMZ68"/>
      <c r="KNA68"/>
      <c r="KNB68"/>
      <c r="KNC68"/>
      <c r="KND68"/>
      <c r="KNE68"/>
      <c r="KNF68"/>
      <c r="KNG68"/>
      <c r="KNH68"/>
      <c r="KNI68"/>
      <c r="KNJ68"/>
      <c r="KNK68"/>
      <c r="KNL68"/>
      <c r="KNM68"/>
      <c r="KNN68"/>
      <c r="KNO68"/>
      <c r="KNP68"/>
      <c r="KNQ68"/>
      <c r="KNR68"/>
      <c r="KNS68"/>
      <c r="KNT68"/>
      <c r="KNU68"/>
      <c r="KNV68"/>
      <c r="KNW68"/>
      <c r="KNX68"/>
      <c r="KNY68"/>
      <c r="KNZ68"/>
      <c r="KOA68"/>
      <c r="KOB68"/>
      <c r="KOC68"/>
      <c r="KOD68"/>
      <c r="KOE68"/>
      <c r="KOF68"/>
      <c r="KOG68"/>
      <c r="KOH68"/>
      <c r="KOI68"/>
      <c r="KOJ68"/>
      <c r="KOK68"/>
      <c r="KOL68"/>
      <c r="KOM68"/>
      <c r="KON68"/>
      <c r="KOO68"/>
      <c r="KOP68"/>
      <c r="KOQ68"/>
      <c r="KOR68"/>
      <c r="KOS68"/>
      <c r="KOT68"/>
      <c r="KOU68"/>
      <c r="KOV68"/>
      <c r="KOW68"/>
      <c r="KOX68"/>
      <c r="KOY68"/>
      <c r="KOZ68"/>
      <c r="KPA68"/>
      <c r="KPB68"/>
      <c r="KPC68"/>
      <c r="KPD68"/>
      <c r="KPE68"/>
      <c r="KPF68"/>
      <c r="KPG68"/>
      <c r="KPH68"/>
      <c r="KPI68"/>
      <c r="KPJ68"/>
      <c r="KPK68"/>
      <c r="KPL68"/>
      <c r="KPM68"/>
      <c r="KPN68"/>
      <c r="KPO68"/>
      <c r="KPP68"/>
      <c r="KPQ68"/>
      <c r="KPR68"/>
      <c r="KPS68"/>
      <c r="KPT68"/>
      <c r="KPU68"/>
      <c r="KPV68"/>
      <c r="KPW68"/>
      <c r="KPX68"/>
      <c r="KPY68"/>
      <c r="KPZ68"/>
      <c r="KQA68"/>
      <c r="KQB68"/>
      <c r="KQC68"/>
      <c r="KQD68"/>
      <c r="KQE68"/>
      <c r="KQF68"/>
      <c r="KQG68"/>
      <c r="KQH68"/>
      <c r="KQI68"/>
      <c r="KQJ68"/>
      <c r="KQK68"/>
      <c r="KQL68"/>
      <c r="KQM68"/>
      <c r="KQN68"/>
      <c r="KQO68"/>
      <c r="KQP68"/>
      <c r="KQQ68"/>
      <c r="KQR68"/>
      <c r="KQS68"/>
      <c r="KQT68"/>
      <c r="KQU68"/>
      <c r="KQV68"/>
      <c r="KQW68"/>
      <c r="KQX68"/>
      <c r="KQY68"/>
      <c r="KQZ68"/>
      <c r="KRA68"/>
      <c r="KRB68"/>
      <c r="KRC68"/>
      <c r="KRD68"/>
      <c r="KRE68"/>
      <c r="KRF68"/>
      <c r="KRG68"/>
      <c r="KRH68"/>
      <c r="KRI68"/>
      <c r="KRJ68"/>
      <c r="KRK68"/>
      <c r="KRL68"/>
      <c r="KRM68"/>
      <c r="KRN68"/>
      <c r="KRO68"/>
      <c r="KRP68"/>
      <c r="KRQ68"/>
      <c r="KRR68"/>
      <c r="KRS68"/>
      <c r="KRT68"/>
      <c r="KRU68"/>
      <c r="KRV68"/>
      <c r="KRW68"/>
      <c r="KRX68"/>
      <c r="KRY68"/>
      <c r="KRZ68"/>
      <c r="KSA68"/>
      <c r="KSB68"/>
      <c r="KSC68"/>
      <c r="KSD68"/>
      <c r="KSE68"/>
      <c r="KSF68"/>
      <c r="KSG68"/>
      <c r="KSH68"/>
      <c r="KSI68"/>
      <c r="KSJ68"/>
      <c r="KSK68"/>
      <c r="KSL68"/>
      <c r="KSM68"/>
      <c r="KSN68"/>
      <c r="KSO68"/>
      <c r="KSP68"/>
      <c r="KSQ68"/>
      <c r="KSR68"/>
      <c r="KSS68"/>
      <c r="KST68"/>
      <c r="KSU68"/>
      <c r="KSV68"/>
      <c r="KSW68"/>
      <c r="KSX68"/>
      <c r="KSY68"/>
      <c r="KSZ68"/>
      <c r="KTA68"/>
      <c r="KTB68"/>
      <c r="KTC68"/>
      <c r="KTD68"/>
      <c r="KTE68"/>
      <c r="KTF68"/>
      <c r="KTG68"/>
      <c r="KTH68"/>
      <c r="KTI68"/>
      <c r="KTJ68"/>
      <c r="KTK68"/>
      <c r="KTL68"/>
      <c r="KTM68"/>
      <c r="KTN68"/>
      <c r="KTO68"/>
      <c r="KTP68"/>
      <c r="KTQ68"/>
      <c r="KTR68"/>
      <c r="KTS68"/>
      <c r="KTT68"/>
      <c r="KTU68"/>
      <c r="KTV68"/>
      <c r="KTW68"/>
      <c r="KTX68"/>
      <c r="KTY68"/>
      <c r="KTZ68"/>
      <c r="KUA68"/>
      <c r="KUB68"/>
      <c r="KUC68"/>
      <c r="KUD68"/>
      <c r="KUE68"/>
      <c r="KUF68"/>
      <c r="KUG68"/>
      <c r="KUH68"/>
      <c r="KUI68"/>
      <c r="KUJ68"/>
      <c r="KUK68"/>
      <c r="KUL68"/>
      <c r="KUM68"/>
      <c r="KUN68"/>
      <c r="KUO68"/>
      <c r="KUP68"/>
      <c r="KUQ68"/>
      <c r="KUR68"/>
      <c r="KUS68"/>
      <c r="KUT68"/>
      <c r="KUU68"/>
      <c r="KUV68"/>
      <c r="KUW68"/>
      <c r="KUX68"/>
      <c r="KUY68"/>
      <c r="KUZ68"/>
      <c r="KVA68"/>
      <c r="KVB68"/>
      <c r="KVC68"/>
      <c r="KVD68"/>
      <c r="KVE68"/>
      <c r="KVF68"/>
      <c r="KVG68"/>
      <c r="KVH68"/>
      <c r="KVI68"/>
      <c r="KVJ68"/>
      <c r="KVK68"/>
      <c r="KVL68"/>
      <c r="KVM68"/>
      <c r="KVN68"/>
      <c r="KVO68"/>
      <c r="KVP68"/>
      <c r="KVQ68"/>
      <c r="KVR68"/>
      <c r="KVS68"/>
      <c r="KVT68"/>
      <c r="KVU68"/>
      <c r="KVV68"/>
      <c r="KVW68"/>
      <c r="KVX68"/>
      <c r="KVY68"/>
      <c r="KVZ68"/>
      <c r="KWA68"/>
      <c r="KWB68"/>
      <c r="KWC68"/>
      <c r="KWD68"/>
      <c r="KWE68"/>
      <c r="KWF68"/>
      <c r="KWG68"/>
      <c r="KWH68"/>
      <c r="KWI68"/>
      <c r="KWJ68"/>
      <c r="KWK68"/>
      <c r="KWL68"/>
      <c r="KWM68"/>
      <c r="KWN68"/>
      <c r="KWO68"/>
      <c r="KWP68"/>
      <c r="KWQ68"/>
      <c r="KWR68"/>
      <c r="KWS68"/>
      <c r="KWT68"/>
      <c r="KWU68"/>
      <c r="KWV68"/>
      <c r="KWW68"/>
      <c r="KWX68"/>
      <c r="KWY68"/>
      <c r="KWZ68"/>
      <c r="KXA68"/>
      <c r="KXB68"/>
      <c r="KXC68"/>
      <c r="KXD68"/>
      <c r="KXE68"/>
      <c r="KXF68"/>
      <c r="KXG68"/>
      <c r="KXH68"/>
      <c r="KXI68"/>
      <c r="KXJ68"/>
      <c r="KXK68"/>
      <c r="KXL68"/>
      <c r="KXM68"/>
      <c r="KXN68"/>
      <c r="KXO68"/>
      <c r="KXP68"/>
      <c r="KXQ68"/>
      <c r="KXR68"/>
      <c r="KXS68"/>
      <c r="KXT68"/>
      <c r="KXU68"/>
      <c r="KXV68"/>
      <c r="KXW68"/>
      <c r="KXX68"/>
      <c r="KXY68"/>
      <c r="KXZ68"/>
      <c r="KYA68"/>
      <c r="KYB68"/>
      <c r="KYC68"/>
      <c r="KYD68"/>
      <c r="KYE68"/>
      <c r="KYF68"/>
      <c r="KYG68"/>
      <c r="KYH68"/>
      <c r="KYI68"/>
      <c r="KYJ68"/>
      <c r="KYK68"/>
      <c r="KYL68"/>
      <c r="KYM68"/>
      <c r="KYN68"/>
      <c r="KYO68"/>
      <c r="KYP68"/>
      <c r="KYQ68"/>
      <c r="KYR68"/>
      <c r="KYS68"/>
      <c r="KYT68"/>
      <c r="KYU68"/>
      <c r="KYV68"/>
      <c r="KYW68"/>
      <c r="KYX68"/>
      <c r="KYY68"/>
      <c r="KYZ68"/>
      <c r="KZA68"/>
      <c r="KZB68"/>
      <c r="KZC68"/>
      <c r="KZD68"/>
      <c r="KZE68"/>
      <c r="KZF68"/>
      <c r="KZG68"/>
      <c r="KZH68"/>
      <c r="KZI68"/>
      <c r="KZJ68"/>
      <c r="KZK68"/>
      <c r="KZL68"/>
      <c r="KZM68"/>
      <c r="KZN68"/>
      <c r="KZO68"/>
      <c r="KZP68"/>
      <c r="KZQ68"/>
      <c r="KZR68"/>
      <c r="KZS68"/>
      <c r="KZT68"/>
      <c r="KZU68"/>
      <c r="KZV68"/>
      <c r="KZW68"/>
      <c r="KZX68"/>
      <c r="KZY68"/>
      <c r="KZZ68"/>
      <c r="LAA68"/>
      <c r="LAB68"/>
      <c r="LAC68"/>
      <c r="LAD68"/>
      <c r="LAE68"/>
      <c r="LAF68"/>
      <c r="LAG68"/>
      <c r="LAH68"/>
      <c r="LAI68"/>
      <c r="LAJ68"/>
      <c r="LAK68"/>
      <c r="LAL68"/>
      <c r="LAM68"/>
      <c r="LAN68"/>
      <c r="LAO68"/>
      <c r="LAP68"/>
      <c r="LAQ68"/>
      <c r="LAR68"/>
      <c r="LAS68"/>
      <c r="LAT68"/>
      <c r="LAU68"/>
      <c r="LAV68"/>
      <c r="LAW68"/>
      <c r="LAX68"/>
      <c r="LAY68"/>
      <c r="LAZ68"/>
      <c r="LBA68"/>
      <c r="LBB68"/>
      <c r="LBC68"/>
      <c r="LBD68"/>
      <c r="LBE68"/>
      <c r="LBF68"/>
      <c r="LBG68"/>
      <c r="LBH68"/>
      <c r="LBI68"/>
      <c r="LBJ68"/>
      <c r="LBK68"/>
      <c r="LBL68"/>
      <c r="LBM68"/>
      <c r="LBN68"/>
      <c r="LBO68"/>
      <c r="LBP68"/>
      <c r="LBQ68"/>
      <c r="LBR68"/>
      <c r="LBS68"/>
      <c r="LBT68"/>
      <c r="LBU68"/>
      <c r="LBV68"/>
      <c r="LBW68"/>
      <c r="LBX68"/>
      <c r="LBY68"/>
      <c r="LBZ68"/>
      <c r="LCA68"/>
      <c r="LCB68"/>
      <c r="LCC68"/>
      <c r="LCD68"/>
      <c r="LCE68"/>
      <c r="LCF68"/>
      <c r="LCG68"/>
      <c r="LCH68"/>
      <c r="LCI68"/>
      <c r="LCJ68"/>
      <c r="LCK68"/>
      <c r="LCL68"/>
      <c r="LCM68"/>
      <c r="LCN68"/>
      <c r="LCO68"/>
      <c r="LCP68"/>
      <c r="LCQ68"/>
      <c r="LCR68"/>
      <c r="LCS68"/>
      <c r="LCT68"/>
      <c r="LCU68"/>
      <c r="LCV68"/>
      <c r="LCW68"/>
      <c r="LCX68"/>
      <c r="LCY68"/>
      <c r="LCZ68"/>
      <c r="LDA68"/>
      <c r="LDB68"/>
      <c r="LDC68"/>
      <c r="LDD68"/>
      <c r="LDE68"/>
      <c r="LDF68"/>
      <c r="LDG68"/>
      <c r="LDH68"/>
      <c r="LDI68"/>
      <c r="LDJ68"/>
      <c r="LDK68"/>
      <c r="LDL68"/>
      <c r="LDM68"/>
      <c r="LDN68"/>
      <c r="LDO68"/>
      <c r="LDP68"/>
      <c r="LDQ68"/>
      <c r="LDR68"/>
      <c r="LDS68"/>
      <c r="LDT68"/>
      <c r="LDU68"/>
      <c r="LDV68"/>
      <c r="LDW68"/>
      <c r="LDX68"/>
      <c r="LDY68"/>
      <c r="LDZ68"/>
      <c r="LEA68"/>
      <c r="LEB68"/>
      <c r="LEC68"/>
      <c r="LED68"/>
      <c r="LEE68"/>
      <c r="LEF68"/>
      <c r="LEG68"/>
      <c r="LEH68"/>
      <c r="LEI68"/>
      <c r="LEJ68"/>
      <c r="LEK68"/>
      <c r="LEL68"/>
      <c r="LEM68"/>
      <c r="LEN68"/>
      <c r="LEO68"/>
      <c r="LEP68"/>
      <c r="LEQ68"/>
      <c r="LER68"/>
      <c r="LES68"/>
      <c r="LET68"/>
      <c r="LEU68"/>
      <c r="LEV68"/>
      <c r="LEW68"/>
      <c r="LEX68"/>
      <c r="LEY68"/>
      <c r="LEZ68"/>
      <c r="LFA68"/>
      <c r="LFB68"/>
      <c r="LFC68"/>
      <c r="LFD68"/>
      <c r="LFE68"/>
      <c r="LFF68"/>
      <c r="LFG68"/>
      <c r="LFH68"/>
      <c r="LFI68"/>
      <c r="LFJ68"/>
      <c r="LFK68"/>
      <c r="LFL68"/>
      <c r="LFM68"/>
      <c r="LFN68"/>
      <c r="LFO68"/>
      <c r="LFP68"/>
      <c r="LFQ68"/>
      <c r="LFR68"/>
      <c r="LFS68"/>
      <c r="LFT68"/>
      <c r="LFU68"/>
      <c r="LFV68"/>
      <c r="LFW68"/>
      <c r="LFX68"/>
      <c r="LFY68"/>
      <c r="LFZ68"/>
      <c r="LGA68"/>
      <c r="LGB68"/>
      <c r="LGC68"/>
      <c r="LGD68"/>
      <c r="LGE68"/>
      <c r="LGF68"/>
      <c r="LGG68"/>
      <c r="LGH68"/>
      <c r="LGI68"/>
      <c r="LGJ68"/>
      <c r="LGK68"/>
      <c r="LGL68"/>
      <c r="LGM68"/>
      <c r="LGN68"/>
      <c r="LGO68"/>
      <c r="LGP68"/>
      <c r="LGQ68"/>
      <c r="LGR68"/>
      <c r="LGS68"/>
      <c r="LGT68"/>
      <c r="LGU68"/>
      <c r="LGV68"/>
      <c r="LGW68"/>
      <c r="LGX68"/>
      <c r="LGY68"/>
      <c r="LGZ68"/>
      <c r="LHA68"/>
      <c r="LHB68"/>
      <c r="LHC68"/>
      <c r="LHD68"/>
      <c r="LHE68"/>
      <c r="LHF68"/>
      <c r="LHG68"/>
      <c r="LHH68"/>
      <c r="LHI68"/>
      <c r="LHJ68"/>
      <c r="LHK68"/>
      <c r="LHL68"/>
      <c r="LHM68"/>
      <c r="LHN68"/>
      <c r="LHO68"/>
      <c r="LHP68"/>
      <c r="LHQ68"/>
      <c r="LHR68"/>
      <c r="LHS68"/>
      <c r="LHT68"/>
      <c r="LHU68"/>
      <c r="LHV68"/>
      <c r="LHW68"/>
      <c r="LHX68"/>
      <c r="LHY68"/>
      <c r="LHZ68"/>
      <c r="LIA68"/>
      <c r="LIB68"/>
      <c r="LIC68"/>
      <c r="LID68"/>
      <c r="LIE68"/>
      <c r="LIF68"/>
      <c r="LIG68"/>
      <c r="LIH68"/>
      <c r="LII68"/>
      <c r="LIJ68"/>
      <c r="LIK68"/>
      <c r="LIL68"/>
      <c r="LIM68"/>
      <c r="LIN68"/>
      <c r="LIO68"/>
      <c r="LIP68"/>
      <c r="LIQ68"/>
      <c r="LIR68"/>
      <c r="LIS68"/>
      <c r="LIT68"/>
      <c r="LIU68"/>
      <c r="LIV68"/>
      <c r="LIW68"/>
      <c r="LIX68"/>
      <c r="LIY68"/>
      <c r="LIZ68"/>
      <c r="LJA68"/>
      <c r="LJB68"/>
      <c r="LJC68"/>
      <c r="LJD68"/>
      <c r="LJE68"/>
      <c r="LJF68"/>
      <c r="LJG68"/>
      <c r="LJH68"/>
      <c r="LJI68"/>
      <c r="LJJ68"/>
      <c r="LJK68"/>
      <c r="LJL68"/>
      <c r="LJM68"/>
      <c r="LJN68"/>
      <c r="LJO68"/>
      <c r="LJP68"/>
      <c r="LJQ68"/>
      <c r="LJR68"/>
      <c r="LJS68"/>
      <c r="LJT68"/>
      <c r="LJU68"/>
      <c r="LJV68"/>
      <c r="LJW68"/>
      <c r="LJX68"/>
      <c r="LJY68"/>
      <c r="LJZ68"/>
      <c r="LKA68"/>
      <c r="LKB68"/>
      <c r="LKC68"/>
      <c r="LKD68"/>
      <c r="LKE68"/>
      <c r="LKF68"/>
      <c r="LKG68"/>
      <c r="LKH68"/>
      <c r="LKI68"/>
      <c r="LKJ68"/>
      <c r="LKK68"/>
      <c r="LKL68"/>
      <c r="LKM68"/>
      <c r="LKN68"/>
      <c r="LKO68"/>
      <c r="LKP68"/>
      <c r="LKQ68"/>
      <c r="LKR68"/>
      <c r="LKS68"/>
      <c r="LKT68"/>
      <c r="LKU68"/>
      <c r="LKV68"/>
      <c r="LKW68"/>
      <c r="LKX68"/>
      <c r="LKY68"/>
      <c r="LKZ68"/>
      <c r="LLA68"/>
      <c r="LLB68"/>
      <c r="LLC68"/>
      <c r="LLD68"/>
      <c r="LLE68"/>
      <c r="LLF68"/>
      <c r="LLG68"/>
      <c r="LLH68"/>
      <c r="LLI68"/>
      <c r="LLJ68"/>
      <c r="LLK68"/>
      <c r="LLL68"/>
      <c r="LLM68"/>
      <c r="LLN68"/>
      <c r="LLO68"/>
      <c r="LLP68"/>
      <c r="LLQ68"/>
      <c r="LLR68"/>
      <c r="LLS68"/>
      <c r="LLT68"/>
      <c r="LLU68"/>
      <c r="LLV68"/>
      <c r="LLW68"/>
      <c r="LLX68"/>
      <c r="LLY68"/>
      <c r="LLZ68"/>
      <c r="LMA68"/>
      <c r="LMB68"/>
      <c r="LMC68"/>
      <c r="LMD68"/>
      <c r="LME68"/>
      <c r="LMF68"/>
      <c r="LMG68"/>
      <c r="LMH68"/>
      <c r="LMI68"/>
      <c r="LMJ68"/>
      <c r="LMK68"/>
      <c r="LML68"/>
      <c r="LMM68"/>
      <c r="LMN68"/>
      <c r="LMO68"/>
      <c r="LMP68"/>
      <c r="LMQ68"/>
      <c r="LMR68"/>
      <c r="LMS68"/>
      <c r="LMT68"/>
      <c r="LMU68"/>
      <c r="LMV68"/>
      <c r="LMW68"/>
      <c r="LMX68"/>
      <c r="LMY68"/>
      <c r="LMZ68"/>
      <c r="LNA68"/>
      <c r="LNB68"/>
      <c r="LNC68"/>
      <c r="LND68"/>
      <c r="LNE68"/>
      <c r="LNF68"/>
      <c r="LNG68"/>
      <c r="LNH68"/>
      <c r="LNI68"/>
      <c r="LNJ68"/>
      <c r="LNK68"/>
      <c r="LNL68"/>
      <c r="LNM68"/>
      <c r="LNN68"/>
      <c r="LNO68"/>
      <c r="LNP68"/>
      <c r="LNQ68"/>
      <c r="LNR68"/>
      <c r="LNS68"/>
      <c r="LNT68"/>
      <c r="LNU68"/>
      <c r="LNV68"/>
      <c r="LNW68"/>
      <c r="LNX68"/>
      <c r="LNY68"/>
      <c r="LNZ68"/>
      <c r="LOA68"/>
      <c r="LOB68"/>
      <c r="LOC68"/>
      <c r="LOD68"/>
      <c r="LOE68"/>
      <c r="LOF68"/>
      <c r="LOG68"/>
      <c r="LOH68"/>
      <c r="LOI68"/>
      <c r="LOJ68"/>
      <c r="LOK68"/>
      <c r="LOL68"/>
      <c r="LOM68"/>
      <c r="LON68"/>
      <c r="LOO68"/>
      <c r="LOP68"/>
      <c r="LOQ68"/>
      <c r="LOR68"/>
      <c r="LOS68"/>
      <c r="LOT68"/>
      <c r="LOU68"/>
      <c r="LOV68"/>
      <c r="LOW68"/>
      <c r="LOX68"/>
      <c r="LOY68"/>
      <c r="LOZ68"/>
      <c r="LPA68"/>
      <c r="LPB68"/>
      <c r="LPC68"/>
      <c r="LPD68"/>
      <c r="LPE68"/>
      <c r="LPF68"/>
      <c r="LPG68"/>
      <c r="LPH68"/>
      <c r="LPI68"/>
      <c r="LPJ68"/>
      <c r="LPK68"/>
      <c r="LPL68"/>
      <c r="LPM68"/>
      <c r="LPN68"/>
      <c r="LPO68"/>
      <c r="LPP68"/>
      <c r="LPQ68"/>
      <c r="LPR68"/>
      <c r="LPS68"/>
      <c r="LPT68"/>
      <c r="LPU68"/>
      <c r="LPV68"/>
      <c r="LPW68"/>
      <c r="LPX68"/>
      <c r="LPY68"/>
      <c r="LPZ68"/>
      <c r="LQA68"/>
      <c r="LQB68"/>
      <c r="LQC68"/>
      <c r="LQD68"/>
      <c r="LQE68"/>
      <c r="LQF68"/>
      <c r="LQG68"/>
      <c r="LQH68"/>
      <c r="LQI68"/>
      <c r="LQJ68"/>
      <c r="LQK68"/>
      <c r="LQL68"/>
      <c r="LQM68"/>
      <c r="LQN68"/>
      <c r="LQO68"/>
      <c r="LQP68"/>
      <c r="LQQ68"/>
      <c r="LQR68"/>
      <c r="LQS68"/>
      <c r="LQT68"/>
      <c r="LQU68"/>
      <c r="LQV68"/>
      <c r="LQW68"/>
      <c r="LQX68"/>
      <c r="LQY68"/>
      <c r="LQZ68"/>
      <c r="LRA68"/>
      <c r="LRB68"/>
      <c r="LRC68"/>
      <c r="LRD68"/>
      <c r="LRE68"/>
      <c r="LRF68"/>
      <c r="LRG68"/>
      <c r="LRH68"/>
      <c r="LRI68"/>
      <c r="LRJ68"/>
      <c r="LRK68"/>
      <c r="LRL68"/>
      <c r="LRM68"/>
      <c r="LRN68"/>
      <c r="LRO68"/>
      <c r="LRP68"/>
      <c r="LRQ68"/>
      <c r="LRR68"/>
      <c r="LRS68"/>
      <c r="LRT68"/>
      <c r="LRU68"/>
      <c r="LRV68"/>
      <c r="LRW68"/>
      <c r="LRX68"/>
      <c r="LRY68"/>
      <c r="LRZ68"/>
      <c r="LSA68"/>
      <c r="LSB68"/>
      <c r="LSC68"/>
      <c r="LSD68"/>
      <c r="LSE68"/>
      <c r="LSF68"/>
      <c r="LSG68"/>
      <c r="LSH68"/>
      <c r="LSI68"/>
      <c r="LSJ68"/>
      <c r="LSK68"/>
      <c r="LSL68"/>
      <c r="LSM68"/>
      <c r="LSN68"/>
      <c r="LSO68"/>
      <c r="LSP68"/>
      <c r="LSQ68"/>
      <c r="LSR68"/>
      <c r="LSS68"/>
      <c r="LST68"/>
      <c r="LSU68"/>
      <c r="LSV68"/>
      <c r="LSW68"/>
      <c r="LSX68"/>
      <c r="LSY68"/>
      <c r="LSZ68"/>
      <c r="LTA68"/>
      <c r="LTB68"/>
      <c r="LTC68"/>
      <c r="LTD68"/>
      <c r="LTE68"/>
      <c r="LTF68"/>
      <c r="LTG68"/>
      <c r="LTH68"/>
      <c r="LTI68"/>
      <c r="LTJ68"/>
      <c r="LTK68"/>
      <c r="LTL68"/>
      <c r="LTM68"/>
      <c r="LTN68"/>
      <c r="LTO68"/>
      <c r="LTP68"/>
      <c r="LTQ68"/>
      <c r="LTR68"/>
      <c r="LTS68"/>
      <c r="LTT68"/>
      <c r="LTU68"/>
      <c r="LTV68"/>
      <c r="LTW68"/>
      <c r="LTX68"/>
      <c r="LTY68"/>
      <c r="LTZ68"/>
      <c r="LUA68"/>
      <c r="LUB68"/>
      <c r="LUC68"/>
      <c r="LUD68"/>
      <c r="LUE68"/>
      <c r="LUF68"/>
      <c r="LUG68"/>
      <c r="LUH68"/>
      <c r="LUI68"/>
      <c r="LUJ68"/>
      <c r="LUK68"/>
      <c r="LUL68"/>
      <c r="LUM68"/>
      <c r="LUN68"/>
      <c r="LUO68"/>
      <c r="LUP68"/>
      <c r="LUQ68"/>
      <c r="LUR68"/>
      <c r="LUS68"/>
      <c r="LUT68"/>
      <c r="LUU68"/>
      <c r="LUV68"/>
      <c r="LUW68"/>
      <c r="LUX68"/>
      <c r="LUY68"/>
      <c r="LUZ68"/>
      <c r="LVA68"/>
      <c r="LVB68"/>
      <c r="LVC68"/>
      <c r="LVD68"/>
      <c r="LVE68"/>
      <c r="LVF68"/>
      <c r="LVG68"/>
      <c r="LVH68"/>
      <c r="LVI68"/>
      <c r="LVJ68"/>
      <c r="LVK68"/>
      <c r="LVL68"/>
      <c r="LVM68"/>
      <c r="LVN68"/>
      <c r="LVO68"/>
      <c r="LVP68"/>
      <c r="LVQ68"/>
      <c r="LVR68"/>
      <c r="LVS68"/>
      <c r="LVT68"/>
      <c r="LVU68"/>
      <c r="LVV68"/>
      <c r="LVW68"/>
      <c r="LVX68"/>
      <c r="LVY68"/>
      <c r="LVZ68"/>
      <c r="LWA68"/>
      <c r="LWB68"/>
      <c r="LWC68"/>
      <c r="LWD68"/>
      <c r="LWE68"/>
      <c r="LWF68"/>
      <c r="LWG68"/>
      <c r="LWH68"/>
      <c r="LWI68"/>
      <c r="LWJ68"/>
      <c r="LWK68"/>
      <c r="LWL68"/>
      <c r="LWM68"/>
      <c r="LWN68"/>
      <c r="LWO68"/>
      <c r="LWP68"/>
      <c r="LWQ68"/>
      <c r="LWR68"/>
      <c r="LWS68"/>
      <c r="LWT68"/>
      <c r="LWU68"/>
      <c r="LWV68"/>
      <c r="LWW68"/>
      <c r="LWX68"/>
      <c r="LWY68"/>
      <c r="LWZ68"/>
      <c r="LXA68"/>
      <c r="LXB68"/>
      <c r="LXC68"/>
      <c r="LXD68"/>
      <c r="LXE68"/>
      <c r="LXF68"/>
      <c r="LXG68"/>
      <c r="LXH68"/>
      <c r="LXI68"/>
      <c r="LXJ68"/>
      <c r="LXK68"/>
      <c r="LXL68"/>
      <c r="LXM68"/>
      <c r="LXN68"/>
      <c r="LXO68"/>
      <c r="LXP68"/>
      <c r="LXQ68"/>
      <c r="LXR68"/>
      <c r="LXS68"/>
      <c r="LXT68"/>
      <c r="LXU68"/>
      <c r="LXV68"/>
      <c r="LXW68"/>
      <c r="LXX68"/>
      <c r="LXY68"/>
      <c r="LXZ68"/>
      <c r="LYA68"/>
      <c r="LYB68"/>
      <c r="LYC68"/>
      <c r="LYD68"/>
      <c r="LYE68"/>
      <c r="LYF68"/>
      <c r="LYG68"/>
      <c r="LYH68"/>
      <c r="LYI68"/>
      <c r="LYJ68"/>
      <c r="LYK68"/>
      <c r="LYL68"/>
      <c r="LYM68"/>
      <c r="LYN68"/>
      <c r="LYO68"/>
      <c r="LYP68"/>
      <c r="LYQ68"/>
      <c r="LYR68"/>
      <c r="LYS68"/>
      <c r="LYT68"/>
      <c r="LYU68"/>
      <c r="LYV68"/>
      <c r="LYW68"/>
      <c r="LYX68"/>
      <c r="LYY68"/>
      <c r="LYZ68"/>
      <c r="LZA68"/>
      <c r="LZB68"/>
      <c r="LZC68"/>
      <c r="LZD68"/>
      <c r="LZE68"/>
      <c r="LZF68"/>
      <c r="LZG68"/>
      <c r="LZH68"/>
      <c r="LZI68"/>
      <c r="LZJ68"/>
      <c r="LZK68"/>
      <c r="LZL68"/>
      <c r="LZM68"/>
      <c r="LZN68"/>
      <c r="LZO68"/>
      <c r="LZP68"/>
      <c r="LZQ68"/>
      <c r="LZR68"/>
      <c r="LZS68"/>
      <c r="LZT68"/>
      <c r="LZU68"/>
      <c r="LZV68"/>
      <c r="LZW68"/>
      <c r="LZX68"/>
      <c r="LZY68"/>
      <c r="LZZ68"/>
      <c r="MAA68"/>
      <c r="MAB68"/>
      <c r="MAC68"/>
      <c r="MAD68"/>
      <c r="MAE68"/>
      <c r="MAF68"/>
      <c r="MAG68"/>
      <c r="MAH68"/>
      <c r="MAI68"/>
      <c r="MAJ68"/>
      <c r="MAK68"/>
      <c r="MAL68"/>
      <c r="MAM68"/>
      <c r="MAN68"/>
      <c r="MAO68"/>
      <c r="MAP68"/>
      <c r="MAQ68"/>
      <c r="MAR68"/>
      <c r="MAS68"/>
      <c r="MAT68"/>
      <c r="MAU68"/>
      <c r="MAV68"/>
      <c r="MAW68"/>
      <c r="MAX68"/>
      <c r="MAY68"/>
      <c r="MAZ68"/>
      <c r="MBA68"/>
      <c r="MBB68"/>
      <c r="MBC68"/>
      <c r="MBD68"/>
      <c r="MBE68"/>
      <c r="MBF68"/>
      <c r="MBG68"/>
      <c r="MBH68"/>
      <c r="MBI68"/>
      <c r="MBJ68"/>
      <c r="MBK68"/>
      <c r="MBL68"/>
      <c r="MBM68"/>
      <c r="MBN68"/>
      <c r="MBO68"/>
      <c r="MBP68"/>
      <c r="MBQ68"/>
      <c r="MBR68"/>
      <c r="MBS68"/>
      <c r="MBT68"/>
      <c r="MBU68"/>
      <c r="MBV68"/>
      <c r="MBW68"/>
      <c r="MBX68"/>
      <c r="MBY68"/>
      <c r="MBZ68"/>
      <c r="MCA68"/>
      <c r="MCB68"/>
      <c r="MCC68"/>
      <c r="MCD68"/>
      <c r="MCE68"/>
      <c r="MCF68"/>
      <c r="MCG68"/>
      <c r="MCH68"/>
      <c r="MCI68"/>
      <c r="MCJ68"/>
      <c r="MCK68"/>
      <c r="MCL68"/>
      <c r="MCM68"/>
      <c r="MCN68"/>
      <c r="MCO68"/>
      <c r="MCP68"/>
      <c r="MCQ68"/>
      <c r="MCR68"/>
      <c r="MCS68"/>
      <c r="MCT68"/>
      <c r="MCU68"/>
      <c r="MCV68"/>
      <c r="MCW68"/>
      <c r="MCX68"/>
      <c r="MCY68"/>
      <c r="MCZ68"/>
      <c r="MDA68"/>
      <c r="MDB68"/>
      <c r="MDC68"/>
      <c r="MDD68"/>
      <c r="MDE68"/>
      <c r="MDF68"/>
      <c r="MDG68"/>
      <c r="MDH68"/>
      <c r="MDI68"/>
      <c r="MDJ68"/>
      <c r="MDK68"/>
      <c r="MDL68"/>
      <c r="MDM68"/>
      <c r="MDN68"/>
      <c r="MDO68"/>
      <c r="MDP68"/>
      <c r="MDQ68"/>
      <c r="MDR68"/>
      <c r="MDS68"/>
      <c r="MDT68"/>
      <c r="MDU68"/>
      <c r="MDV68"/>
      <c r="MDW68"/>
      <c r="MDX68"/>
      <c r="MDY68"/>
      <c r="MDZ68"/>
      <c r="MEA68"/>
      <c r="MEB68"/>
      <c r="MEC68"/>
      <c r="MED68"/>
      <c r="MEE68"/>
      <c r="MEF68"/>
      <c r="MEG68"/>
      <c r="MEH68"/>
      <c r="MEI68"/>
      <c r="MEJ68"/>
      <c r="MEK68"/>
      <c r="MEL68"/>
      <c r="MEM68"/>
      <c r="MEN68"/>
      <c r="MEO68"/>
      <c r="MEP68"/>
      <c r="MEQ68"/>
      <c r="MER68"/>
      <c r="MES68"/>
      <c r="MET68"/>
      <c r="MEU68"/>
      <c r="MEV68"/>
      <c r="MEW68"/>
      <c r="MEX68"/>
      <c r="MEY68"/>
      <c r="MEZ68"/>
      <c r="MFA68"/>
      <c r="MFB68"/>
      <c r="MFC68"/>
      <c r="MFD68"/>
      <c r="MFE68"/>
      <c r="MFF68"/>
      <c r="MFG68"/>
      <c r="MFH68"/>
      <c r="MFI68"/>
      <c r="MFJ68"/>
      <c r="MFK68"/>
      <c r="MFL68"/>
      <c r="MFM68"/>
      <c r="MFN68"/>
      <c r="MFO68"/>
      <c r="MFP68"/>
      <c r="MFQ68"/>
      <c r="MFR68"/>
      <c r="MFS68"/>
      <c r="MFT68"/>
      <c r="MFU68"/>
      <c r="MFV68"/>
      <c r="MFW68"/>
      <c r="MFX68"/>
      <c r="MFY68"/>
      <c r="MFZ68"/>
      <c r="MGA68"/>
      <c r="MGB68"/>
      <c r="MGC68"/>
      <c r="MGD68"/>
      <c r="MGE68"/>
      <c r="MGF68"/>
      <c r="MGG68"/>
      <c r="MGH68"/>
      <c r="MGI68"/>
      <c r="MGJ68"/>
      <c r="MGK68"/>
      <c r="MGL68"/>
      <c r="MGM68"/>
      <c r="MGN68"/>
      <c r="MGO68"/>
      <c r="MGP68"/>
      <c r="MGQ68"/>
      <c r="MGR68"/>
      <c r="MGS68"/>
      <c r="MGT68"/>
      <c r="MGU68"/>
      <c r="MGV68"/>
      <c r="MGW68"/>
      <c r="MGX68"/>
      <c r="MGY68"/>
      <c r="MGZ68"/>
      <c r="MHA68"/>
      <c r="MHB68"/>
      <c r="MHC68"/>
      <c r="MHD68"/>
      <c r="MHE68"/>
      <c r="MHF68"/>
      <c r="MHG68"/>
      <c r="MHH68"/>
      <c r="MHI68"/>
      <c r="MHJ68"/>
      <c r="MHK68"/>
      <c r="MHL68"/>
      <c r="MHM68"/>
      <c r="MHN68"/>
      <c r="MHO68"/>
      <c r="MHP68"/>
      <c r="MHQ68"/>
      <c r="MHR68"/>
      <c r="MHS68"/>
      <c r="MHT68"/>
      <c r="MHU68"/>
      <c r="MHV68"/>
      <c r="MHW68"/>
      <c r="MHX68"/>
      <c r="MHY68"/>
      <c r="MHZ68"/>
      <c r="MIA68"/>
      <c r="MIB68"/>
      <c r="MIC68"/>
      <c r="MID68"/>
      <c r="MIE68"/>
      <c r="MIF68"/>
      <c r="MIG68"/>
      <c r="MIH68"/>
      <c r="MII68"/>
      <c r="MIJ68"/>
      <c r="MIK68"/>
      <c r="MIL68"/>
      <c r="MIM68"/>
      <c r="MIN68"/>
      <c r="MIO68"/>
      <c r="MIP68"/>
      <c r="MIQ68"/>
      <c r="MIR68"/>
      <c r="MIS68"/>
      <c r="MIT68"/>
      <c r="MIU68"/>
      <c r="MIV68"/>
      <c r="MIW68"/>
      <c r="MIX68"/>
      <c r="MIY68"/>
      <c r="MIZ68"/>
      <c r="MJA68"/>
      <c r="MJB68"/>
      <c r="MJC68"/>
      <c r="MJD68"/>
      <c r="MJE68"/>
      <c r="MJF68"/>
      <c r="MJG68"/>
      <c r="MJH68"/>
      <c r="MJI68"/>
      <c r="MJJ68"/>
      <c r="MJK68"/>
      <c r="MJL68"/>
      <c r="MJM68"/>
      <c r="MJN68"/>
      <c r="MJO68"/>
      <c r="MJP68"/>
      <c r="MJQ68"/>
      <c r="MJR68"/>
      <c r="MJS68"/>
      <c r="MJT68"/>
      <c r="MJU68"/>
      <c r="MJV68"/>
      <c r="MJW68"/>
      <c r="MJX68"/>
      <c r="MJY68"/>
      <c r="MJZ68"/>
      <c r="MKA68"/>
      <c r="MKB68"/>
      <c r="MKC68"/>
      <c r="MKD68"/>
      <c r="MKE68"/>
      <c r="MKF68"/>
      <c r="MKG68"/>
      <c r="MKH68"/>
      <c r="MKI68"/>
      <c r="MKJ68"/>
      <c r="MKK68"/>
      <c r="MKL68"/>
      <c r="MKM68"/>
      <c r="MKN68"/>
      <c r="MKO68"/>
      <c r="MKP68"/>
      <c r="MKQ68"/>
      <c r="MKR68"/>
      <c r="MKS68"/>
      <c r="MKT68"/>
      <c r="MKU68"/>
      <c r="MKV68"/>
      <c r="MKW68"/>
      <c r="MKX68"/>
      <c r="MKY68"/>
      <c r="MKZ68"/>
      <c r="MLA68"/>
      <c r="MLB68"/>
      <c r="MLC68"/>
      <c r="MLD68"/>
      <c r="MLE68"/>
      <c r="MLF68"/>
      <c r="MLG68"/>
      <c r="MLH68"/>
      <c r="MLI68"/>
      <c r="MLJ68"/>
      <c r="MLK68"/>
      <c r="MLL68"/>
      <c r="MLM68"/>
      <c r="MLN68"/>
      <c r="MLO68"/>
      <c r="MLP68"/>
      <c r="MLQ68"/>
      <c r="MLR68"/>
      <c r="MLS68"/>
      <c r="MLT68"/>
      <c r="MLU68"/>
      <c r="MLV68"/>
      <c r="MLW68"/>
      <c r="MLX68"/>
      <c r="MLY68"/>
      <c r="MLZ68"/>
      <c r="MMA68"/>
      <c r="MMB68"/>
      <c r="MMC68"/>
      <c r="MMD68"/>
      <c r="MME68"/>
      <c r="MMF68"/>
      <c r="MMG68"/>
      <c r="MMH68"/>
      <c r="MMI68"/>
      <c r="MMJ68"/>
      <c r="MMK68"/>
      <c r="MML68"/>
      <c r="MMM68"/>
      <c r="MMN68"/>
      <c r="MMO68"/>
      <c r="MMP68"/>
      <c r="MMQ68"/>
      <c r="MMR68"/>
      <c r="MMS68"/>
      <c r="MMT68"/>
      <c r="MMU68"/>
      <c r="MMV68"/>
      <c r="MMW68"/>
      <c r="MMX68"/>
      <c r="MMY68"/>
      <c r="MMZ68"/>
      <c r="MNA68"/>
      <c r="MNB68"/>
      <c r="MNC68"/>
      <c r="MND68"/>
      <c r="MNE68"/>
      <c r="MNF68"/>
      <c r="MNG68"/>
      <c r="MNH68"/>
      <c r="MNI68"/>
      <c r="MNJ68"/>
      <c r="MNK68"/>
      <c r="MNL68"/>
      <c r="MNM68"/>
      <c r="MNN68"/>
      <c r="MNO68"/>
      <c r="MNP68"/>
      <c r="MNQ68"/>
      <c r="MNR68"/>
      <c r="MNS68"/>
      <c r="MNT68"/>
      <c r="MNU68"/>
      <c r="MNV68"/>
      <c r="MNW68"/>
      <c r="MNX68"/>
      <c r="MNY68"/>
      <c r="MNZ68"/>
      <c r="MOA68"/>
      <c r="MOB68"/>
      <c r="MOC68"/>
      <c r="MOD68"/>
      <c r="MOE68"/>
      <c r="MOF68"/>
      <c r="MOG68"/>
      <c r="MOH68"/>
      <c r="MOI68"/>
      <c r="MOJ68"/>
      <c r="MOK68"/>
      <c r="MOL68"/>
      <c r="MOM68"/>
      <c r="MON68"/>
      <c r="MOO68"/>
      <c r="MOP68"/>
      <c r="MOQ68"/>
      <c r="MOR68"/>
      <c r="MOS68"/>
      <c r="MOT68"/>
      <c r="MOU68"/>
      <c r="MOV68"/>
      <c r="MOW68"/>
      <c r="MOX68"/>
      <c r="MOY68"/>
      <c r="MOZ68"/>
      <c r="MPA68"/>
      <c r="MPB68"/>
      <c r="MPC68"/>
      <c r="MPD68"/>
      <c r="MPE68"/>
      <c r="MPF68"/>
      <c r="MPG68"/>
      <c r="MPH68"/>
      <c r="MPI68"/>
      <c r="MPJ68"/>
      <c r="MPK68"/>
      <c r="MPL68"/>
      <c r="MPM68"/>
      <c r="MPN68"/>
      <c r="MPO68"/>
      <c r="MPP68"/>
      <c r="MPQ68"/>
      <c r="MPR68"/>
      <c r="MPS68"/>
      <c r="MPT68"/>
      <c r="MPU68"/>
      <c r="MPV68"/>
      <c r="MPW68"/>
      <c r="MPX68"/>
      <c r="MPY68"/>
      <c r="MPZ68"/>
      <c r="MQA68"/>
      <c r="MQB68"/>
      <c r="MQC68"/>
      <c r="MQD68"/>
      <c r="MQE68"/>
      <c r="MQF68"/>
      <c r="MQG68"/>
      <c r="MQH68"/>
      <c r="MQI68"/>
      <c r="MQJ68"/>
      <c r="MQK68"/>
      <c r="MQL68"/>
      <c r="MQM68"/>
      <c r="MQN68"/>
      <c r="MQO68"/>
      <c r="MQP68"/>
      <c r="MQQ68"/>
      <c r="MQR68"/>
      <c r="MQS68"/>
      <c r="MQT68"/>
      <c r="MQU68"/>
      <c r="MQV68"/>
      <c r="MQW68"/>
      <c r="MQX68"/>
      <c r="MQY68"/>
      <c r="MQZ68"/>
      <c r="MRA68"/>
      <c r="MRB68"/>
      <c r="MRC68"/>
      <c r="MRD68"/>
      <c r="MRE68"/>
      <c r="MRF68"/>
      <c r="MRG68"/>
      <c r="MRH68"/>
      <c r="MRI68"/>
      <c r="MRJ68"/>
      <c r="MRK68"/>
      <c r="MRL68"/>
      <c r="MRM68"/>
      <c r="MRN68"/>
      <c r="MRO68"/>
      <c r="MRP68"/>
      <c r="MRQ68"/>
      <c r="MRR68"/>
      <c r="MRS68"/>
      <c r="MRT68"/>
      <c r="MRU68"/>
      <c r="MRV68"/>
      <c r="MRW68"/>
      <c r="MRX68"/>
      <c r="MRY68"/>
      <c r="MRZ68"/>
      <c r="MSA68"/>
      <c r="MSB68"/>
      <c r="MSC68"/>
      <c r="MSD68"/>
      <c r="MSE68"/>
      <c r="MSF68"/>
      <c r="MSG68"/>
      <c r="MSH68"/>
      <c r="MSI68"/>
      <c r="MSJ68"/>
      <c r="MSK68"/>
      <c r="MSL68"/>
      <c r="MSM68"/>
      <c r="MSN68"/>
      <c r="MSO68"/>
      <c r="MSP68"/>
      <c r="MSQ68"/>
      <c r="MSR68"/>
      <c r="MSS68"/>
      <c r="MST68"/>
      <c r="MSU68"/>
      <c r="MSV68"/>
      <c r="MSW68"/>
      <c r="MSX68"/>
      <c r="MSY68"/>
      <c r="MSZ68"/>
      <c r="MTA68"/>
      <c r="MTB68"/>
      <c r="MTC68"/>
      <c r="MTD68"/>
      <c r="MTE68"/>
      <c r="MTF68"/>
      <c r="MTG68"/>
      <c r="MTH68"/>
      <c r="MTI68"/>
      <c r="MTJ68"/>
      <c r="MTK68"/>
      <c r="MTL68"/>
      <c r="MTM68"/>
      <c r="MTN68"/>
      <c r="MTO68"/>
      <c r="MTP68"/>
      <c r="MTQ68"/>
      <c r="MTR68"/>
      <c r="MTS68"/>
      <c r="MTT68"/>
      <c r="MTU68"/>
      <c r="MTV68"/>
      <c r="MTW68"/>
      <c r="MTX68"/>
      <c r="MTY68"/>
      <c r="MTZ68"/>
      <c r="MUA68"/>
      <c r="MUB68"/>
      <c r="MUC68"/>
      <c r="MUD68"/>
      <c r="MUE68"/>
      <c r="MUF68"/>
      <c r="MUG68"/>
      <c r="MUH68"/>
      <c r="MUI68"/>
      <c r="MUJ68"/>
      <c r="MUK68"/>
      <c r="MUL68"/>
      <c r="MUM68"/>
      <c r="MUN68"/>
      <c r="MUO68"/>
      <c r="MUP68"/>
      <c r="MUQ68"/>
      <c r="MUR68"/>
      <c r="MUS68"/>
      <c r="MUT68"/>
      <c r="MUU68"/>
      <c r="MUV68"/>
      <c r="MUW68"/>
      <c r="MUX68"/>
      <c r="MUY68"/>
      <c r="MUZ68"/>
      <c r="MVA68"/>
      <c r="MVB68"/>
      <c r="MVC68"/>
      <c r="MVD68"/>
      <c r="MVE68"/>
      <c r="MVF68"/>
      <c r="MVG68"/>
      <c r="MVH68"/>
      <c r="MVI68"/>
      <c r="MVJ68"/>
      <c r="MVK68"/>
      <c r="MVL68"/>
      <c r="MVM68"/>
      <c r="MVN68"/>
      <c r="MVO68"/>
      <c r="MVP68"/>
      <c r="MVQ68"/>
      <c r="MVR68"/>
      <c r="MVS68"/>
      <c r="MVT68"/>
      <c r="MVU68"/>
      <c r="MVV68"/>
      <c r="MVW68"/>
      <c r="MVX68"/>
      <c r="MVY68"/>
      <c r="MVZ68"/>
      <c r="MWA68"/>
      <c r="MWB68"/>
      <c r="MWC68"/>
      <c r="MWD68"/>
      <c r="MWE68"/>
      <c r="MWF68"/>
      <c r="MWG68"/>
      <c r="MWH68"/>
      <c r="MWI68"/>
      <c r="MWJ68"/>
      <c r="MWK68"/>
      <c r="MWL68"/>
      <c r="MWM68"/>
      <c r="MWN68"/>
      <c r="MWO68"/>
      <c r="MWP68"/>
      <c r="MWQ68"/>
      <c r="MWR68"/>
      <c r="MWS68"/>
      <c r="MWT68"/>
      <c r="MWU68"/>
      <c r="MWV68"/>
      <c r="MWW68"/>
      <c r="MWX68"/>
      <c r="MWY68"/>
      <c r="MWZ68"/>
      <c r="MXA68"/>
      <c r="MXB68"/>
      <c r="MXC68"/>
      <c r="MXD68"/>
      <c r="MXE68"/>
      <c r="MXF68"/>
      <c r="MXG68"/>
      <c r="MXH68"/>
      <c r="MXI68"/>
      <c r="MXJ68"/>
      <c r="MXK68"/>
      <c r="MXL68"/>
      <c r="MXM68"/>
      <c r="MXN68"/>
      <c r="MXO68"/>
      <c r="MXP68"/>
      <c r="MXQ68"/>
      <c r="MXR68"/>
      <c r="MXS68"/>
      <c r="MXT68"/>
      <c r="MXU68"/>
      <c r="MXV68"/>
      <c r="MXW68"/>
      <c r="MXX68"/>
      <c r="MXY68"/>
      <c r="MXZ68"/>
      <c r="MYA68"/>
      <c r="MYB68"/>
      <c r="MYC68"/>
      <c r="MYD68"/>
      <c r="MYE68"/>
      <c r="MYF68"/>
      <c r="MYG68"/>
      <c r="MYH68"/>
      <c r="MYI68"/>
      <c r="MYJ68"/>
      <c r="MYK68"/>
      <c r="MYL68"/>
      <c r="MYM68"/>
      <c r="MYN68"/>
      <c r="MYO68"/>
      <c r="MYP68"/>
      <c r="MYQ68"/>
      <c r="MYR68"/>
      <c r="MYS68"/>
      <c r="MYT68"/>
      <c r="MYU68"/>
      <c r="MYV68"/>
      <c r="MYW68"/>
      <c r="MYX68"/>
      <c r="MYY68"/>
      <c r="MYZ68"/>
      <c r="MZA68"/>
      <c r="MZB68"/>
      <c r="MZC68"/>
      <c r="MZD68"/>
      <c r="MZE68"/>
      <c r="MZF68"/>
      <c r="MZG68"/>
      <c r="MZH68"/>
      <c r="MZI68"/>
      <c r="MZJ68"/>
      <c r="MZK68"/>
      <c r="MZL68"/>
      <c r="MZM68"/>
      <c r="MZN68"/>
      <c r="MZO68"/>
      <c r="MZP68"/>
      <c r="MZQ68"/>
      <c r="MZR68"/>
      <c r="MZS68"/>
      <c r="MZT68"/>
      <c r="MZU68"/>
      <c r="MZV68"/>
      <c r="MZW68"/>
      <c r="MZX68"/>
      <c r="MZY68"/>
      <c r="MZZ68"/>
      <c r="NAA68"/>
      <c r="NAB68"/>
      <c r="NAC68"/>
      <c r="NAD68"/>
      <c r="NAE68"/>
      <c r="NAF68"/>
      <c r="NAG68"/>
      <c r="NAH68"/>
      <c r="NAI68"/>
      <c r="NAJ68"/>
      <c r="NAK68"/>
      <c r="NAL68"/>
      <c r="NAM68"/>
      <c r="NAN68"/>
      <c r="NAO68"/>
      <c r="NAP68"/>
      <c r="NAQ68"/>
      <c r="NAR68"/>
      <c r="NAS68"/>
      <c r="NAT68"/>
      <c r="NAU68"/>
      <c r="NAV68"/>
      <c r="NAW68"/>
      <c r="NAX68"/>
      <c r="NAY68"/>
      <c r="NAZ68"/>
      <c r="NBA68"/>
      <c r="NBB68"/>
      <c r="NBC68"/>
      <c r="NBD68"/>
      <c r="NBE68"/>
      <c r="NBF68"/>
      <c r="NBG68"/>
      <c r="NBH68"/>
      <c r="NBI68"/>
      <c r="NBJ68"/>
      <c r="NBK68"/>
      <c r="NBL68"/>
      <c r="NBM68"/>
      <c r="NBN68"/>
      <c r="NBO68"/>
      <c r="NBP68"/>
      <c r="NBQ68"/>
      <c r="NBR68"/>
      <c r="NBS68"/>
      <c r="NBT68"/>
      <c r="NBU68"/>
      <c r="NBV68"/>
      <c r="NBW68"/>
      <c r="NBX68"/>
      <c r="NBY68"/>
      <c r="NBZ68"/>
      <c r="NCA68"/>
      <c r="NCB68"/>
      <c r="NCC68"/>
      <c r="NCD68"/>
      <c r="NCE68"/>
      <c r="NCF68"/>
      <c r="NCG68"/>
      <c r="NCH68"/>
      <c r="NCI68"/>
      <c r="NCJ68"/>
      <c r="NCK68"/>
      <c r="NCL68"/>
      <c r="NCM68"/>
      <c r="NCN68"/>
      <c r="NCO68"/>
      <c r="NCP68"/>
      <c r="NCQ68"/>
      <c r="NCR68"/>
      <c r="NCS68"/>
      <c r="NCT68"/>
      <c r="NCU68"/>
      <c r="NCV68"/>
      <c r="NCW68"/>
      <c r="NCX68"/>
      <c r="NCY68"/>
      <c r="NCZ68"/>
      <c r="NDA68"/>
      <c r="NDB68"/>
      <c r="NDC68"/>
      <c r="NDD68"/>
      <c r="NDE68"/>
      <c r="NDF68"/>
      <c r="NDG68"/>
      <c r="NDH68"/>
      <c r="NDI68"/>
      <c r="NDJ68"/>
      <c r="NDK68"/>
      <c r="NDL68"/>
      <c r="NDM68"/>
      <c r="NDN68"/>
      <c r="NDO68"/>
      <c r="NDP68"/>
      <c r="NDQ68"/>
      <c r="NDR68"/>
      <c r="NDS68"/>
      <c r="NDT68"/>
      <c r="NDU68"/>
      <c r="NDV68"/>
      <c r="NDW68"/>
      <c r="NDX68"/>
      <c r="NDY68"/>
      <c r="NDZ68"/>
      <c r="NEA68"/>
      <c r="NEB68"/>
      <c r="NEC68"/>
      <c r="NED68"/>
      <c r="NEE68"/>
      <c r="NEF68"/>
      <c r="NEG68"/>
      <c r="NEH68"/>
      <c r="NEI68"/>
      <c r="NEJ68"/>
      <c r="NEK68"/>
      <c r="NEL68"/>
      <c r="NEM68"/>
      <c r="NEN68"/>
      <c r="NEO68"/>
      <c r="NEP68"/>
      <c r="NEQ68"/>
      <c r="NER68"/>
      <c r="NES68"/>
      <c r="NET68"/>
      <c r="NEU68"/>
      <c r="NEV68"/>
      <c r="NEW68"/>
      <c r="NEX68"/>
      <c r="NEY68"/>
      <c r="NEZ68"/>
      <c r="NFA68"/>
      <c r="NFB68"/>
      <c r="NFC68"/>
      <c r="NFD68"/>
      <c r="NFE68"/>
      <c r="NFF68"/>
      <c r="NFG68"/>
      <c r="NFH68"/>
      <c r="NFI68"/>
      <c r="NFJ68"/>
      <c r="NFK68"/>
      <c r="NFL68"/>
      <c r="NFM68"/>
      <c r="NFN68"/>
      <c r="NFO68"/>
      <c r="NFP68"/>
      <c r="NFQ68"/>
      <c r="NFR68"/>
      <c r="NFS68"/>
      <c r="NFT68"/>
      <c r="NFU68"/>
      <c r="NFV68"/>
      <c r="NFW68"/>
      <c r="NFX68"/>
      <c r="NFY68"/>
      <c r="NFZ68"/>
      <c r="NGA68"/>
      <c r="NGB68"/>
      <c r="NGC68"/>
      <c r="NGD68"/>
      <c r="NGE68"/>
      <c r="NGF68"/>
      <c r="NGG68"/>
      <c r="NGH68"/>
      <c r="NGI68"/>
      <c r="NGJ68"/>
      <c r="NGK68"/>
      <c r="NGL68"/>
      <c r="NGM68"/>
      <c r="NGN68"/>
      <c r="NGO68"/>
      <c r="NGP68"/>
      <c r="NGQ68"/>
      <c r="NGR68"/>
      <c r="NGS68"/>
      <c r="NGT68"/>
      <c r="NGU68"/>
      <c r="NGV68"/>
      <c r="NGW68"/>
      <c r="NGX68"/>
      <c r="NGY68"/>
      <c r="NGZ68"/>
      <c r="NHA68"/>
      <c r="NHB68"/>
      <c r="NHC68"/>
      <c r="NHD68"/>
      <c r="NHE68"/>
      <c r="NHF68"/>
      <c r="NHG68"/>
      <c r="NHH68"/>
      <c r="NHI68"/>
      <c r="NHJ68"/>
      <c r="NHK68"/>
      <c r="NHL68"/>
      <c r="NHM68"/>
      <c r="NHN68"/>
      <c r="NHO68"/>
      <c r="NHP68"/>
      <c r="NHQ68"/>
      <c r="NHR68"/>
      <c r="NHS68"/>
      <c r="NHT68"/>
      <c r="NHU68"/>
      <c r="NHV68"/>
      <c r="NHW68"/>
      <c r="NHX68"/>
      <c r="NHY68"/>
      <c r="NHZ68"/>
      <c r="NIA68"/>
      <c r="NIB68"/>
      <c r="NIC68"/>
      <c r="NID68"/>
      <c r="NIE68"/>
      <c r="NIF68"/>
      <c r="NIG68"/>
      <c r="NIH68"/>
      <c r="NII68"/>
      <c r="NIJ68"/>
      <c r="NIK68"/>
      <c r="NIL68"/>
      <c r="NIM68"/>
      <c r="NIN68"/>
      <c r="NIO68"/>
      <c r="NIP68"/>
      <c r="NIQ68"/>
      <c r="NIR68"/>
      <c r="NIS68"/>
      <c r="NIT68"/>
      <c r="NIU68"/>
      <c r="NIV68"/>
      <c r="NIW68"/>
      <c r="NIX68"/>
      <c r="NIY68"/>
      <c r="NIZ68"/>
      <c r="NJA68"/>
      <c r="NJB68"/>
      <c r="NJC68"/>
      <c r="NJD68"/>
      <c r="NJE68"/>
      <c r="NJF68"/>
      <c r="NJG68"/>
      <c r="NJH68"/>
      <c r="NJI68"/>
      <c r="NJJ68"/>
      <c r="NJK68"/>
      <c r="NJL68"/>
      <c r="NJM68"/>
      <c r="NJN68"/>
      <c r="NJO68"/>
      <c r="NJP68"/>
      <c r="NJQ68"/>
      <c r="NJR68"/>
      <c r="NJS68"/>
      <c r="NJT68"/>
      <c r="NJU68"/>
      <c r="NJV68"/>
      <c r="NJW68"/>
      <c r="NJX68"/>
      <c r="NJY68"/>
      <c r="NJZ68"/>
      <c r="NKA68"/>
      <c r="NKB68"/>
      <c r="NKC68"/>
      <c r="NKD68"/>
      <c r="NKE68"/>
      <c r="NKF68"/>
      <c r="NKG68"/>
      <c r="NKH68"/>
      <c r="NKI68"/>
      <c r="NKJ68"/>
      <c r="NKK68"/>
      <c r="NKL68"/>
      <c r="NKM68"/>
      <c r="NKN68"/>
      <c r="NKO68"/>
      <c r="NKP68"/>
      <c r="NKQ68"/>
      <c r="NKR68"/>
      <c r="NKS68"/>
      <c r="NKT68"/>
      <c r="NKU68"/>
      <c r="NKV68"/>
      <c r="NKW68"/>
      <c r="NKX68"/>
      <c r="NKY68"/>
      <c r="NKZ68"/>
      <c r="NLA68"/>
      <c r="NLB68"/>
      <c r="NLC68"/>
      <c r="NLD68"/>
      <c r="NLE68"/>
      <c r="NLF68"/>
      <c r="NLG68"/>
      <c r="NLH68"/>
      <c r="NLI68"/>
      <c r="NLJ68"/>
      <c r="NLK68"/>
      <c r="NLL68"/>
      <c r="NLM68"/>
      <c r="NLN68"/>
      <c r="NLO68"/>
      <c r="NLP68"/>
      <c r="NLQ68"/>
      <c r="NLR68"/>
      <c r="NLS68"/>
      <c r="NLT68"/>
      <c r="NLU68"/>
      <c r="NLV68"/>
      <c r="NLW68"/>
      <c r="NLX68"/>
      <c r="NLY68"/>
      <c r="NLZ68"/>
      <c r="NMA68"/>
      <c r="NMB68"/>
      <c r="NMC68"/>
      <c r="NMD68"/>
      <c r="NME68"/>
      <c r="NMF68"/>
      <c r="NMG68"/>
      <c r="NMH68"/>
      <c r="NMI68"/>
      <c r="NMJ68"/>
      <c r="NMK68"/>
      <c r="NML68"/>
      <c r="NMM68"/>
      <c r="NMN68"/>
      <c r="NMO68"/>
      <c r="NMP68"/>
      <c r="NMQ68"/>
      <c r="NMR68"/>
      <c r="NMS68"/>
      <c r="NMT68"/>
      <c r="NMU68"/>
      <c r="NMV68"/>
      <c r="NMW68"/>
      <c r="NMX68"/>
      <c r="NMY68"/>
      <c r="NMZ68"/>
      <c r="NNA68"/>
      <c r="NNB68"/>
      <c r="NNC68"/>
      <c r="NND68"/>
      <c r="NNE68"/>
      <c r="NNF68"/>
      <c r="NNG68"/>
      <c r="NNH68"/>
      <c r="NNI68"/>
      <c r="NNJ68"/>
      <c r="NNK68"/>
      <c r="NNL68"/>
      <c r="NNM68"/>
      <c r="NNN68"/>
      <c r="NNO68"/>
      <c r="NNP68"/>
      <c r="NNQ68"/>
      <c r="NNR68"/>
      <c r="NNS68"/>
      <c r="NNT68"/>
      <c r="NNU68"/>
      <c r="NNV68"/>
      <c r="NNW68"/>
      <c r="NNX68"/>
      <c r="NNY68"/>
      <c r="NNZ68"/>
      <c r="NOA68"/>
      <c r="NOB68"/>
      <c r="NOC68"/>
      <c r="NOD68"/>
      <c r="NOE68"/>
      <c r="NOF68"/>
      <c r="NOG68"/>
      <c r="NOH68"/>
      <c r="NOI68"/>
      <c r="NOJ68"/>
      <c r="NOK68"/>
      <c r="NOL68"/>
      <c r="NOM68"/>
      <c r="NON68"/>
      <c r="NOO68"/>
      <c r="NOP68"/>
      <c r="NOQ68"/>
      <c r="NOR68"/>
      <c r="NOS68"/>
      <c r="NOT68"/>
      <c r="NOU68"/>
      <c r="NOV68"/>
      <c r="NOW68"/>
      <c r="NOX68"/>
      <c r="NOY68"/>
      <c r="NOZ68"/>
      <c r="NPA68"/>
      <c r="NPB68"/>
      <c r="NPC68"/>
      <c r="NPD68"/>
      <c r="NPE68"/>
      <c r="NPF68"/>
      <c r="NPG68"/>
      <c r="NPH68"/>
      <c r="NPI68"/>
      <c r="NPJ68"/>
      <c r="NPK68"/>
      <c r="NPL68"/>
      <c r="NPM68"/>
      <c r="NPN68"/>
      <c r="NPO68"/>
      <c r="NPP68"/>
      <c r="NPQ68"/>
      <c r="NPR68"/>
      <c r="NPS68"/>
      <c r="NPT68"/>
      <c r="NPU68"/>
      <c r="NPV68"/>
      <c r="NPW68"/>
      <c r="NPX68"/>
      <c r="NPY68"/>
      <c r="NPZ68"/>
      <c r="NQA68"/>
      <c r="NQB68"/>
      <c r="NQC68"/>
      <c r="NQD68"/>
      <c r="NQE68"/>
      <c r="NQF68"/>
      <c r="NQG68"/>
      <c r="NQH68"/>
      <c r="NQI68"/>
      <c r="NQJ68"/>
      <c r="NQK68"/>
      <c r="NQL68"/>
      <c r="NQM68"/>
      <c r="NQN68"/>
      <c r="NQO68"/>
      <c r="NQP68"/>
      <c r="NQQ68"/>
      <c r="NQR68"/>
      <c r="NQS68"/>
      <c r="NQT68"/>
      <c r="NQU68"/>
      <c r="NQV68"/>
      <c r="NQW68"/>
      <c r="NQX68"/>
      <c r="NQY68"/>
      <c r="NQZ68"/>
      <c r="NRA68"/>
      <c r="NRB68"/>
      <c r="NRC68"/>
      <c r="NRD68"/>
      <c r="NRE68"/>
      <c r="NRF68"/>
      <c r="NRG68"/>
      <c r="NRH68"/>
      <c r="NRI68"/>
      <c r="NRJ68"/>
      <c r="NRK68"/>
      <c r="NRL68"/>
      <c r="NRM68"/>
      <c r="NRN68"/>
      <c r="NRO68"/>
      <c r="NRP68"/>
      <c r="NRQ68"/>
      <c r="NRR68"/>
      <c r="NRS68"/>
      <c r="NRT68"/>
      <c r="NRU68"/>
      <c r="NRV68"/>
      <c r="NRW68"/>
      <c r="NRX68"/>
      <c r="NRY68"/>
      <c r="NRZ68"/>
      <c r="NSA68"/>
      <c r="NSB68"/>
      <c r="NSC68"/>
      <c r="NSD68"/>
      <c r="NSE68"/>
      <c r="NSF68"/>
      <c r="NSG68"/>
      <c r="NSH68"/>
      <c r="NSI68"/>
      <c r="NSJ68"/>
      <c r="NSK68"/>
      <c r="NSL68"/>
      <c r="NSM68"/>
      <c r="NSN68"/>
      <c r="NSO68"/>
      <c r="NSP68"/>
      <c r="NSQ68"/>
      <c r="NSR68"/>
      <c r="NSS68"/>
      <c r="NST68"/>
      <c r="NSU68"/>
      <c r="NSV68"/>
      <c r="NSW68"/>
      <c r="NSX68"/>
      <c r="NSY68"/>
      <c r="NSZ68"/>
      <c r="NTA68"/>
      <c r="NTB68"/>
      <c r="NTC68"/>
      <c r="NTD68"/>
      <c r="NTE68"/>
      <c r="NTF68"/>
      <c r="NTG68"/>
      <c r="NTH68"/>
      <c r="NTI68"/>
      <c r="NTJ68"/>
      <c r="NTK68"/>
      <c r="NTL68"/>
      <c r="NTM68"/>
      <c r="NTN68"/>
      <c r="NTO68"/>
      <c r="NTP68"/>
      <c r="NTQ68"/>
      <c r="NTR68"/>
      <c r="NTS68"/>
      <c r="NTT68"/>
      <c r="NTU68"/>
      <c r="NTV68"/>
      <c r="NTW68"/>
      <c r="NTX68"/>
      <c r="NTY68"/>
      <c r="NTZ68"/>
      <c r="NUA68"/>
      <c r="NUB68"/>
      <c r="NUC68"/>
      <c r="NUD68"/>
      <c r="NUE68"/>
      <c r="NUF68"/>
      <c r="NUG68"/>
      <c r="NUH68"/>
      <c r="NUI68"/>
      <c r="NUJ68"/>
      <c r="NUK68"/>
      <c r="NUL68"/>
      <c r="NUM68"/>
      <c r="NUN68"/>
      <c r="NUO68"/>
      <c r="NUP68"/>
      <c r="NUQ68"/>
      <c r="NUR68"/>
      <c r="NUS68"/>
      <c r="NUT68"/>
      <c r="NUU68"/>
      <c r="NUV68"/>
      <c r="NUW68"/>
      <c r="NUX68"/>
      <c r="NUY68"/>
      <c r="NUZ68"/>
      <c r="NVA68"/>
      <c r="NVB68"/>
      <c r="NVC68"/>
      <c r="NVD68"/>
      <c r="NVE68"/>
      <c r="NVF68"/>
      <c r="NVG68"/>
      <c r="NVH68"/>
      <c r="NVI68"/>
      <c r="NVJ68"/>
      <c r="NVK68"/>
      <c r="NVL68"/>
      <c r="NVM68"/>
      <c r="NVN68"/>
      <c r="NVO68"/>
      <c r="NVP68"/>
      <c r="NVQ68"/>
      <c r="NVR68"/>
      <c r="NVS68"/>
      <c r="NVT68"/>
      <c r="NVU68"/>
      <c r="NVV68"/>
      <c r="NVW68"/>
      <c r="NVX68"/>
      <c r="NVY68"/>
      <c r="NVZ68"/>
      <c r="NWA68"/>
      <c r="NWB68"/>
      <c r="NWC68"/>
      <c r="NWD68"/>
      <c r="NWE68"/>
      <c r="NWF68"/>
      <c r="NWG68"/>
      <c r="NWH68"/>
      <c r="NWI68"/>
      <c r="NWJ68"/>
      <c r="NWK68"/>
      <c r="NWL68"/>
      <c r="NWM68"/>
      <c r="NWN68"/>
      <c r="NWO68"/>
      <c r="NWP68"/>
      <c r="NWQ68"/>
      <c r="NWR68"/>
      <c r="NWS68"/>
      <c r="NWT68"/>
      <c r="NWU68"/>
      <c r="NWV68"/>
      <c r="NWW68"/>
      <c r="NWX68"/>
      <c r="NWY68"/>
      <c r="NWZ68"/>
      <c r="NXA68"/>
      <c r="NXB68"/>
      <c r="NXC68"/>
      <c r="NXD68"/>
      <c r="NXE68"/>
      <c r="NXF68"/>
      <c r="NXG68"/>
      <c r="NXH68"/>
      <c r="NXI68"/>
      <c r="NXJ68"/>
      <c r="NXK68"/>
      <c r="NXL68"/>
      <c r="NXM68"/>
      <c r="NXN68"/>
      <c r="NXO68"/>
      <c r="NXP68"/>
      <c r="NXQ68"/>
      <c r="NXR68"/>
      <c r="NXS68"/>
      <c r="NXT68"/>
      <c r="NXU68"/>
      <c r="NXV68"/>
      <c r="NXW68"/>
      <c r="NXX68"/>
      <c r="NXY68"/>
      <c r="NXZ68"/>
      <c r="NYA68"/>
      <c r="NYB68"/>
      <c r="NYC68"/>
      <c r="NYD68"/>
      <c r="NYE68"/>
      <c r="NYF68"/>
      <c r="NYG68"/>
      <c r="NYH68"/>
      <c r="NYI68"/>
      <c r="NYJ68"/>
      <c r="NYK68"/>
      <c r="NYL68"/>
      <c r="NYM68"/>
      <c r="NYN68"/>
      <c r="NYO68"/>
      <c r="NYP68"/>
      <c r="NYQ68"/>
      <c r="NYR68"/>
      <c r="NYS68"/>
      <c r="NYT68"/>
      <c r="NYU68"/>
      <c r="NYV68"/>
      <c r="NYW68"/>
      <c r="NYX68"/>
      <c r="NYY68"/>
      <c r="NYZ68"/>
      <c r="NZA68"/>
      <c r="NZB68"/>
      <c r="NZC68"/>
      <c r="NZD68"/>
      <c r="NZE68"/>
      <c r="NZF68"/>
      <c r="NZG68"/>
      <c r="NZH68"/>
      <c r="NZI68"/>
      <c r="NZJ68"/>
      <c r="NZK68"/>
      <c r="NZL68"/>
      <c r="NZM68"/>
      <c r="NZN68"/>
      <c r="NZO68"/>
      <c r="NZP68"/>
      <c r="NZQ68"/>
      <c r="NZR68"/>
      <c r="NZS68"/>
      <c r="NZT68"/>
      <c r="NZU68"/>
      <c r="NZV68"/>
      <c r="NZW68"/>
      <c r="NZX68"/>
      <c r="NZY68"/>
      <c r="NZZ68"/>
      <c r="OAA68"/>
      <c r="OAB68"/>
      <c r="OAC68"/>
      <c r="OAD68"/>
      <c r="OAE68"/>
      <c r="OAF68"/>
      <c r="OAG68"/>
      <c r="OAH68"/>
      <c r="OAI68"/>
      <c r="OAJ68"/>
      <c r="OAK68"/>
      <c r="OAL68"/>
      <c r="OAM68"/>
      <c r="OAN68"/>
      <c r="OAO68"/>
      <c r="OAP68"/>
      <c r="OAQ68"/>
      <c r="OAR68"/>
      <c r="OAS68"/>
      <c r="OAT68"/>
      <c r="OAU68"/>
      <c r="OAV68"/>
      <c r="OAW68"/>
      <c r="OAX68"/>
      <c r="OAY68"/>
      <c r="OAZ68"/>
      <c r="OBA68"/>
      <c r="OBB68"/>
      <c r="OBC68"/>
      <c r="OBD68"/>
      <c r="OBE68"/>
      <c r="OBF68"/>
      <c r="OBG68"/>
      <c r="OBH68"/>
      <c r="OBI68"/>
      <c r="OBJ68"/>
      <c r="OBK68"/>
      <c r="OBL68"/>
      <c r="OBM68"/>
      <c r="OBN68"/>
      <c r="OBO68"/>
      <c r="OBP68"/>
      <c r="OBQ68"/>
      <c r="OBR68"/>
      <c r="OBS68"/>
      <c r="OBT68"/>
      <c r="OBU68"/>
      <c r="OBV68"/>
      <c r="OBW68"/>
      <c r="OBX68"/>
      <c r="OBY68"/>
      <c r="OBZ68"/>
      <c r="OCA68"/>
      <c r="OCB68"/>
      <c r="OCC68"/>
      <c r="OCD68"/>
      <c r="OCE68"/>
      <c r="OCF68"/>
      <c r="OCG68"/>
      <c r="OCH68"/>
      <c r="OCI68"/>
      <c r="OCJ68"/>
      <c r="OCK68"/>
      <c r="OCL68"/>
      <c r="OCM68"/>
      <c r="OCN68"/>
      <c r="OCO68"/>
      <c r="OCP68"/>
      <c r="OCQ68"/>
      <c r="OCR68"/>
      <c r="OCS68"/>
      <c r="OCT68"/>
      <c r="OCU68"/>
      <c r="OCV68"/>
      <c r="OCW68"/>
      <c r="OCX68"/>
      <c r="OCY68"/>
      <c r="OCZ68"/>
      <c r="ODA68"/>
      <c r="ODB68"/>
      <c r="ODC68"/>
      <c r="ODD68"/>
      <c r="ODE68"/>
      <c r="ODF68"/>
      <c r="ODG68"/>
      <c r="ODH68"/>
      <c r="ODI68"/>
      <c r="ODJ68"/>
      <c r="ODK68"/>
      <c r="ODL68"/>
      <c r="ODM68"/>
      <c r="ODN68"/>
      <c r="ODO68"/>
      <c r="ODP68"/>
      <c r="ODQ68"/>
      <c r="ODR68"/>
      <c r="ODS68"/>
      <c r="ODT68"/>
      <c r="ODU68"/>
      <c r="ODV68"/>
      <c r="ODW68"/>
      <c r="ODX68"/>
      <c r="ODY68"/>
      <c r="ODZ68"/>
      <c r="OEA68"/>
      <c r="OEB68"/>
      <c r="OEC68"/>
      <c r="OED68"/>
      <c r="OEE68"/>
      <c r="OEF68"/>
      <c r="OEG68"/>
      <c r="OEH68"/>
      <c r="OEI68"/>
      <c r="OEJ68"/>
      <c r="OEK68"/>
      <c r="OEL68"/>
      <c r="OEM68"/>
      <c r="OEN68"/>
      <c r="OEO68"/>
      <c r="OEP68"/>
      <c r="OEQ68"/>
      <c r="OER68"/>
      <c r="OES68"/>
      <c r="OET68"/>
      <c r="OEU68"/>
      <c r="OEV68"/>
      <c r="OEW68"/>
      <c r="OEX68"/>
      <c r="OEY68"/>
      <c r="OEZ68"/>
      <c r="OFA68"/>
      <c r="OFB68"/>
      <c r="OFC68"/>
      <c r="OFD68"/>
      <c r="OFE68"/>
      <c r="OFF68"/>
      <c r="OFG68"/>
      <c r="OFH68"/>
      <c r="OFI68"/>
      <c r="OFJ68"/>
      <c r="OFK68"/>
      <c r="OFL68"/>
      <c r="OFM68"/>
      <c r="OFN68"/>
      <c r="OFO68"/>
      <c r="OFP68"/>
      <c r="OFQ68"/>
      <c r="OFR68"/>
      <c r="OFS68"/>
      <c r="OFT68"/>
      <c r="OFU68"/>
      <c r="OFV68"/>
      <c r="OFW68"/>
      <c r="OFX68"/>
      <c r="OFY68"/>
      <c r="OFZ68"/>
      <c r="OGA68"/>
      <c r="OGB68"/>
      <c r="OGC68"/>
      <c r="OGD68"/>
      <c r="OGE68"/>
      <c r="OGF68"/>
      <c r="OGG68"/>
      <c r="OGH68"/>
      <c r="OGI68"/>
      <c r="OGJ68"/>
      <c r="OGK68"/>
      <c r="OGL68"/>
      <c r="OGM68"/>
      <c r="OGN68"/>
      <c r="OGO68"/>
      <c r="OGP68"/>
      <c r="OGQ68"/>
      <c r="OGR68"/>
      <c r="OGS68"/>
      <c r="OGT68"/>
      <c r="OGU68"/>
      <c r="OGV68"/>
      <c r="OGW68"/>
      <c r="OGX68"/>
      <c r="OGY68"/>
      <c r="OGZ68"/>
      <c r="OHA68"/>
      <c r="OHB68"/>
      <c r="OHC68"/>
      <c r="OHD68"/>
      <c r="OHE68"/>
      <c r="OHF68"/>
      <c r="OHG68"/>
      <c r="OHH68"/>
      <c r="OHI68"/>
      <c r="OHJ68"/>
      <c r="OHK68"/>
      <c r="OHL68"/>
      <c r="OHM68"/>
      <c r="OHN68"/>
      <c r="OHO68"/>
      <c r="OHP68"/>
      <c r="OHQ68"/>
      <c r="OHR68"/>
      <c r="OHS68"/>
      <c r="OHT68"/>
      <c r="OHU68"/>
      <c r="OHV68"/>
      <c r="OHW68"/>
      <c r="OHX68"/>
      <c r="OHY68"/>
      <c r="OHZ68"/>
      <c r="OIA68"/>
      <c r="OIB68"/>
      <c r="OIC68"/>
      <c r="OID68"/>
      <c r="OIE68"/>
      <c r="OIF68"/>
      <c r="OIG68"/>
      <c r="OIH68"/>
      <c r="OII68"/>
      <c r="OIJ68"/>
      <c r="OIK68"/>
      <c r="OIL68"/>
      <c r="OIM68"/>
      <c r="OIN68"/>
      <c r="OIO68"/>
      <c r="OIP68"/>
      <c r="OIQ68"/>
      <c r="OIR68"/>
      <c r="OIS68"/>
      <c r="OIT68"/>
      <c r="OIU68"/>
      <c r="OIV68"/>
      <c r="OIW68"/>
      <c r="OIX68"/>
      <c r="OIY68"/>
      <c r="OIZ68"/>
      <c r="OJA68"/>
      <c r="OJB68"/>
      <c r="OJC68"/>
      <c r="OJD68"/>
      <c r="OJE68"/>
      <c r="OJF68"/>
      <c r="OJG68"/>
      <c r="OJH68"/>
      <c r="OJI68"/>
      <c r="OJJ68"/>
      <c r="OJK68"/>
      <c r="OJL68"/>
      <c r="OJM68"/>
      <c r="OJN68"/>
      <c r="OJO68"/>
      <c r="OJP68"/>
      <c r="OJQ68"/>
      <c r="OJR68"/>
      <c r="OJS68"/>
      <c r="OJT68"/>
      <c r="OJU68"/>
      <c r="OJV68"/>
      <c r="OJW68"/>
      <c r="OJX68"/>
      <c r="OJY68"/>
      <c r="OJZ68"/>
      <c r="OKA68"/>
      <c r="OKB68"/>
      <c r="OKC68"/>
      <c r="OKD68"/>
      <c r="OKE68"/>
      <c r="OKF68"/>
      <c r="OKG68"/>
      <c r="OKH68"/>
      <c r="OKI68"/>
      <c r="OKJ68"/>
      <c r="OKK68"/>
      <c r="OKL68"/>
      <c r="OKM68"/>
      <c r="OKN68"/>
      <c r="OKO68"/>
      <c r="OKP68"/>
      <c r="OKQ68"/>
      <c r="OKR68"/>
      <c r="OKS68"/>
      <c r="OKT68"/>
      <c r="OKU68"/>
      <c r="OKV68"/>
      <c r="OKW68"/>
      <c r="OKX68"/>
      <c r="OKY68"/>
      <c r="OKZ68"/>
      <c r="OLA68"/>
      <c r="OLB68"/>
      <c r="OLC68"/>
      <c r="OLD68"/>
      <c r="OLE68"/>
      <c r="OLF68"/>
      <c r="OLG68"/>
      <c r="OLH68"/>
      <c r="OLI68"/>
      <c r="OLJ68"/>
      <c r="OLK68"/>
      <c r="OLL68"/>
      <c r="OLM68"/>
      <c r="OLN68"/>
      <c r="OLO68"/>
      <c r="OLP68"/>
      <c r="OLQ68"/>
      <c r="OLR68"/>
      <c r="OLS68"/>
      <c r="OLT68"/>
      <c r="OLU68"/>
      <c r="OLV68"/>
      <c r="OLW68"/>
      <c r="OLX68"/>
      <c r="OLY68"/>
      <c r="OLZ68"/>
      <c r="OMA68"/>
      <c r="OMB68"/>
      <c r="OMC68"/>
      <c r="OMD68"/>
      <c r="OME68"/>
      <c r="OMF68"/>
      <c r="OMG68"/>
      <c r="OMH68"/>
      <c r="OMI68"/>
      <c r="OMJ68"/>
      <c r="OMK68"/>
      <c r="OML68"/>
      <c r="OMM68"/>
      <c r="OMN68"/>
      <c r="OMO68"/>
      <c r="OMP68"/>
      <c r="OMQ68"/>
      <c r="OMR68"/>
      <c r="OMS68"/>
      <c r="OMT68"/>
      <c r="OMU68"/>
      <c r="OMV68"/>
      <c r="OMW68"/>
      <c r="OMX68"/>
      <c r="OMY68"/>
      <c r="OMZ68"/>
      <c r="ONA68"/>
      <c r="ONB68"/>
      <c r="ONC68"/>
      <c r="OND68"/>
      <c r="ONE68"/>
      <c r="ONF68"/>
      <c r="ONG68"/>
      <c r="ONH68"/>
      <c r="ONI68"/>
      <c r="ONJ68"/>
      <c r="ONK68"/>
      <c r="ONL68"/>
      <c r="ONM68"/>
      <c r="ONN68"/>
      <c r="ONO68"/>
      <c r="ONP68"/>
      <c r="ONQ68"/>
      <c r="ONR68"/>
      <c r="ONS68"/>
      <c r="ONT68"/>
      <c r="ONU68"/>
      <c r="ONV68"/>
      <c r="ONW68"/>
      <c r="ONX68"/>
      <c r="ONY68"/>
      <c r="ONZ68"/>
      <c r="OOA68"/>
      <c r="OOB68"/>
      <c r="OOC68"/>
      <c r="OOD68"/>
      <c r="OOE68"/>
      <c r="OOF68"/>
      <c r="OOG68"/>
      <c r="OOH68"/>
      <c r="OOI68"/>
      <c r="OOJ68"/>
      <c r="OOK68"/>
      <c r="OOL68"/>
      <c r="OOM68"/>
      <c r="OON68"/>
      <c r="OOO68"/>
      <c r="OOP68"/>
      <c r="OOQ68"/>
      <c r="OOR68"/>
      <c r="OOS68"/>
      <c r="OOT68"/>
      <c r="OOU68"/>
      <c r="OOV68"/>
      <c r="OOW68"/>
      <c r="OOX68"/>
      <c r="OOY68"/>
      <c r="OOZ68"/>
      <c r="OPA68"/>
      <c r="OPB68"/>
      <c r="OPC68"/>
      <c r="OPD68"/>
      <c r="OPE68"/>
      <c r="OPF68"/>
      <c r="OPG68"/>
      <c r="OPH68"/>
      <c r="OPI68"/>
      <c r="OPJ68"/>
      <c r="OPK68"/>
      <c r="OPL68"/>
      <c r="OPM68"/>
      <c r="OPN68"/>
      <c r="OPO68"/>
      <c r="OPP68"/>
      <c r="OPQ68"/>
      <c r="OPR68"/>
      <c r="OPS68"/>
      <c r="OPT68"/>
      <c r="OPU68"/>
      <c r="OPV68"/>
      <c r="OPW68"/>
      <c r="OPX68"/>
      <c r="OPY68"/>
      <c r="OPZ68"/>
      <c r="OQA68"/>
      <c r="OQB68"/>
      <c r="OQC68"/>
      <c r="OQD68"/>
      <c r="OQE68"/>
      <c r="OQF68"/>
      <c r="OQG68"/>
      <c r="OQH68"/>
      <c r="OQI68"/>
      <c r="OQJ68"/>
      <c r="OQK68"/>
      <c r="OQL68"/>
      <c r="OQM68"/>
      <c r="OQN68"/>
      <c r="OQO68"/>
      <c r="OQP68"/>
      <c r="OQQ68"/>
      <c r="OQR68"/>
      <c r="OQS68"/>
      <c r="OQT68"/>
      <c r="OQU68"/>
      <c r="OQV68"/>
      <c r="OQW68"/>
      <c r="OQX68"/>
      <c r="OQY68"/>
      <c r="OQZ68"/>
      <c r="ORA68"/>
      <c r="ORB68"/>
      <c r="ORC68"/>
      <c r="ORD68"/>
      <c r="ORE68"/>
      <c r="ORF68"/>
      <c r="ORG68"/>
      <c r="ORH68"/>
      <c r="ORI68"/>
      <c r="ORJ68"/>
      <c r="ORK68"/>
      <c r="ORL68"/>
      <c r="ORM68"/>
      <c r="ORN68"/>
      <c r="ORO68"/>
      <c r="ORP68"/>
      <c r="ORQ68"/>
      <c r="ORR68"/>
      <c r="ORS68"/>
      <c r="ORT68"/>
      <c r="ORU68"/>
      <c r="ORV68"/>
      <c r="ORW68"/>
      <c r="ORX68"/>
      <c r="ORY68"/>
      <c r="ORZ68"/>
      <c r="OSA68"/>
      <c r="OSB68"/>
      <c r="OSC68"/>
      <c r="OSD68"/>
      <c r="OSE68"/>
      <c r="OSF68"/>
      <c r="OSG68"/>
      <c r="OSH68"/>
      <c r="OSI68"/>
      <c r="OSJ68"/>
      <c r="OSK68"/>
      <c r="OSL68"/>
      <c r="OSM68"/>
      <c r="OSN68"/>
      <c r="OSO68"/>
      <c r="OSP68"/>
      <c r="OSQ68"/>
      <c r="OSR68"/>
      <c r="OSS68"/>
      <c r="OST68"/>
      <c r="OSU68"/>
      <c r="OSV68"/>
      <c r="OSW68"/>
      <c r="OSX68"/>
      <c r="OSY68"/>
      <c r="OSZ68"/>
      <c r="OTA68"/>
      <c r="OTB68"/>
      <c r="OTC68"/>
      <c r="OTD68"/>
      <c r="OTE68"/>
      <c r="OTF68"/>
      <c r="OTG68"/>
      <c r="OTH68"/>
      <c r="OTI68"/>
      <c r="OTJ68"/>
      <c r="OTK68"/>
      <c r="OTL68"/>
      <c r="OTM68"/>
      <c r="OTN68"/>
      <c r="OTO68"/>
      <c r="OTP68"/>
      <c r="OTQ68"/>
      <c r="OTR68"/>
      <c r="OTS68"/>
      <c r="OTT68"/>
      <c r="OTU68"/>
      <c r="OTV68"/>
      <c r="OTW68"/>
      <c r="OTX68"/>
      <c r="OTY68"/>
      <c r="OTZ68"/>
      <c r="OUA68"/>
      <c r="OUB68"/>
      <c r="OUC68"/>
      <c r="OUD68"/>
      <c r="OUE68"/>
      <c r="OUF68"/>
      <c r="OUG68"/>
      <c r="OUH68"/>
      <c r="OUI68"/>
      <c r="OUJ68"/>
      <c r="OUK68"/>
      <c r="OUL68"/>
      <c r="OUM68"/>
      <c r="OUN68"/>
      <c r="OUO68"/>
      <c r="OUP68"/>
      <c r="OUQ68"/>
      <c r="OUR68"/>
      <c r="OUS68"/>
      <c r="OUT68"/>
      <c r="OUU68"/>
      <c r="OUV68"/>
      <c r="OUW68"/>
      <c r="OUX68"/>
      <c r="OUY68"/>
      <c r="OUZ68"/>
      <c r="OVA68"/>
      <c r="OVB68"/>
      <c r="OVC68"/>
      <c r="OVD68"/>
      <c r="OVE68"/>
      <c r="OVF68"/>
      <c r="OVG68"/>
      <c r="OVH68"/>
      <c r="OVI68"/>
      <c r="OVJ68"/>
      <c r="OVK68"/>
      <c r="OVL68"/>
      <c r="OVM68"/>
      <c r="OVN68"/>
      <c r="OVO68"/>
      <c r="OVP68"/>
      <c r="OVQ68"/>
      <c r="OVR68"/>
      <c r="OVS68"/>
      <c r="OVT68"/>
      <c r="OVU68"/>
      <c r="OVV68"/>
      <c r="OVW68"/>
      <c r="OVX68"/>
      <c r="OVY68"/>
      <c r="OVZ68"/>
      <c r="OWA68"/>
      <c r="OWB68"/>
      <c r="OWC68"/>
      <c r="OWD68"/>
      <c r="OWE68"/>
      <c r="OWF68"/>
      <c r="OWG68"/>
      <c r="OWH68"/>
      <c r="OWI68"/>
      <c r="OWJ68"/>
      <c r="OWK68"/>
      <c r="OWL68"/>
      <c r="OWM68"/>
      <c r="OWN68"/>
      <c r="OWO68"/>
      <c r="OWP68"/>
      <c r="OWQ68"/>
      <c r="OWR68"/>
      <c r="OWS68"/>
      <c r="OWT68"/>
      <c r="OWU68"/>
      <c r="OWV68"/>
      <c r="OWW68"/>
      <c r="OWX68"/>
      <c r="OWY68"/>
      <c r="OWZ68"/>
      <c r="OXA68"/>
      <c r="OXB68"/>
      <c r="OXC68"/>
      <c r="OXD68"/>
      <c r="OXE68"/>
      <c r="OXF68"/>
      <c r="OXG68"/>
      <c r="OXH68"/>
      <c r="OXI68"/>
      <c r="OXJ68"/>
      <c r="OXK68"/>
      <c r="OXL68"/>
      <c r="OXM68"/>
      <c r="OXN68"/>
      <c r="OXO68"/>
      <c r="OXP68"/>
      <c r="OXQ68"/>
      <c r="OXR68"/>
      <c r="OXS68"/>
      <c r="OXT68"/>
      <c r="OXU68"/>
      <c r="OXV68"/>
      <c r="OXW68"/>
      <c r="OXX68"/>
      <c r="OXY68"/>
      <c r="OXZ68"/>
      <c r="OYA68"/>
      <c r="OYB68"/>
      <c r="OYC68"/>
      <c r="OYD68"/>
      <c r="OYE68"/>
      <c r="OYF68"/>
      <c r="OYG68"/>
      <c r="OYH68"/>
      <c r="OYI68"/>
      <c r="OYJ68"/>
      <c r="OYK68"/>
      <c r="OYL68"/>
      <c r="OYM68"/>
      <c r="OYN68"/>
      <c r="OYO68"/>
      <c r="OYP68"/>
      <c r="OYQ68"/>
      <c r="OYR68"/>
      <c r="OYS68"/>
      <c r="OYT68"/>
      <c r="OYU68"/>
      <c r="OYV68"/>
      <c r="OYW68"/>
      <c r="OYX68"/>
      <c r="OYY68"/>
      <c r="OYZ68"/>
      <c r="OZA68"/>
      <c r="OZB68"/>
      <c r="OZC68"/>
      <c r="OZD68"/>
      <c r="OZE68"/>
      <c r="OZF68"/>
      <c r="OZG68"/>
      <c r="OZH68"/>
      <c r="OZI68"/>
      <c r="OZJ68"/>
      <c r="OZK68"/>
      <c r="OZL68"/>
      <c r="OZM68"/>
      <c r="OZN68"/>
      <c r="OZO68"/>
      <c r="OZP68"/>
      <c r="OZQ68"/>
      <c r="OZR68"/>
      <c r="OZS68"/>
      <c r="OZT68"/>
      <c r="OZU68"/>
      <c r="OZV68"/>
      <c r="OZW68"/>
      <c r="OZX68"/>
      <c r="OZY68"/>
      <c r="OZZ68"/>
      <c r="PAA68"/>
      <c r="PAB68"/>
      <c r="PAC68"/>
      <c r="PAD68"/>
      <c r="PAE68"/>
      <c r="PAF68"/>
      <c r="PAG68"/>
      <c r="PAH68"/>
      <c r="PAI68"/>
      <c r="PAJ68"/>
      <c r="PAK68"/>
      <c r="PAL68"/>
      <c r="PAM68"/>
      <c r="PAN68"/>
      <c r="PAO68"/>
      <c r="PAP68"/>
      <c r="PAQ68"/>
      <c r="PAR68"/>
      <c r="PAS68"/>
      <c r="PAT68"/>
      <c r="PAU68"/>
      <c r="PAV68"/>
      <c r="PAW68"/>
      <c r="PAX68"/>
      <c r="PAY68"/>
      <c r="PAZ68"/>
      <c r="PBA68"/>
      <c r="PBB68"/>
      <c r="PBC68"/>
      <c r="PBD68"/>
      <c r="PBE68"/>
      <c r="PBF68"/>
      <c r="PBG68"/>
      <c r="PBH68"/>
      <c r="PBI68"/>
      <c r="PBJ68"/>
      <c r="PBK68"/>
      <c r="PBL68"/>
      <c r="PBM68"/>
      <c r="PBN68"/>
      <c r="PBO68"/>
      <c r="PBP68"/>
      <c r="PBQ68"/>
      <c r="PBR68"/>
      <c r="PBS68"/>
      <c r="PBT68"/>
      <c r="PBU68"/>
      <c r="PBV68"/>
      <c r="PBW68"/>
      <c r="PBX68"/>
      <c r="PBY68"/>
      <c r="PBZ68"/>
      <c r="PCA68"/>
      <c r="PCB68"/>
      <c r="PCC68"/>
      <c r="PCD68"/>
      <c r="PCE68"/>
      <c r="PCF68"/>
      <c r="PCG68"/>
      <c r="PCH68"/>
      <c r="PCI68"/>
      <c r="PCJ68"/>
      <c r="PCK68"/>
      <c r="PCL68"/>
      <c r="PCM68"/>
      <c r="PCN68"/>
      <c r="PCO68"/>
      <c r="PCP68"/>
      <c r="PCQ68"/>
      <c r="PCR68"/>
      <c r="PCS68"/>
      <c r="PCT68"/>
      <c r="PCU68"/>
      <c r="PCV68"/>
      <c r="PCW68"/>
      <c r="PCX68"/>
      <c r="PCY68"/>
      <c r="PCZ68"/>
      <c r="PDA68"/>
      <c r="PDB68"/>
      <c r="PDC68"/>
      <c r="PDD68"/>
      <c r="PDE68"/>
      <c r="PDF68"/>
      <c r="PDG68"/>
      <c r="PDH68"/>
      <c r="PDI68"/>
      <c r="PDJ68"/>
      <c r="PDK68"/>
      <c r="PDL68"/>
      <c r="PDM68"/>
      <c r="PDN68"/>
      <c r="PDO68"/>
      <c r="PDP68"/>
      <c r="PDQ68"/>
      <c r="PDR68"/>
      <c r="PDS68"/>
      <c r="PDT68"/>
      <c r="PDU68"/>
      <c r="PDV68"/>
      <c r="PDW68"/>
      <c r="PDX68"/>
      <c r="PDY68"/>
      <c r="PDZ68"/>
      <c r="PEA68"/>
      <c r="PEB68"/>
      <c r="PEC68"/>
      <c r="PED68"/>
      <c r="PEE68"/>
      <c r="PEF68"/>
      <c r="PEG68"/>
      <c r="PEH68"/>
      <c r="PEI68"/>
      <c r="PEJ68"/>
      <c r="PEK68"/>
      <c r="PEL68"/>
      <c r="PEM68"/>
      <c r="PEN68"/>
      <c r="PEO68"/>
      <c r="PEP68"/>
      <c r="PEQ68"/>
      <c r="PER68"/>
      <c r="PES68"/>
      <c r="PET68"/>
      <c r="PEU68"/>
      <c r="PEV68"/>
      <c r="PEW68"/>
      <c r="PEX68"/>
      <c r="PEY68"/>
      <c r="PEZ68"/>
      <c r="PFA68"/>
      <c r="PFB68"/>
      <c r="PFC68"/>
      <c r="PFD68"/>
      <c r="PFE68"/>
      <c r="PFF68"/>
      <c r="PFG68"/>
      <c r="PFH68"/>
      <c r="PFI68"/>
      <c r="PFJ68"/>
      <c r="PFK68"/>
      <c r="PFL68"/>
      <c r="PFM68"/>
      <c r="PFN68"/>
      <c r="PFO68"/>
      <c r="PFP68"/>
      <c r="PFQ68"/>
      <c r="PFR68"/>
      <c r="PFS68"/>
      <c r="PFT68"/>
      <c r="PFU68"/>
      <c r="PFV68"/>
      <c r="PFW68"/>
      <c r="PFX68"/>
      <c r="PFY68"/>
      <c r="PFZ68"/>
      <c r="PGA68"/>
      <c r="PGB68"/>
      <c r="PGC68"/>
      <c r="PGD68"/>
      <c r="PGE68"/>
      <c r="PGF68"/>
      <c r="PGG68"/>
      <c r="PGH68"/>
      <c r="PGI68"/>
      <c r="PGJ68"/>
      <c r="PGK68"/>
      <c r="PGL68"/>
      <c r="PGM68"/>
      <c r="PGN68"/>
      <c r="PGO68"/>
      <c r="PGP68"/>
      <c r="PGQ68"/>
      <c r="PGR68"/>
      <c r="PGS68"/>
      <c r="PGT68"/>
      <c r="PGU68"/>
      <c r="PGV68"/>
      <c r="PGW68"/>
      <c r="PGX68"/>
      <c r="PGY68"/>
      <c r="PGZ68"/>
      <c r="PHA68"/>
      <c r="PHB68"/>
      <c r="PHC68"/>
      <c r="PHD68"/>
      <c r="PHE68"/>
      <c r="PHF68"/>
      <c r="PHG68"/>
      <c r="PHH68"/>
      <c r="PHI68"/>
      <c r="PHJ68"/>
      <c r="PHK68"/>
      <c r="PHL68"/>
      <c r="PHM68"/>
      <c r="PHN68"/>
      <c r="PHO68"/>
      <c r="PHP68"/>
      <c r="PHQ68"/>
      <c r="PHR68"/>
      <c r="PHS68"/>
      <c r="PHT68"/>
      <c r="PHU68"/>
      <c r="PHV68"/>
      <c r="PHW68"/>
      <c r="PHX68"/>
      <c r="PHY68"/>
      <c r="PHZ68"/>
      <c r="PIA68"/>
      <c r="PIB68"/>
      <c r="PIC68"/>
      <c r="PID68"/>
      <c r="PIE68"/>
      <c r="PIF68"/>
      <c r="PIG68"/>
      <c r="PIH68"/>
      <c r="PII68"/>
      <c r="PIJ68"/>
      <c r="PIK68"/>
      <c r="PIL68"/>
      <c r="PIM68"/>
      <c r="PIN68"/>
      <c r="PIO68"/>
      <c r="PIP68"/>
      <c r="PIQ68"/>
      <c r="PIR68"/>
      <c r="PIS68"/>
      <c r="PIT68"/>
      <c r="PIU68"/>
      <c r="PIV68"/>
      <c r="PIW68"/>
      <c r="PIX68"/>
      <c r="PIY68"/>
      <c r="PIZ68"/>
      <c r="PJA68"/>
      <c r="PJB68"/>
      <c r="PJC68"/>
      <c r="PJD68"/>
      <c r="PJE68"/>
      <c r="PJF68"/>
      <c r="PJG68"/>
      <c r="PJH68"/>
      <c r="PJI68"/>
      <c r="PJJ68"/>
      <c r="PJK68"/>
      <c r="PJL68"/>
      <c r="PJM68"/>
      <c r="PJN68"/>
      <c r="PJO68"/>
      <c r="PJP68"/>
      <c r="PJQ68"/>
      <c r="PJR68"/>
      <c r="PJS68"/>
      <c r="PJT68"/>
      <c r="PJU68"/>
      <c r="PJV68"/>
      <c r="PJW68"/>
      <c r="PJX68"/>
      <c r="PJY68"/>
      <c r="PJZ68"/>
      <c r="PKA68"/>
      <c r="PKB68"/>
      <c r="PKC68"/>
      <c r="PKD68"/>
      <c r="PKE68"/>
      <c r="PKF68"/>
      <c r="PKG68"/>
      <c r="PKH68"/>
      <c r="PKI68"/>
      <c r="PKJ68"/>
      <c r="PKK68"/>
      <c r="PKL68"/>
      <c r="PKM68"/>
      <c r="PKN68"/>
      <c r="PKO68"/>
      <c r="PKP68"/>
      <c r="PKQ68"/>
      <c r="PKR68"/>
      <c r="PKS68"/>
      <c r="PKT68"/>
      <c r="PKU68"/>
      <c r="PKV68"/>
      <c r="PKW68"/>
      <c r="PKX68"/>
      <c r="PKY68"/>
      <c r="PKZ68"/>
      <c r="PLA68"/>
      <c r="PLB68"/>
      <c r="PLC68"/>
      <c r="PLD68"/>
      <c r="PLE68"/>
      <c r="PLF68"/>
      <c r="PLG68"/>
      <c r="PLH68"/>
      <c r="PLI68"/>
      <c r="PLJ68"/>
      <c r="PLK68"/>
      <c r="PLL68"/>
      <c r="PLM68"/>
      <c r="PLN68"/>
      <c r="PLO68"/>
      <c r="PLP68"/>
      <c r="PLQ68"/>
      <c r="PLR68"/>
      <c r="PLS68"/>
      <c r="PLT68"/>
      <c r="PLU68"/>
      <c r="PLV68"/>
      <c r="PLW68"/>
      <c r="PLX68"/>
      <c r="PLY68"/>
      <c r="PLZ68"/>
      <c r="PMA68"/>
      <c r="PMB68"/>
      <c r="PMC68"/>
      <c r="PMD68"/>
      <c r="PME68"/>
      <c r="PMF68"/>
      <c r="PMG68"/>
      <c r="PMH68"/>
      <c r="PMI68"/>
      <c r="PMJ68"/>
      <c r="PMK68"/>
      <c r="PML68"/>
      <c r="PMM68"/>
      <c r="PMN68"/>
      <c r="PMO68"/>
      <c r="PMP68"/>
      <c r="PMQ68"/>
      <c r="PMR68"/>
      <c r="PMS68"/>
      <c r="PMT68"/>
      <c r="PMU68"/>
      <c r="PMV68"/>
      <c r="PMW68"/>
      <c r="PMX68"/>
      <c r="PMY68"/>
      <c r="PMZ68"/>
      <c r="PNA68"/>
      <c r="PNB68"/>
      <c r="PNC68"/>
      <c r="PND68"/>
      <c r="PNE68"/>
      <c r="PNF68"/>
      <c r="PNG68"/>
      <c r="PNH68"/>
      <c r="PNI68"/>
      <c r="PNJ68"/>
      <c r="PNK68"/>
      <c r="PNL68"/>
      <c r="PNM68"/>
      <c r="PNN68"/>
      <c r="PNO68"/>
      <c r="PNP68"/>
      <c r="PNQ68"/>
      <c r="PNR68"/>
      <c r="PNS68"/>
      <c r="PNT68"/>
      <c r="PNU68"/>
      <c r="PNV68"/>
      <c r="PNW68"/>
      <c r="PNX68"/>
      <c r="PNY68"/>
      <c r="PNZ68"/>
      <c r="POA68"/>
      <c r="POB68"/>
      <c r="POC68"/>
      <c r="POD68"/>
      <c r="POE68"/>
      <c r="POF68"/>
      <c r="POG68"/>
      <c r="POH68"/>
      <c r="POI68"/>
      <c r="POJ68"/>
      <c r="POK68"/>
      <c r="POL68"/>
      <c r="POM68"/>
      <c r="PON68"/>
      <c r="POO68"/>
      <c r="POP68"/>
      <c r="POQ68"/>
      <c r="POR68"/>
      <c r="POS68"/>
      <c r="POT68"/>
      <c r="POU68"/>
      <c r="POV68"/>
      <c r="POW68"/>
      <c r="POX68"/>
      <c r="POY68"/>
      <c r="POZ68"/>
      <c r="PPA68"/>
      <c r="PPB68"/>
      <c r="PPC68"/>
      <c r="PPD68"/>
      <c r="PPE68"/>
      <c r="PPF68"/>
      <c r="PPG68"/>
      <c r="PPH68"/>
      <c r="PPI68"/>
      <c r="PPJ68"/>
      <c r="PPK68"/>
      <c r="PPL68"/>
      <c r="PPM68"/>
      <c r="PPN68"/>
      <c r="PPO68"/>
      <c r="PPP68"/>
      <c r="PPQ68"/>
      <c r="PPR68"/>
      <c r="PPS68"/>
      <c r="PPT68"/>
      <c r="PPU68"/>
      <c r="PPV68"/>
      <c r="PPW68"/>
      <c r="PPX68"/>
      <c r="PPY68"/>
      <c r="PPZ68"/>
      <c r="PQA68"/>
      <c r="PQB68"/>
      <c r="PQC68"/>
      <c r="PQD68"/>
      <c r="PQE68"/>
      <c r="PQF68"/>
      <c r="PQG68"/>
      <c r="PQH68"/>
      <c r="PQI68"/>
      <c r="PQJ68"/>
      <c r="PQK68"/>
      <c r="PQL68"/>
      <c r="PQM68"/>
      <c r="PQN68"/>
      <c r="PQO68"/>
      <c r="PQP68"/>
      <c r="PQQ68"/>
      <c r="PQR68"/>
      <c r="PQS68"/>
      <c r="PQT68"/>
      <c r="PQU68"/>
      <c r="PQV68"/>
      <c r="PQW68"/>
      <c r="PQX68"/>
      <c r="PQY68"/>
      <c r="PQZ68"/>
      <c r="PRA68"/>
      <c r="PRB68"/>
      <c r="PRC68"/>
      <c r="PRD68"/>
      <c r="PRE68"/>
      <c r="PRF68"/>
      <c r="PRG68"/>
      <c r="PRH68"/>
      <c r="PRI68"/>
      <c r="PRJ68"/>
      <c r="PRK68"/>
      <c r="PRL68"/>
      <c r="PRM68"/>
      <c r="PRN68"/>
      <c r="PRO68"/>
      <c r="PRP68"/>
      <c r="PRQ68"/>
      <c r="PRR68"/>
      <c r="PRS68"/>
      <c r="PRT68"/>
      <c r="PRU68"/>
      <c r="PRV68"/>
      <c r="PRW68"/>
      <c r="PRX68"/>
      <c r="PRY68"/>
      <c r="PRZ68"/>
      <c r="PSA68"/>
      <c r="PSB68"/>
      <c r="PSC68"/>
      <c r="PSD68"/>
      <c r="PSE68"/>
      <c r="PSF68"/>
      <c r="PSG68"/>
      <c r="PSH68"/>
      <c r="PSI68"/>
      <c r="PSJ68"/>
      <c r="PSK68"/>
      <c r="PSL68"/>
      <c r="PSM68"/>
      <c r="PSN68"/>
      <c r="PSO68"/>
      <c r="PSP68"/>
      <c r="PSQ68"/>
      <c r="PSR68"/>
      <c r="PSS68"/>
      <c r="PST68"/>
      <c r="PSU68"/>
      <c r="PSV68"/>
      <c r="PSW68"/>
      <c r="PSX68"/>
      <c r="PSY68"/>
      <c r="PSZ68"/>
      <c r="PTA68"/>
      <c r="PTB68"/>
      <c r="PTC68"/>
      <c r="PTD68"/>
      <c r="PTE68"/>
      <c r="PTF68"/>
      <c r="PTG68"/>
      <c r="PTH68"/>
      <c r="PTI68"/>
      <c r="PTJ68"/>
      <c r="PTK68"/>
      <c r="PTL68"/>
      <c r="PTM68"/>
      <c r="PTN68"/>
      <c r="PTO68"/>
      <c r="PTP68"/>
      <c r="PTQ68"/>
      <c r="PTR68"/>
      <c r="PTS68"/>
      <c r="PTT68"/>
      <c r="PTU68"/>
      <c r="PTV68"/>
      <c r="PTW68"/>
      <c r="PTX68"/>
      <c r="PTY68"/>
      <c r="PTZ68"/>
      <c r="PUA68"/>
      <c r="PUB68"/>
      <c r="PUC68"/>
      <c r="PUD68"/>
      <c r="PUE68"/>
      <c r="PUF68"/>
      <c r="PUG68"/>
      <c r="PUH68"/>
      <c r="PUI68"/>
      <c r="PUJ68"/>
      <c r="PUK68"/>
      <c r="PUL68"/>
      <c r="PUM68"/>
      <c r="PUN68"/>
      <c r="PUO68"/>
      <c r="PUP68"/>
      <c r="PUQ68"/>
      <c r="PUR68"/>
      <c r="PUS68"/>
      <c r="PUT68"/>
      <c r="PUU68"/>
      <c r="PUV68"/>
      <c r="PUW68"/>
      <c r="PUX68"/>
      <c r="PUY68"/>
      <c r="PUZ68"/>
      <c r="PVA68"/>
      <c r="PVB68"/>
      <c r="PVC68"/>
      <c r="PVD68"/>
      <c r="PVE68"/>
      <c r="PVF68"/>
      <c r="PVG68"/>
      <c r="PVH68"/>
      <c r="PVI68"/>
      <c r="PVJ68"/>
      <c r="PVK68"/>
      <c r="PVL68"/>
      <c r="PVM68"/>
      <c r="PVN68"/>
      <c r="PVO68"/>
      <c r="PVP68"/>
      <c r="PVQ68"/>
      <c r="PVR68"/>
      <c r="PVS68"/>
      <c r="PVT68"/>
      <c r="PVU68"/>
      <c r="PVV68"/>
      <c r="PVW68"/>
      <c r="PVX68"/>
      <c r="PVY68"/>
      <c r="PVZ68"/>
      <c r="PWA68"/>
      <c r="PWB68"/>
      <c r="PWC68"/>
      <c r="PWD68"/>
      <c r="PWE68"/>
      <c r="PWF68"/>
      <c r="PWG68"/>
      <c r="PWH68"/>
      <c r="PWI68"/>
      <c r="PWJ68"/>
      <c r="PWK68"/>
      <c r="PWL68"/>
      <c r="PWM68"/>
      <c r="PWN68"/>
      <c r="PWO68"/>
      <c r="PWP68"/>
      <c r="PWQ68"/>
      <c r="PWR68"/>
      <c r="PWS68"/>
      <c r="PWT68"/>
      <c r="PWU68"/>
      <c r="PWV68"/>
      <c r="PWW68"/>
      <c r="PWX68"/>
      <c r="PWY68"/>
      <c r="PWZ68"/>
      <c r="PXA68"/>
      <c r="PXB68"/>
      <c r="PXC68"/>
      <c r="PXD68"/>
      <c r="PXE68"/>
      <c r="PXF68"/>
      <c r="PXG68"/>
      <c r="PXH68"/>
      <c r="PXI68"/>
      <c r="PXJ68"/>
      <c r="PXK68"/>
      <c r="PXL68"/>
      <c r="PXM68"/>
      <c r="PXN68"/>
      <c r="PXO68"/>
      <c r="PXP68"/>
      <c r="PXQ68"/>
      <c r="PXR68"/>
      <c r="PXS68"/>
      <c r="PXT68"/>
      <c r="PXU68"/>
      <c r="PXV68"/>
      <c r="PXW68"/>
      <c r="PXX68"/>
      <c r="PXY68"/>
      <c r="PXZ68"/>
      <c r="PYA68"/>
      <c r="PYB68"/>
      <c r="PYC68"/>
      <c r="PYD68"/>
      <c r="PYE68"/>
      <c r="PYF68"/>
      <c r="PYG68"/>
      <c r="PYH68"/>
      <c r="PYI68"/>
      <c r="PYJ68"/>
      <c r="PYK68"/>
      <c r="PYL68"/>
      <c r="PYM68"/>
      <c r="PYN68"/>
      <c r="PYO68"/>
      <c r="PYP68"/>
      <c r="PYQ68"/>
      <c r="PYR68"/>
      <c r="PYS68"/>
      <c r="PYT68"/>
      <c r="PYU68"/>
      <c r="PYV68"/>
      <c r="PYW68"/>
      <c r="PYX68"/>
      <c r="PYY68"/>
      <c r="PYZ68"/>
      <c r="PZA68"/>
      <c r="PZB68"/>
      <c r="PZC68"/>
      <c r="PZD68"/>
      <c r="PZE68"/>
      <c r="PZF68"/>
      <c r="PZG68"/>
      <c r="PZH68"/>
      <c r="PZI68"/>
      <c r="PZJ68"/>
      <c r="PZK68"/>
      <c r="PZL68"/>
      <c r="PZM68"/>
      <c r="PZN68"/>
      <c r="PZO68"/>
      <c r="PZP68"/>
      <c r="PZQ68"/>
      <c r="PZR68"/>
      <c r="PZS68"/>
      <c r="PZT68"/>
      <c r="PZU68"/>
      <c r="PZV68"/>
      <c r="PZW68"/>
      <c r="PZX68"/>
      <c r="PZY68"/>
      <c r="PZZ68"/>
      <c r="QAA68"/>
      <c r="QAB68"/>
      <c r="QAC68"/>
      <c r="QAD68"/>
      <c r="QAE68"/>
      <c r="QAF68"/>
      <c r="QAG68"/>
      <c r="QAH68"/>
      <c r="QAI68"/>
      <c r="QAJ68"/>
      <c r="QAK68"/>
      <c r="QAL68"/>
      <c r="QAM68"/>
      <c r="QAN68"/>
      <c r="QAO68"/>
      <c r="QAP68"/>
      <c r="QAQ68"/>
      <c r="QAR68"/>
      <c r="QAS68"/>
      <c r="QAT68"/>
      <c r="QAU68"/>
      <c r="QAV68"/>
      <c r="QAW68"/>
      <c r="QAX68"/>
      <c r="QAY68"/>
      <c r="QAZ68"/>
      <c r="QBA68"/>
      <c r="QBB68"/>
      <c r="QBC68"/>
      <c r="QBD68"/>
      <c r="QBE68"/>
      <c r="QBF68"/>
      <c r="QBG68"/>
      <c r="QBH68"/>
      <c r="QBI68"/>
      <c r="QBJ68"/>
      <c r="QBK68"/>
      <c r="QBL68"/>
      <c r="QBM68"/>
      <c r="QBN68"/>
      <c r="QBO68"/>
      <c r="QBP68"/>
      <c r="QBQ68"/>
      <c r="QBR68"/>
      <c r="QBS68"/>
      <c r="QBT68"/>
      <c r="QBU68"/>
      <c r="QBV68"/>
      <c r="QBW68"/>
      <c r="QBX68"/>
      <c r="QBY68"/>
      <c r="QBZ68"/>
      <c r="QCA68"/>
      <c r="QCB68"/>
      <c r="QCC68"/>
      <c r="QCD68"/>
      <c r="QCE68"/>
      <c r="QCF68"/>
      <c r="QCG68"/>
      <c r="QCH68"/>
      <c r="QCI68"/>
      <c r="QCJ68"/>
      <c r="QCK68"/>
      <c r="QCL68"/>
      <c r="QCM68"/>
      <c r="QCN68"/>
      <c r="QCO68"/>
      <c r="QCP68"/>
      <c r="QCQ68"/>
      <c r="QCR68"/>
      <c r="QCS68"/>
      <c r="QCT68"/>
      <c r="QCU68"/>
      <c r="QCV68"/>
      <c r="QCW68"/>
      <c r="QCX68"/>
      <c r="QCY68"/>
      <c r="QCZ68"/>
      <c r="QDA68"/>
      <c r="QDB68"/>
      <c r="QDC68"/>
      <c r="QDD68"/>
      <c r="QDE68"/>
      <c r="QDF68"/>
      <c r="QDG68"/>
      <c r="QDH68"/>
      <c r="QDI68"/>
      <c r="QDJ68"/>
      <c r="QDK68"/>
      <c r="QDL68"/>
      <c r="QDM68"/>
      <c r="QDN68"/>
      <c r="QDO68"/>
      <c r="QDP68"/>
      <c r="QDQ68"/>
      <c r="QDR68"/>
      <c r="QDS68"/>
      <c r="QDT68"/>
      <c r="QDU68"/>
      <c r="QDV68"/>
      <c r="QDW68"/>
      <c r="QDX68"/>
      <c r="QDY68"/>
      <c r="QDZ68"/>
      <c r="QEA68"/>
      <c r="QEB68"/>
      <c r="QEC68"/>
      <c r="QED68"/>
      <c r="QEE68"/>
      <c r="QEF68"/>
      <c r="QEG68"/>
      <c r="QEH68"/>
      <c r="QEI68"/>
      <c r="QEJ68"/>
      <c r="QEK68"/>
      <c r="QEL68"/>
      <c r="QEM68"/>
      <c r="QEN68"/>
      <c r="QEO68"/>
      <c r="QEP68"/>
      <c r="QEQ68"/>
      <c r="QER68"/>
      <c r="QES68"/>
      <c r="QET68"/>
      <c r="QEU68"/>
      <c r="QEV68"/>
      <c r="QEW68"/>
      <c r="QEX68"/>
      <c r="QEY68"/>
      <c r="QEZ68"/>
      <c r="QFA68"/>
      <c r="QFB68"/>
      <c r="QFC68"/>
      <c r="QFD68"/>
      <c r="QFE68"/>
      <c r="QFF68"/>
      <c r="QFG68"/>
      <c r="QFH68"/>
      <c r="QFI68"/>
      <c r="QFJ68"/>
      <c r="QFK68"/>
      <c r="QFL68"/>
      <c r="QFM68"/>
      <c r="QFN68"/>
      <c r="QFO68"/>
      <c r="QFP68"/>
      <c r="QFQ68"/>
      <c r="QFR68"/>
      <c r="QFS68"/>
      <c r="QFT68"/>
      <c r="QFU68"/>
      <c r="QFV68"/>
      <c r="QFW68"/>
      <c r="QFX68"/>
      <c r="QFY68"/>
      <c r="QFZ68"/>
      <c r="QGA68"/>
      <c r="QGB68"/>
      <c r="QGC68"/>
      <c r="QGD68"/>
      <c r="QGE68"/>
      <c r="QGF68"/>
      <c r="QGG68"/>
      <c r="QGH68"/>
      <c r="QGI68"/>
      <c r="QGJ68"/>
      <c r="QGK68"/>
      <c r="QGL68"/>
      <c r="QGM68"/>
      <c r="QGN68"/>
      <c r="QGO68"/>
      <c r="QGP68"/>
      <c r="QGQ68"/>
      <c r="QGR68"/>
      <c r="QGS68"/>
      <c r="QGT68"/>
      <c r="QGU68"/>
      <c r="QGV68"/>
      <c r="QGW68"/>
      <c r="QGX68"/>
      <c r="QGY68"/>
      <c r="QGZ68"/>
      <c r="QHA68"/>
      <c r="QHB68"/>
      <c r="QHC68"/>
      <c r="QHD68"/>
      <c r="QHE68"/>
      <c r="QHF68"/>
      <c r="QHG68"/>
      <c r="QHH68"/>
      <c r="QHI68"/>
      <c r="QHJ68"/>
      <c r="QHK68"/>
      <c r="QHL68"/>
      <c r="QHM68"/>
      <c r="QHN68"/>
      <c r="QHO68"/>
      <c r="QHP68"/>
      <c r="QHQ68"/>
      <c r="QHR68"/>
      <c r="QHS68"/>
      <c r="QHT68"/>
      <c r="QHU68"/>
      <c r="QHV68"/>
      <c r="QHW68"/>
      <c r="QHX68"/>
      <c r="QHY68"/>
      <c r="QHZ68"/>
      <c r="QIA68"/>
      <c r="QIB68"/>
      <c r="QIC68"/>
      <c r="QID68"/>
      <c r="QIE68"/>
      <c r="QIF68"/>
      <c r="QIG68"/>
      <c r="QIH68"/>
      <c r="QII68"/>
      <c r="QIJ68"/>
      <c r="QIK68"/>
      <c r="QIL68"/>
      <c r="QIM68"/>
      <c r="QIN68"/>
      <c r="QIO68"/>
      <c r="QIP68"/>
      <c r="QIQ68"/>
      <c r="QIR68"/>
      <c r="QIS68"/>
      <c r="QIT68"/>
      <c r="QIU68"/>
      <c r="QIV68"/>
      <c r="QIW68"/>
      <c r="QIX68"/>
      <c r="QIY68"/>
      <c r="QIZ68"/>
      <c r="QJA68"/>
      <c r="QJB68"/>
      <c r="QJC68"/>
      <c r="QJD68"/>
      <c r="QJE68"/>
      <c r="QJF68"/>
      <c r="QJG68"/>
      <c r="QJH68"/>
      <c r="QJI68"/>
      <c r="QJJ68"/>
      <c r="QJK68"/>
      <c r="QJL68"/>
      <c r="QJM68"/>
      <c r="QJN68"/>
      <c r="QJO68"/>
      <c r="QJP68"/>
      <c r="QJQ68"/>
      <c r="QJR68"/>
      <c r="QJS68"/>
      <c r="QJT68"/>
      <c r="QJU68"/>
      <c r="QJV68"/>
      <c r="QJW68"/>
      <c r="QJX68"/>
      <c r="QJY68"/>
      <c r="QJZ68"/>
      <c r="QKA68"/>
      <c r="QKB68"/>
      <c r="QKC68"/>
      <c r="QKD68"/>
      <c r="QKE68"/>
      <c r="QKF68"/>
      <c r="QKG68"/>
      <c r="QKH68"/>
      <c r="QKI68"/>
      <c r="QKJ68"/>
      <c r="QKK68"/>
      <c r="QKL68"/>
      <c r="QKM68"/>
      <c r="QKN68"/>
      <c r="QKO68"/>
      <c r="QKP68"/>
      <c r="QKQ68"/>
      <c r="QKR68"/>
      <c r="QKS68"/>
      <c r="QKT68"/>
      <c r="QKU68"/>
      <c r="QKV68"/>
      <c r="QKW68"/>
      <c r="QKX68"/>
      <c r="QKY68"/>
      <c r="QKZ68"/>
      <c r="QLA68"/>
      <c r="QLB68"/>
      <c r="QLC68"/>
      <c r="QLD68"/>
      <c r="QLE68"/>
      <c r="QLF68"/>
      <c r="QLG68"/>
      <c r="QLH68"/>
      <c r="QLI68"/>
      <c r="QLJ68"/>
      <c r="QLK68"/>
      <c r="QLL68"/>
      <c r="QLM68"/>
      <c r="QLN68"/>
      <c r="QLO68"/>
      <c r="QLP68"/>
      <c r="QLQ68"/>
      <c r="QLR68"/>
      <c r="QLS68"/>
      <c r="QLT68"/>
      <c r="QLU68"/>
      <c r="QLV68"/>
      <c r="QLW68"/>
      <c r="QLX68"/>
      <c r="QLY68"/>
      <c r="QLZ68"/>
      <c r="QMA68"/>
      <c r="QMB68"/>
      <c r="QMC68"/>
      <c r="QMD68"/>
      <c r="QME68"/>
      <c r="QMF68"/>
      <c r="QMG68"/>
      <c r="QMH68"/>
      <c r="QMI68"/>
      <c r="QMJ68"/>
      <c r="QMK68"/>
      <c r="QML68"/>
      <c r="QMM68"/>
      <c r="QMN68"/>
      <c r="QMO68"/>
      <c r="QMP68"/>
      <c r="QMQ68"/>
      <c r="QMR68"/>
      <c r="QMS68"/>
      <c r="QMT68"/>
      <c r="QMU68"/>
      <c r="QMV68"/>
      <c r="QMW68"/>
      <c r="QMX68"/>
      <c r="QMY68"/>
      <c r="QMZ68"/>
      <c r="QNA68"/>
      <c r="QNB68"/>
      <c r="QNC68"/>
      <c r="QND68"/>
      <c r="QNE68"/>
      <c r="QNF68"/>
      <c r="QNG68"/>
      <c r="QNH68"/>
      <c r="QNI68"/>
      <c r="QNJ68"/>
      <c r="QNK68"/>
      <c r="QNL68"/>
      <c r="QNM68"/>
      <c r="QNN68"/>
      <c r="QNO68"/>
      <c r="QNP68"/>
      <c r="QNQ68"/>
      <c r="QNR68"/>
      <c r="QNS68"/>
      <c r="QNT68"/>
      <c r="QNU68"/>
      <c r="QNV68"/>
      <c r="QNW68"/>
      <c r="QNX68"/>
      <c r="QNY68"/>
      <c r="QNZ68"/>
      <c r="QOA68"/>
      <c r="QOB68"/>
      <c r="QOC68"/>
      <c r="QOD68"/>
      <c r="QOE68"/>
      <c r="QOF68"/>
      <c r="QOG68"/>
      <c r="QOH68"/>
      <c r="QOI68"/>
      <c r="QOJ68"/>
      <c r="QOK68"/>
      <c r="QOL68"/>
      <c r="QOM68"/>
      <c r="QON68"/>
      <c r="QOO68"/>
      <c r="QOP68"/>
      <c r="QOQ68"/>
      <c r="QOR68"/>
      <c r="QOS68"/>
      <c r="QOT68"/>
      <c r="QOU68"/>
      <c r="QOV68"/>
      <c r="QOW68"/>
      <c r="QOX68"/>
      <c r="QOY68"/>
      <c r="QOZ68"/>
      <c r="QPA68"/>
      <c r="QPB68"/>
      <c r="QPC68"/>
      <c r="QPD68"/>
      <c r="QPE68"/>
      <c r="QPF68"/>
      <c r="QPG68"/>
      <c r="QPH68"/>
      <c r="QPI68"/>
      <c r="QPJ68"/>
      <c r="QPK68"/>
      <c r="QPL68"/>
      <c r="QPM68"/>
      <c r="QPN68"/>
      <c r="QPO68"/>
      <c r="QPP68"/>
      <c r="QPQ68"/>
      <c r="QPR68"/>
      <c r="QPS68"/>
      <c r="QPT68"/>
      <c r="QPU68"/>
      <c r="QPV68"/>
      <c r="QPW68"/>
      <c r="QPX68"/>
      <c r="QPY68"/>
      <c r="QPZ68"/>
      <c r="QQA68"/>
      <c r="QQB68"/>
      <c r="QQC68"/>
      <c r="QQD68"/>
      <c r="QQE68"/>
      <c r="QQF68"/>
      <c r="QQG68"/>
      <c r="QQH68"/>
      <c r="QQI68"/>
      <c r="QQJ68"/>
      <c r="QQK68"/>
      <c r="QQL68"/>
      <c r="QQM68"/>
      <c r="QQN68"/>
      <c r="QQO68"/>
      <c r="QQP68"/>
      <c r="QQQ68"/>
      <c r="QQR68"/>
      <c r="QQS68"/>
      <c r="QQT68"/>
      <c r="QQU68"/>
      <c r="QQV68"/>
      <c r="QQW68"/>
      <c r="QQX68"/>
      <c r="QQY68"/>
      <c r="QQZ68"/>
      <c r="QRA68"/>
      <c r="QRB68"/>
      <c r="QRC68"/>
      <c r="QRD68"/>
      <c r="QRE68"/>
      <c r="QRF68"/>
      <c r="QRG68"/>
      <c r="QRH68"/>
      <c r="QRI68"/>
      <c r="QRJ68"/>
      <c r="QRK68"/>
      <c r="QRL68"/>
      <c r="QRM68"/>
      <c r="QRN68"/>
      <c r="QRO68"/>
      <c r="QRP68"/>
      <c r="QRQ68"/>
      <c r="QRR68"/>
      <c r="QRS68"/>
      <c r="QRT68"/>
      <c r="QRU68"/>
      <c r="QRV68"/>
      <c r="QRW68"/>
      <c r="QRX68"/>
      <c r="QRY68"/>
      <c r="QRZ68"/>
      <c r="QSA68"/>
      <c r="QSB68"/>
      <c r="QSC68"/>
      <c r="QSD68"/>
      <c r="QSE68"/>
      <c r="QSF68"/>
      <c r="QSG68"/>
      <c r="QSH68"/>
      <c r="QSI68"/>
      <c r="QSJ68"/>
      <c r="QSK68"/>
      <c r="QSL68"/>
      <c r="QSM68"/>
      <c r="QSN68"/>
      <c r="QSO68"/>
      <c r="QSP68"/>
      <c r="QSQ68"/>
      <c r="QSR68"/>
      <c r="QSS68"/>
      <c r="QST68"/>
      <c r="QSU68"/>
      <c r="QSV68"/>
      <c r="QSW68"/>
      <c r="QSX68"/>
      <c r="QSY68"/>
      <c r="QSZ68"/>
      <c r="QTA68"/>
      <c r="QTB68"/>
      <c r="QTC68"/>
      <c r="QTD68"/>
      <c r="QTE68"/>
      <c r="QTF68"/>
      <c r="QTG68"/>
      <c r="QTH68"/>
      <c r="QTI68"/>
      <c r="QTJ68"/>
      <c r="QTK68"/>
      <c r="QTL68"/>
      <c r="QTM68"/>
      <c r="QTN68"/>
      <c r="QTO68"/>
      <c r="QTP68"/>
      <c r="QTQ68"/>
      <c r="QTR68"/>
      <c r="QTS68"/>
      <c r="QTT68"/>
      <c r="QTU68"/>
      <c r="QTV68"/>
      <c r="QTW68"/>
      <c r="QTX68"/>
      <c r="QTY68"/>
      <c r="QTZ68"/>
      <c r="QUA68"/>
      <c r="QUB68"/>
      <c r="QUC68"/>
      <c r="QUD68"/>
      <c r="QUE68"/>
      <c r="QUF68"/>
      <c r="QUG68"/>
      <c r="QUH68"/>
      <c r="QUI68"/>
      <c r="QUJ68"/>
      <c r="QUK68"/>
      <c r="QUL68"/>
      <c r="QUM68"/>
      <c r="QUN68"/>
      <c r="QUO68"/>
      <c r="QUP68"/>
      <c r="QUQ68"/>
      <c r="QUR68"/>
      <c r="QUS68"/>
      <c r="QUT68"/>
      <c r="QUU68"/>
      <c r="QUV68"/>
      <c r="QUW68"/>
      <c r="QUX68"/>
      <c r="QUY68"/>
      <c r="QUZ68"/>
      <c r="QVA68"/>
      <c r="QVB68"/>
      <c r="QVC68"/>
      <c r="QVD68"/>
      <c r="QVE68"/>
      <c r="QVF68"/>
      <c r="QVG68"/>
      <c r="QVH68"/>
      <c r="QVI68"/>
      <c r="QVJ68"/>
      <c r="QVK68"/>
      <c r="QVL68"/>
      <c r="QVM68"/>
      <c r="QVN68"/>
      <c r="QVO68"/>
      <c r="QVP68"/>
      <c r="QVQ68"/>
      <c r="QVR68"/>
      <c r="QVS68"/>
      <c r="QVT68"/>
      <c r="QVU68"/>
      <c r="QVV68"/>
      <c r="QVW68"/>
      <c r="QVX68"/>
      <c r="QVY68"/>
      <c r="QVZ68"/>
      <c r="QWA68"/>
      <c r="QWB68"/>
      <c r="QWC68"/>
      <c r="QWD68"/>
      <c r="QWE68"/>
      <c r="QWF68"/>
      <c r="QWG68"/>
      <c r="QWH68"/>
      <c r="QWI68"/>
      <c r="QWJ68"/>
      <c r="QWK68"/>
      <c r="QWL68"/>
      <c r="QWM68"/>
      <c r="QWN68"/>
      <c r="QWO68"/>
      <c r="QWP68"/>
      <c r="QWQ68"/>
      <c r="QWR68"/>
      <c r="QWS68"/>
      <c r="QWT68"/>
      <c r="QWU68"/>
      <c r="QWV68"/>
      <c r="QWW68"/>
      <c r="QWX68"/>
      <c r="QWY68"/>
      <c r="QWZ68"/>
      <c r="QXA68"/>
      <c r="QXB68"/>
      <c r="QXC68"/>
      <c r="QXD68"/>
      <c r="QXE68"/>
      <c r="QXF68"/>
      <c r="QXG68"/>
      <c r="QXH68"/>
      <c r="QXI68"/>
      <c r="QXJ68"/>
      <c r="QXK68"/>
      <c r="QXL68"/>
      <c r="QXM68"/>
      <c r="QXN68"/>
      <c r="QXO68"/>
      <c r="QXP68"/>
      <c r="QXQ68"/>
      <c r="QXR68"/>
      <c r="QXS68"/>
      <c r="QXT68"/>
      <c r="QXU68"/>
      <c r="QXV68"/>
      <c r="QXW68"/>
      <c r="QXX68"/>
      <c r="QXY68"/>
      <c r="QXZ68"/>
      <c r="QYA68"/>
      <c r="QYB68"/>
      <c r="QYC68"/>
      <c r="QYD68"/>
      <c r="QYE68"/>
      <c r="QYF68"/>
      <c r="QYG68"/>
      <c r="QYH68"/>
      <c r="QYI68"/>
      <c r="QYJ68"/>
      <c r="QYK68"/>
      <c r="QYL68"/>
      <c r="QYM68"/>
      <c r="QYN68"/>
      <c r="QYO68"/>
      <c r="QYP68"/>
      <c r="QYQ68"/>
      <c r="QYR68"/>
      <c r="QYS68"/>
      <c r="QYT68"/>
      <c r="QYU68"/>
      <c r="QYV68"/>
      <c r="QYW68"/>
      <c r="QYX68"/>
      <c r="QYY68"/>
      <c r="QYZ68"/>
      <c r="QZA68"/>
      <c r="QZB68"/>
      <c r="QZC68"/>
      <c r="QZD68"/>
      <c r="QZE68"/>
      <c r="QZF68"/>
      <c r="QZG68"/>
      <c r="QZH68"/>
      <c r="QZI68"/>
      <c r="QZJ68"/>
      <c r="QZK68"/>
      <c r="QZL68"/>
      <c r="QZM68"/>
      <c r="QZN68"/>
      <c r="QZO68"/>
      <c r="QZP68"/>
      <c r="QZQ68"/>
      <c r="QZR68"/>
      <c r="QZS68"/>
      <c r="QZT68"/>
      <c r="QZU68"/>
      <c r="QZV68"/>
      <c r="QZW68"/>
      <c r="QZX68"/>
      <c r="QZY68"/>
      <c r="QZZ68"/>
      <c r="RAA68"/>
      <c r="RAB68"/>
      <c r="RAC68"/>
      <c r="RAD68"/>
      <c r="RAE68"/>
      <c r="RAF68"/>
      <c r="RAG68"/>
      <c r="RAH68"/>
      <c r="RAI68"/>
      <c r="RAJ68"/>
      <c r="RAK68"/>
      <c r="RAL68"/>
      <c r="RAM68"/>
      <c r="RAN68"/>
      <c r="RAO68"/>
      <c r="RAP68"/>
      <c r="RAQ68"/>
      <c r="RAR68"/>
      <c r="RAS68"/>
      <c r="RAT68"/>
      <c r="RAU68"/>
      <c r="RAV68"/>
      <c r="RAW68"/>
      <c r="RAX68"/>
      <c r="RAY68"/>
      <c r="RAZ68"/>
      <c r="RBA68"/>
      <c r="RBB68"/>
      <c r="RBC68"/>
      <c r="RBD68"/>
      <c r="RBE68"/>
      <c r="RBF68"/>
      <c r="RBG68"/>
      <c r="RBH68"/>
      <c r="RBI68"/>
      <c r="RBJ68"/>
      <c r="RBK68"/>
      <c r="RBL68"/>
      <c r="RBM68"/>
      <c r="RBN68"/>
      <c r="RBO68"/>
      <c r="RBP68"/>
      <c r="RBQ68"/>
      <c r="RBR68"/>
      <c r="RBS68"/>
      <c r="RBT68"/>
      <c r="RBU68"/>
      <c r="RBV68"/>
      <c r="RBW68"/>
      <c r="RBX68"/>
      <c r="RBY68"/>
      <c r="RBZ68"/>
      <c r="RCA68"/>
      <c r="RCB68"/>
      <c r="RCC68"/>
      <c r="RCD68"/>
      <c r="RCE68"/>
      <c r="RCF68"/>
      <c r="RCG68"/>
      <c r="RCH68"/>
      <c r="RCI68"/>
      <c r="RCJ68"/>
      <c r="RCK68"/>
      <c r="RCL68"/>
      <c r="RCM68"/>
      <c r="RCN68"/>
      <c r="RCO68"/>
      <c r="RCP68"/>
      <c r="RCQ68"/>
      <c r="RCR68"/>
      <c r="RCS68"/>
      <c r="RCT68"/>
      <c r="RCU68"/>
      <c r="RCV68"/>
      <c r="RCW68"/>
      <c r="RCX68"/>
      <c r="RCY68"/>
      <c r="RCZ68"/>
      <c r="RDA68"/>
      <c r="RDB68"/>
      <c r="RDC68"/>
      <c r="RDD68"/>
      <c r="RDE68"/>
      <c r="RDF68"/>
      <c r="RDG68"/>
      <c r="RDH68"/>
      <c r="RDI68"/>
      <c r="RDJ68"/>
      <c r="RDK68"/>
      <c r="RDL68"/>
      <c r="RDM68"/>
      <c r="RDN68"/>
      <c r="RDO68"/>
      <c r="RDP68"/>
      <c r="RDQ68"/>
      <c r="RDR68"/>
      <c r="RDS68"/>
      <c r="RDT68"/>
      <c r="RDU68"/>
      <c r="RDV68"/>
      <c r="RDW68"/>
      <c r="RDX68"/>
      <c r="RDY68"/>
      <c r="RDZ68"/>
      <c r="REA68"/>
      <c r="REB68"/>
      <c r="REC68"/>
      <c r="RED68"/>
      <c r="REE68"/>
      <c r="REF68"/>
      <c r="REG68"/>
      <c r="REH68"/>
      <c r="REI68"/>
      <c r="REJ68"/>
      <c r="REK68"/>
      <c r="REL68"/>
      <c r="REM68"/>
      <c r="REN68"/>
      <c r="REO68"/>
      <c r="REP68"/>
      <c r="REQ68"/>
      <c r="RER68"/>
      <c r="RES68"/>
      <c r="RET68"/>
      <c r="REU68"/>
      <c r="REV68"/>
      <c r="REW68"/>
      <c r="REX68"/>
      <c r="REY68"/>
      <c r="REZ68"/>
      <c r="RFA68"/>
      <c r="RFB68"/>
      <c r="RFC68"/>
      <c r="RFD68"/>
      <c r="RFE68"/>
      <c r="RFF68"/>
      <c r="RFG68"/>
      <c r="RFH68"/>
      <c r="RFI68"/>
      <c r="RFJ68"/>
      <c r="RFK68"/>
      <c r="RFL68"/>
      <c r="RFM68"/>
      <c r="RFN68"/>
      <c r="RFO68"/>
      <c r="RFP68"/>
      <c r="RFQ68"/>
      <c r="RFR68"/>
      <c r="RFS68"/>
      <c r="RFT68"/>
      <c r="RFU68"/>
      <c r="RFV68"/>
      <c r="RFW68"/>
      <c r="RFX68"/>
      <c r="RFY68"/>
      <c r="RFZ68"/>
      <c r="RGA68"/>
      <c r="RGB68"/>
      <c r="RGC68"/>
      <c r="RGD68"/>
      <c r="RGE68"/>
      <c r="RGF68"/>
      <c r="RGG68"/>
      <c r="RGH68"/>
      <c r="RGI68"/>
      <c r="RGJ68"/>
      <c r="RGK68"/>
      <c r="RGL68"/>
      <c r="RGM68"/>
      <c r="RGN68"/>
      <c r="RGO68"/>
      <c r="RGP68"/>
      <c r="RGQ68"/>
      <c r="RGR68"/>
      <c r="RGS68"/>
      <c r="RGT68"/>
      <c r="RGU68"/>
      <c r="RGV68"/>
      <c r="RGW68"/>
      <c r="RGX68"/>
      <c r="RGY68"/>
      <c r="RGZ68"/>
      <c r="RHA68"/>
      <c r="RHB68"/>
      <c r="RHC68"/>
      <c r="RHD68"/>
      <c r="RHE68"/>
      <c r="RHF68"/>
      <c r="RHG68"/>
      <c r="RHH68"/>
      <c r="RHI68"/>
      <c r="RHJ68"/>
      <c r="RHK68"/>
      <c r="RHL68"/>
      <c r="RHM68"/>
      <c r="RHN68"/>
      <c r="RHO68"/>
      <c r="RHP68"/>
      <c r="RHQ68"/>
      <c r="RHR68"/>
      <c r="RHS68"/>
      <c r="RHT68"/>
      <c r="RHU68"/>
      <c r="RHV68"/>
      <c r="RHW68"/>
      <c r="RHX68"/>
      <c r="RHY68"/>
      <c r="RHZ68"/>
      <c r="RIA68"/>
      <c r="RIB68"/>
      <c r="RIC68"/>
      <c r="RID68"/>
      <c r="RIE68"/>
      <c r="RIF68"/>
      <c r="RIG68"/>
      <c r="RIH68"/>
      <c r="RII68"/>
      <c r="RIJ68"/>
      <c r="RIK68"/>
      <c r="RIL68"/>
      <c r="RIM68"/>
      <c r="RIN68"/>
      <c r="RIO68"/>
      <c r="RIP68"/>
      <c r="RIQ68"/>
      <c r="RIR68"/>
      <c r="RIS68"/>
      <c r="RIT68"/>
      <c r="RIU68"/>
      <c r="RIV68"/>
      <c r="RIW68"/>
      <c r="RIX68"/>
      <c r="RIY68"/>
      <c r="RIZ68"/>
      <c r="RJA68"/>
      <c r="RJB68"/>
      <c r="RJC68"/>
      <c r="RJD68"/>
      <c r="RJE68"/>
      <c r="RJF68"/>
      <c r="RJG68"/>
      <c r="RJH68"/>
      <c r="RJI68"/>
      <c r="RJJ68"/>
      <c r="RJK68"/>
      <c r="RJL68"/>
      <c r="RJM68"/>
      <c r="RJN68"/>
      <c r="RJO68"/>
      <c r="RJP68"/>
      <c r="RJQ68"/>
      <c r="RJR68"/>
      <c r="RJS68"/>
      <c r="RJT68"/>
      <c r="RJU68"/>
      <c r="RJV68"/>
      <c r="RJW68"/>
      <c r="RJX68"/>
      <c r="RJY68"/>
      <c r="RJZ68"/>
      <c r="RKA68"/>
      <c r="RKB68"/>
      <c r="RKC68"/>
      <c r="RKD68"/>
      <c r="RKE68"/>
      <c r="RKF68"/>
      <c r="RKG68"/>
      <c r="RKH68"/>
      <c r="RKI68"/>
      <c r="RKJ68"/>
      <c r="RKK68"/>
      <c r="RKL68"/>
      <c r="RKM68"/>
      <c r="RKN68"/>
      <c r="RKO68"/>
      <c r="RKP68"/>
      <c r="RKQ68"/>
      <c r="RKR68"/>
      <c r="RKS68"/>
      <c r="RKT68"/>
      <c r="RKU68"/>
      <c r="RKV68"/>
      <c r="RKW68"/>
      <c r="RKX68"/>
      <c r="RKY68"/>
      <c r="RKZ68"/>
      <c r="RLA68"/>
      <c r="RLB68"/>
      <c r="RLC68"/>
      <c r="RLD68"/>
      <c r="RLE68"/>
      <c r="RLF68"/>
      <c r="RLG68"/>
      <c r="RLH68"/>
      <c r="RLI68"/>
      <c r="RLJ68"/>
      <c r="RLK68"/>
      <c r="RLL68"/>
      <c r="RLM68"/>
      <c r="RLN68"/>
      <c r="RLO68"/>
      <c r="RLP68"/>
      <c r="RLQ68"/>
      <c r="RLR68"/>
      <c r="RLS68"/>
      <c r="RLT68"/>
      <c r="RLU68"/>
      <c r="RLV68"/>
      <c r="RLW68"/>
      <c r="RLX68"/>
      <c r="RLY68"/>
      <c r="RLZ68"/>
      <c r="RMA68"/>
      <c r="RMB68"/>
      <c r="RMC68"/>
      <c r="RMD68"/>
      <c r="RME68"/>
      <c r="RMF68"/>
      <c r="RMG68"/>
      <c r="RMH68"/>
      <c r="RMI68"/>
      <c r="RMJ68"/>
      <c r="RMK68"/>
      <c r="RML68"/>
      <c r="RMM68"/>
      <c r="RMN68"/>
      <c r="RMO68"/>
      <c r="RMP68"/>
      <c r="RMQ68"/>
      <c r="RMR68"/>
      <c r="RMS68"/>
      <c r="RMT68"/>
      <c r="RMU68"/>
      <c r="RMV68"/>
      <c r="RMW68"/>
      <c r="RMX68"/>
      <c r="RMY68"/>
      <c r="RMZ68"/>
      <c r="RNA68"/>
      <c r="RNB68"/>
      <c r="RNC68"/>
      <c r="RND68"/>
      <c r="RNE68"/>
      <c r="RNF68"/>
      <c r="RNG68"/>
      <c r="RNH68"/>
      <c r="RNI68"/>
      <c r="RNJ68"/>
      <c r="RNK68"/>
      <c r="RNL68"/>
      <c r="RNM68"/>
      <c r="RNN68"/>
      <c r="RNO68"/>
      <c r="RNP68"/>
      <c r="RNQ68"/>
      <c r="RNR68"/>
      <c r="RNS68"/>
      <c r="RNT68"/>
      <c r="RNU68"/>
      <c r="RNV68"/>
      <c r="RNW68"/>
      <c r="RNX68"/>
      <c r="RNY68"/>
      <c r="RNZ68"/>
      <c r="ROA68"/>
      <c r="ROB68"/>
      <c r="ROC68"/>
      <c r="ROD68"/>
      <c r="ROE68"/>
      <c r="ROF68"/>
      <c r="ROG68"/>
      <c r="ROH68"/>
      <c r="ROI68"/>
      <c r="ROJ68"/>
      <c r="ROK68"/>
      <c r="ROL68"/>
      <c r="ROM68"/>
      <c r="RON68"/>
      <c r="ROO68"/>
      <c r="ROP68"/>
      <c r="ROQ68"/>
      <c r="ROR68"/>
      <c r="ROS68"/>
      <c r="ROT68"/>
      <c r="ROU68"/>
      <c r="ROV68"/>
      <c r="ROW68"/>
      <c r="ROX68"/>
      <c r="ROY68"/>
      <c r="ROZ68"/>
      <c r="RPA68"/>
      <c r="RPB68"/>
      <c r="RPC68"/>
      <c r="RPD68"/>
      <c r="RPE68"/>
      <c r="RPF68"/>
      <c r="RPG68"/>
      <c r="RPH68"/>
      <c r="RPI68"/>
      <c r="RPJ68"/>
      <c r="RPK68"/>
      <c r="RPL68"/>
      <c r="RPM68"/>
      <c r="RPN68"/>
      <c r="RPO68"/>
      <c r="RPP68"/>
      <c r="RPQ68"/>
      <c r="RPR68"/>
      <c r="RPS68"/>
      <c r="RPT68"/>
      <c r="RPU68"/>
      <c r="RPV68"/>
      <c r="RPW68"/>
      <c r="RPX68"/>
      <c r="RPY68"/>
      <c r="RPZ68"/>
      <c r="RQA68"/>
      <c r="RQB68"/>
      <c r="RQC68"/>
      <c r="RQD68"/>
      <c r="RQE68"/>
      <c r="RQF68"/>
      <c r="RQG68"/>
      <c r="RQH68"/>
      <c r="RQI68"/>
      <c r="RQJ68"/>
      <c r="RQK68"/>
      <c r="RQL68"/>
      <c r="RQM68"/>
      <c r="RQN68"/>
      <c r="RQO68"/>
      <c r="RQP68"/>
      <c r="RQQ68"/>
      <c r="RQR68"/>
      <c r="RQS68"/>
      <c r="RQT68"/>
      <c r="RQU68"/>
      <c r="RQV68"/>
      <c r="RQW68"/>
      <c r="RQX68"/>
      <c r="RQY68"/>
      <c r="RQZ68"/>
      <c r="RRA68"/>
      <c r="RRB68"/>
      <c r="RRC68"/>
      <c r="RRD68"/>
      <c r="RRE68"/>
      <c r="RRF68"/>
      <c r="RRG68"/>
      <c r="RRH68"/>
      <c r="RRI68"/>
      <c r="RRJ68"/>
      <c r="RRK68"/>
      <c r="RRL68"/>
      <c r="RRM68"/>
      <c r="RRN68"/>
      <c r="RRO68"/>
      <c r="RRP68"/>
      <c r="RRQ68"/>
      <c r="RRR68"/>
      <c r="RRS68"/>
      <c r="RRT68"/>
      <c r="RRU68"/>
      <c r="RRV68"/>
      <c r="RRW68"/>
      <c r="RRX68"/>
      <c r="RRY68"/>
      <c r="RRZ68"/>
      <c r="RSA68"/>
      <c r="RSB68"/>
      <c r="RSC68"/>
      <c r="RSD68"/>
      <c r="RSE68"/>
      <c r="RSF68"/>
      <c r="RSG68"/>
      <c r="RSH68"/>
      <c r="RSI68"/>
      <c r="RSJ68"/>
      <c r="RSK68"/>
      <c r="RSL68"/>
      <c r="RSM68"/>
      <c r="RSN68"/>
      <c r="RSO68"/>
      <c r="RSP68"/>
      <c r="RSQ68"/>
      <c r="RSR68"/>
      <c r="RSS68"/>
      <c r="RST68"/>
      <c r="RSU68"/>
      <c r="RSV68"/>
      <c r="RSW68"/>
      <c r="RSX68"/>
      <c r="RSY68"/>
      <c r="RSZ68"/>
      <c r="RTA68"/>
      <c r="RTB68"/>
      <c r="RTC68"/>
      <c r="RTD68"/>
      <c r="RTE68"/>
      <c r="RTF68"/>
      <c r="RTG68"/>
      <c r="RTH68"/>
      <c r="RTI68"/>
      <c r="RTJ68"/>
      <c r="RTK68"/>
      <c r="RTL68"/>
      <c r="RTM68"/>
      <c r="RTN68"/>
      <c r="RTO68"/>
      <c r="RTP68"/>
      <c r="RTQ68"/>
      <c r="RTR68"/>
      <c r="RTS68"/>
      <c r="RTT68"/>
      <c r="RTU68"/>
      <c r="RTV68"/>
      <c r="RTW68"/>
      <c r="RTX68"/>
      <c r="RTY68"/>
      <c r="RTZ68"/>
      <c r="RUA68"/>
      <c r="RUB68"/>
      <c r="RUC68"/>
      <c r="RUD68"/>
      <c r="RUE68"/>
      <c r="RUF68"/>
      <c r="RUG68"/>
      <c r="RUH68"/>
      <c r="RUI68"/>
      <c r="RUJ68"/>
      <c r="RUK68"/>
      <c r="RUL68"/>
      <c r="RUM68"/>
      <c r="RUN68"/>
      <c r="RUO68"/>
      <c r="RUP68"/>
      <c r="RUQ68"/>
      <c r="RUR68"/>
      <c r="RUS68"/>
      <c r="RUT68"/>
      <c r="RUU68"/>
      <c r="RUV68"/>
      <c r="RUW68"/>
      <c r="RUX68"/>
      <c r="RUY68"/>
      <c r="RUZ68"/>
      <c r="RVA68"/>
      <c r="RVB68"/>
      <c r="RVC68"/>
      <c r="RVD68"/>
      <c r="RVE68"/>
      <c r="RVF68"/>
      <c r="RVG68"/>
      <c r="RVH68"/>
      <c r="RVI68"/>
      <c r="RVJ68"/>
      <c r="RVK68"/>
      <c r="RVL68"/>
      <c r="RVM68"/>
      <c r="RVN68"/>
      <c r="RVO68"/>
      <c r="RVP68"/>
      <c r="RVQ68"/>
      <c r="RVR68"/>
      <c r="RVS68"/>
      <c r="RVT68"/>
      <c r="RVU68"/>
      <c r="RVV68"/>
      <c r="RVW68"/>
      <c r="RVX68"/>
      <c r="RVY68"/>
      <c r="RVZ68"/>
      <c r="RWA68"/>
      <c r="RWB68"/>
      <c r="RWC68"/>
      <c r="RWD68"/>
      <c r="RWE68"/>
      <c r="RWF68"/>
      <c r="RWG68"/>
      <c r="RWH68"/>
      <c r="RWI68"/>
      <c r="RWJ68"/>
      <c r="RWK68"/>
      <c r="RWL68"/>
      <c r="RWM68"/>
      <c r="RWN68"/>
      <c r="RWO68"/>
      <c r="RWP68"/>
      <c r="RWQ68"/>
      <c r="RWR68"/>
      <c r="RWS68"/>
      <c r="RWT68"/>
      <c r="RWU68"/>
      <c r="RWV68"/>
      <c r="RWW68"/>
      <c r="RWX68"/>
      <c r="RWY68"/>
      <c r="RWZ68"/>
      <c r="RXA68"/>
      <c r="RXB68"/>
      <c r="RXC68"/>
      <c r="RXD68"/>
      <c r="RXE68"/>
      <c r="RXF68"/>
      <c r="RXG68"/>
      <c r="RXH68"/>
      <c r="RXI68"/>
      <c r="RXJ68"/>
      <c r="RXK68"/>
      <c r="RXL68"/>
      <c r="RXM68"/>
      <c r="RXN68"/>
      <c r="RXO68"/>
      <c r="RXP68"/>
      <c r="RXQ68"/>
      <c r="RXR68"/>
      <c r="RXS68"/>
      <c r="RXT68"/>
      <c r="RXU68"/>
      <c r="RXV68"/>
      <c r="RXW68"/>
      <c r="RXX68"/>
      <c r="RXY68"/>
      <c r="RXZ68"/>
      <c r="RYA68"/>
      <c r="RYB68"/>
      <c r="RYC68"/>
      <c r="RYD68"/>
      <c r="RYE68"/>
      <c r="RYF68"/>
      <c r="RYG68"/>
      <c r="RYH68"/>
      <c r="RYI68"/>
      <c r="RYJ68"/>
      <c r="RYK68"/>
      <c r="RYL68"/>
      <c r="RYM68"/>
      <c r="RYN68"/>
      <c r="RYO68"/>
      <c r="RYP68"/>
      <c r="RYQ68"/>
      <c r="RYR68"/>
      <c r="RYS68"/>
      <c r="RYT68"/>
      <c r="RYU68"/>
      <c r="RYV68"/>
      <c r="RYW68"/>
      <c r="RYX68"/>
      <c r="RYY68"/>
      <c r="RYZ68"/>
      <c r="RZA68"/>
      <c r="RZB68"/>
      <c r="RZC68"/>
      <c r="RZD68"/>
      <c r="RZE68"/>
      <c r="RZF68"/>
      <c r="RZG68"/>
      <c r="RZH68"/>
      <c r="RZI68"/>
      <c r="RZJ68"/>
      <c r="RZK68"/>
      <c r="RZL68"/>
      <c r="RZM68"/>
      <c r="RZN68"/>
      <c r="RZO68"/>
      <c r="RZP68"/>
      <c r="RZQ68"/>
      <c r="RZR68"/>
      <c r="RZS68"/>
      <c r="RZT68"/>
      <c r="RZU68"/>
      <c r="RZV68"/>
      <c r="RZW68"/>
      <c r="RZX68"/>
      <c r="RZY68"/>
      <c r="RZZ68"/>
      <c r="SAA68"/>
      <c r="SAB68"/>
      <c r="SAC68"/>
      <c r="SAD68"/>
      <c r="SAE68"/>
      <c r="SAF68"/>
      <c r="SAG68"/>
      <c r="SAH68"/>
      <c r="SAI68"/>
      <c r="SAJ68"/>
      <c r="SAK68"/>
      <c r="SAL68"/>
      <c r="SAM68"/>
      <c r="SAN68"/>
      <c r="SAO68"/>
      <c r="SAP68"/>
      <c r="SAQ68"/>
      <c r="SAR68"/>
      <c r="SAS68"/>
      <c r="SAT68"/>
      <c r="SAU68"/>
      <c r="SAV68"/>
      <c r="SAW68"/>
      <c r="SAX68"/>
      <c r="SAY68"/>
      <c r="SAZ68"/>
      <c r="SBA68"/>
      <c r="SBB68"/>
      <c r="SBC68"/>
      <c r="SBD68"/>
      <c r="SBE68"/>
      <c r="SBF68"/>
      <c r="SBG68"/>
      <c r="SBH68"/>
      <c r="SBI68"/>
      <c r="SBJ68"/>
      <c r="SBK68"/>
      <c r="SBL68"/>
      <c r="SBM68"/>
      <c r="SBN68"/>
      <c r="SBO68"/>
      <c r="SBP68"/>
      <c r="SBQ68"/>
      <c r="SBR68"/>
      <c r="SBS68"/>
      <c r="SBT68"/>
      <c r="SBU68"/>
      <c r="SBV68"/>
      <c r="SBW68"/>
      <c r="SBX68"/>
      <c r="SBY68"/>
      <c r="SBZ68"/>
      <c r="SCA68"/>
      <c r="SCB68"/>
      <c r="SCC68"/>
      <c r="SCD68"/>
      <c r="SCE68"/>
      <c r="SCF68"/>
      <c r="SCG68"/>
      <c r="SCH68"/>
      <c r="SCI68"/>
      <c r="SCJ68"/>
      <c r="SCK68"/>
      <c r="SCL68"/>
      <c r="SCM68"/>
      <c r="SCN68"/>
      <c r="SCO68"/>
      <c r="SCP68"/>
      <c r="SCQ68"/>
      <c r="SCR68"/>
      <c r="SCS68"/>
      <c r="SCT68"/>
      <c r="SCU68"/>
      <c r="SCV68"/>
      <c r="SCW68"/>
      <c r="SCX68"/>
      <c r="SCY68"/>
      <c r="SCZ68"/>
      <c r="SDA68"/>
      <c r="SDB68"/>
      <c r="SDC68"/>
      <c r="SDD68"/>
      <c r="SDE68"/>
      <c r="SDF68"/>
      <c r="SDG68"/>
      <c r="SDH68"/>
      <c r="SDI68"/>
      <c r="SDJ68"/>
      <c r="SDK68"/>
      <c r="SDL68"/>
      <c r="SDM68"/>
      <c r="SDN68"/>
      <c r="SDO68"/>
      <c r="SDP68"/>
      <c r="SDQ68"/>
      <c r="SDR68"/>
      <c r="SDS68"/>
      <c r="SDT68"/>
      <c r="SDU68"/>
      <c r="SDV68"/>
      <c r="SDW68"/>
      <c r="SDX68"/>
      <c r="SDY68"/>
      <c r="SDZ68"/>
      <c r="SEA68"/>
      <c r="SEB68"/>
      <c r="SEC68"/>
      <c r="SED68"/>
      <c r="SEE68"/>
      <c r="SEF68"/>
      <c r="SEG68"/>
      <c r="SEH68"/>
      <c r="SEI68"/>
      <c r="SEJ68"/>
      <c r="SEK68"/>
      <c r="SEL68"/>
      <c r="SEM68"/>
      <c r="SEN68"/>
      <c r="SEO68"/>
      <c r="SEP68"/>
      <c r="SEQ68"/>
      <c r="SER68"/>
      <c r="SES68"/>
      <c r="SET68"/>
      <c r="SEU68"/>
      <c r="SEV68"/>
      <c r="SEW68"/>
      <c r="SEX68"/>
      <c r="SEY68"/>
      <c r="SEZ68"/>
      <c r="SFA68"/>
      <c r="SFB68"/>
      <c r="SFC68"/>
      <c r="SFD68"/>
      <c r="SFE68"/>
      <c r="SFF68"/>
      <c r="SFG68"/>
      <c r="SFH68"/>
      <c r="SFI68"/>
      <c r="SFJ68"/>
      <c r="SFK68"/>
      <c r="SFL68"/>
      <c r="SFM68"/>
      <c r="SFN68"/>
      <c r="SFO68"/>
      <c r="SFP68"/>
      <c r="SFQ68"/>
      <c r="SFR68"/>
      <c r="SFS68"/>
      <c r="SFT68"/>
      <c r="SFU68"/>
      <c r="SFV68"/>
      <c r="SFW68"/>
      <c r="SFX68"/>
      <c r="SFY68"/>
      <c r="SFZ68"/>
      <c r="SGA68"/>
      <c r="SGB68"/>
      <c r="SGC68"/>
      <c r="SGD68"/>
      <c r="SGE68"/>
      <c r="SGF68"/>
      <c r="SGG68"/>
      <c r="SGH68"/>
      <c r="SGI68"/>
      <c r="SGJ68"/>
      <c r="SGK68"/>
      <c r="SGL68"/>
      <c r="SGM68"/>
      <c r="SGN68"/>
      <c r="SGO68"/>
      <c r="SGP68"/>
      <c r="SGQ68"/>
      <c r="SGR68"/>
      <c r="SGS68"/>
      <c r="SGT68"/>
      <c r="SGU68"/>
      <c r="SGV68"/>
      <c r="SGW68"/>
      <c r="SGX68"/>
      <c r="SGY68"/>
      <c r="SGZ68"/>
      <c r="SHA68"/>
      <c r="SHB68"/>
      <c r="SHC68"/>
      <c r="SHD68"/>
      <c r="SHE68"/>
      <c r="SHF68"/>
      <c r="SHG68"/>
      <c r="SHH68"/>
      <c r="SHI68"/>
      <c r="SHJ68"/>
      <c r="SHK68"/>
      <c r="SHL68"/>
      <c r="SHM68"/>
      <c r="SHN68"/>
      <c r="SHO68"/>
      <c r="SHP68"/>
      <c r="SHQ68"/>
      <c r="SHR68"/>
      <c r="SHS68"/>
      <c r="SHT68"/>
      <c r="SHU68"/>
      <c r="SHV68"/>
      <c r="SHW68"/>
      <c r="SHX68"/>
      <c r="SHY68"/>
      <c r="SHZ68"/>
      <c r="SIA68"/>
      <c r="SIB68"/>
      <c r="SIC68"/>
      <c r="SID68"/>
      <c r="SIE68"/>
      <c r="SIF68"/>
      <c r="SIG68"/>
      <c r="SIH68"/>
      <c r="SII68"/>
      <c r="SIJ68"/>
      <c r="SIK68"/>
      <c r="SIL68"/>
      <c r="SIM68"/>
      <c r="SIN68"/>
      <c r="SIO68"/>
      <c r="SIP68"/>
      <c r="SIQ68"/>
      <c r="SIR68"/>
      <c r="SIS68"/>
      <c r="SIT68"/>
      <c r="SIU68"/>
      <c r="SIV68"/>
      <c r="SIW68"/>
      <c r="SIX68"/>
      <c r="SIY68"/>
      <c r="SIZ68"/>
      <c r="SJA68"/>
      <c r="SJB68"/>
      <c r="SJC68"/>
      <c r="SJD68"/>
      <c r="SJE68"/>
      <c r="SJF68"/>
      <c r="SJG68"/>
      <c r="SJH68"/>
      <c r="SJI68"/>
      <c r="SJJ68"/>
      <c r="SJK68"/>
      <c r="SJL68"/>
      <c r="SJM68"/>
      <c r="SJN68"/>
      <c r="SJO68"/>
      <c r="SJP68"/>
      <c r="SJQ68"/>
      <c r="SJR68"/>
      <c r="SJS68"/>
      <c r="SJT68"/>
      <c r="SJU68"/>
      <c r="SJV68"/>
      <c r="SJW68"/>
      <c r="SJX68"/>
      <c r="SJY68"/>
      <c r="SJZ68"/>
      <c r="SKA68"/>
      <c r="SKB68"/>
      <c r="SKC68"/>
      <c r="SKD68"/>
      <c r="SKE68"/>
      <c r="SKF68"/>
      <c r="SKG68"/>
      <c r="SKH68"/>
      <c r="SKI68"/>
      <c r="SKJ68"/>
      <c r="SKK68"/>
      <c r="SKL68"/>
      <c r="SKM68"/>
      <c r="SKN68"/>
      <c r="SKO68"/>
      <c r="SKP68"/>
      <c r="SKQ68"/>
      <c r="SKR68"/>
      <c r="SKS68"/>
      <c r="SKT68"/>
      <c r="SKU68"/>
      <c r="SKV68"/>
      <c r="SKW68"/>
      <c r="SKX68"/>
      <c r="SKY68"/>
      <c r="SKZ68"/>
      <c r="SLA68"/>
      <c r="SLB68"/>
      <c r="SLC68"/>
      <c r="SLD68"/>
      <c r="SLE68"/>
      <c r="SLF68"/>
      <c r="SLG68"/>
      <c r="SLH68"/>
      <c r="SLI68"/>
      <c r="SLJ68"/>
      <c r="SLK68"/>
      <c r="SLL68"/>
      <c r="SLM68"/>
      <c r="SLN68"/>
      <c r="SLO68"/>
      <c r="SLP68"/>
      <c r="SLQ68"/>
      <c r="SLR68"/>
      <c r="SLS68"/>
      <c r="SLT68"/>
      <c r="SLU68"/>
      <c r="SLV68"/>
      <c r="SLW68"/>
      <c r="SLX68"/>
      <c r="SLY68"/>
      <c r="SLZ68"/>
      <c r="SMA68"/>
      <c r="SMB68"/>
      <c r="SMC68"/>
      <c r="SMD68"/>
      <c r="SME68"/>
      <c r="SMF68"/>
      <c r="SMG68"/>
      <c r="SMH68"/>
      <c r="SMI68"/>
      <c r="SMJ68"/>
      <c r="SMK68"/>
      <c r="SML68"/>
      <c r="SMM68"/>
      <c r="SMN68"/>
      <c r="SMO68"/>
      <c r="SMP68"/>
      <c r="SMQ68"/>
      <c r="SMR68"/>
      <c r="SMS68"/>
      <c r="SMT68"/>
      <c r="SMU68"/>
      <c r="SMV68"/>
      <c r="SMW68"/>
      <c r="SMX68"/>
      <c r="SMY68"/>
      <c r="SMZ68"/>
      <c r="SNA68"/>
      <c r="SNB68"/>
      <c r="SNC68"/>
      <c r="SND68"/>
      <c r="SNE68"/>
      <c r="SNF68"/>
      <c r="SNG68"/>
      <c r="SNH68"/>
      <c r="SNI68"/>
      <c r="SNJ68"/>
      <c r="SNK68"/>
      <c r="SNL68"/>
      <c r="SNM68"/>
      <c r="SNN68"/>
      <c r="SNO68"/>
      <c r="SNP68"/>
      <c r="SNQ68"/>
      <c r="SNR68"/>
      <c r="SNS68"/>
      <c r="SNT68"/>
      <c r="SNU68"/>
      <c r="SNV68"/>
      <c r="SNW68"/>
      <c r="SNX68"/>
      <c r="SNY68"/>
      <c r="SNZ68"/>
      <c r="SOA68"/>
      <c r="SOB68"/>
      <c r="SOC68"/>
      <c r="SOD68"/>
      <c r="SOE68"/>
      <c r="SOF68"/>
      <c r="SOG68"/>
      <c r="SOH68"/>
      <c r="SOI68"/>
      <c r="SOJ68"/>
      <c r="SOK68"/>
      <c r="SOL68"/>
      <c r="SOM68"/>
      <c r="SON68"/>
      <c r="SOO68"/>
      <c r="SOP68"/>
      <c r="SOQ68"/>
      <c r="SOR68"/>
      <c r="SOS68"/>
      <c r="SOT68"/>
      <c r="SOU68"/>
      <c r="SOV68"/>
      <c r="SOW68"/>
      <c r="SOX68"/>
      <c r="SOY68"/>
      <c r="SOZ68"/>
      <c r="SPA68"/>
      <c r="SPB68"/>
      <c r="SPC68"/>
      <c r="SPD68"/>
      <c r="SPE68"/>
      <c r="SPF68"/>
      <c r="SPG68"/>
      <c r="SPH68"/>
      <c r="SPI68"/>
      <c r="SPJ68"/>
      <c r="SPK68"/>
      <c r="SPL68"/>
      <c r="SPM68"/>
      <c r="SPN68"/>
      <c r="SPO68"/>
      <c r="SPP68"/>
      <c r="SPQ68"/>
      <c r="SPR68"/>
      <c r="SPS68"/>
      <c r="SPT68"/>
      <c r="SPU68"/>
      <c r="SPV68"/>
      <c r="SPW68"/>
      <c r="SPX68"/>
      <c r="SPY68"/>
      <c r="SPZ68"/>
      <c r="SQA68"/>
      <c r="SQB68"/>
      <c r="SQC68"/>
      <c r="SQD68"/>
      <c r="SQE68"/>
      <c r="SQF68"/>
      <c r="SQG68"/>
      <c r="SQH68"/>
      <c r="SQI68"/>
      <c r="SQJ68"/>
      <c r="SQK68"/>
      <c r="SQL68"/>
      <c r="SQM68"/>
      <c r="SQN68"/>
      <c r="SQO68"/>
      <c r="SQP68"/>
      <c r="SQQ68"/>
      <c r="SQR68"/>
      <c r="SQS68"/>
      <c r="SQT68"/>
      <c r="SQU68"/>
      <c r="SQV68"/>
      <c r="SQW68"/>
      <c r="SQX68"/>
      <c r="SQY68"/>
      <c r="SQZ68"/>
      <c r="SRA68"/>
      <c r="SRB68"/>
      <c r="SRC68"/>
      <c r="SRD68"/>
      <c r="SRE68"/>
      <c r="SRF68"/>
      <c r="SRG68"/>
      <c r="SRH68"/>
      <c r="SRI68"/>
      <c r="SRJ68"/>
      <c r="SRK68"/>
      <c r="SRL68"/>
      <c r="SRM68"/>
      <c r="SRN68"/>
      <c r="SRO68"/>
      <c r="SRP68"/>
      <c r="SRQ68"/>
      <c r="SRR68"/>
      <c r="SRS68"/>
      <c r="SRT68"/>
      <c r="SRU68"/>
      <c r="SRV68"/>
      <c r="SRW68"/>
      <c r="SRX68"/>
      <c r="SRY68"/>
      <c r="SRZ68"/>
      <c r="SSA68"/>
      <c r="SSB68"/>
      <c r="SSC68"/>
      <c r="SSD68"/>
      <c r="SSE68"/>
      <c r="SSF68"/>
      <c r="SSG68"/>
      <c r="SSH68"/>
      <c r="SSI68"/>
      <c r="SSJ68"/>
      <c r="SSK68"/>
      <c r="SSL68"/>
      <c r="SSM68"/>
      <c r="SSN68"/>
      <c r="SSO68"/>
      <c r="SSP68"/>
      <c r="SSQ68"/>
      <c r="SSR68"/>
      <c r="SSS68"/>
      <c r="SST68"/>
      <c r="SSU68"/>
      <c r="SSV68"/>
      <c r="SSW68"/>
      <c r="SSX68"/>
      <c r="SSY68"/>
      <c r="SSZ68"/>
      <c r="STA68"/>
      <c r="STB68"/>
      <c r="STC68"/>
      <c r="STD68"/>
      <c r="STE68"/>
      <c r="STF68"/>
      <c r="STG68"/>
      <c r="STH68"/>
      <c r="STI68"/>
      <c r="STJ68"/>
      <c r="STK68"/>
      <c r="STL68"/>
      <c r="STM68"/>
      <c r="STN68"/>
      <c r="STO68"/>
      <c r="STP68"/>
      <c r="STQ68"/>
      <c r="STR68"/>
      <c r="STS68"/>
      <c r="STT68"/>
      <c r="STU68"/>
      <c r="STV68"/>
      <c r="STW68"/>
      <c r="STX68"/>
      <c r="STY68"/>
      <c r="STZ68"/>
      <c r="SUA68"/>
      <c r="SUB68"/>
      <c r="SUC68"/>
      <c r="SUD68"/>
      <c r="SUE68"/>
      <c r="SUF68"/>
      <c r="SUG68"/>
      <c r="SUH68"/>
      <c r="SUI68"/>
      <c r="SUJ68"/>
      <c r="SUK68"/>
      <c r="SUL68"/>
      <c r="SUM68"/>
      <c r="SUN68"/>
      <c r="SUO68"/>
      <c r="SUP68"/>
      <c r="SUQ68"/>
      <c r="SUR68"/>
      <c r="SUS68"/>
      <c r="SUT68"/>
      <c r="SUU68"/>
      <c r="SUV68"/>
      <c r="SUW68"/>
      <c r="SUX68"/>
      <c r="SUY68"/>
      <c r="SUZ68"/>
      <c r="SVA68"/>
      <c r="SVB68"/>
      <c r="SVC68"/>
      <c r="SVD68"/>
      <c r="SVE68"/>
      <c r="SVF68"/>
      <c r="SVG68"/>
      <c r="SVH68"/>
      <c r="SVI68"/>
      <c r="SVJ68"/>
      <c r="SVK68"/>
      <c r="SVL68"/>
      <c r="SVM68"/>
      <c r="SVN68"/>
      <c r="SVO68"/>
      <c r="SVP68"/>
      <c r="SVQ68"/>
      <c r="SVR68"/>
      <c r="SVS68"/>
      <c r="SVT68"/>
      <c r="SVU68"/>
      <c r="SVV68"/>
      <c r="SVW68"/>
      <c r="SVX68"/>
      <c r="SVY68"/>
      <c r="SVZ68"/>
      <c r="SWA68"/>
      <c r="SWB68"/>
      <c r="SWC68"/>
      <c r="SWD68"/>
      <c r="SWE68"/>
      <c r="SWF68"/>
      <c r="SWG68"/>
      <c r="SWH68"/>
      <c r="SWI68"/>
      <c r="SWJ68"/>
      <c r="SWK68"/>
      <c r="SWL68"/>
      <c r="SWM68"/>
      <c r="SWN68"/>
      <c r="SWO68"/>
      <c r="SWP68"/>
      <c r="SWQ68"/>
      <c r="SWR68"/>
      <c r="SWS68"/>
      <c r="SWT68"/>
      <c r="SWU68"/>
      <c r="SWV68"/>
      <c r="SWW68"/>
      <c r="SWX68"/>
      <c r="SWY68"/>
      <c r="SWZ68"/>
      <c r="SXA68"/>
      <c r="SXB68"/>
      <c r="SXC68"/>
      <c r="SXD68"/>
      <c r="SXE68"/>
      <c r="SXF68"/>
      <c r="SXG68"/>
      <c r="SXH68"/>
      <c r="SXI68"/>
      <c r="SXJ68"/>
      <c r="SXK68"/>
      <c r="SXL68"/>
      <c r="SXM68"/>
      <c r="SXN68"/>
      <c r="SXO68"/>
      <c r="SXP68"/>
      <c r="SXQ68"/>
      <c r="SXR68"/>
      <c r="SXS68"/>
      <c r="SXT68"/>
      <c r="SXU68"/>
      <c r="SXV68"/>
      <c r="SXW68"/>
      <c r="SXX68"/>
      <c r="SXY68"/>
      <c r="SXZ68"/>
      <c r="SYA68"/>
      <c r="SYB68"/>
      <c r="SYC68"/>
      <c r="SYD68"/>
      <c r="SYE68"/>
      <c r="SYF68"/>
      <c r="SYG68"/>
      <c r="SYH68"/>
      <c r="SYI68"/>
      <c r="SYJ68"/>
      <c r="SYK68"/>
      <c r="SYL68"/>
      <c r="SYM68"/>
      <c r="SYN68"/>
      <c r="SYO68"/>
      <c r="SYP68"/>
      <c r="SYQ68"/>
      <c r="SYR68"/>
      <c r="SYS68"/>
      <c r="SYT68"/>
      <c r="SYU68"/>
      <c r="SYV68"/>
      <c r="SYW68"/>
      <c r="SYX68"/>
      <c r="SYY68"/>
      <c r="SYZ68"/>
      <c r="SZA68"/>
      <c r="SZB68"/>
      <c r="SZC68"/>
      <c r="SZD68"/>
      <c r="SZE68"/>
      <c r="SZF68"/>
      <c r="SZG68"/>
      <c r="SZH68"/>
      <c r="SZI68"/>
      <c r="SZJ68"/>
      <c r="SZK68"/>
      <c r="SZL68"/>
      <c r="SZM68"/>
      <c r="SZN68"/>
      <c r="SZO68"/>
      <c r="SZP68"/>
      <c r="SZQ68"/>
      <c r="SZR68"/>
      <c r="SZS68"/>
      <c r="SZT68"/>
      <c r="SZU68"/>
      <c r="SZV68"/>
      <c r="SZW68"/>
      <c r="SZX68"/>
      <c r="SZY68"/>
      <c r="SZZ68"/>
      <c r="TAA68"/>
      <c r="TAB68"/>
      <c r="TAC68"/>
      <c r="TAD68"/>
      <c r="TAE68"/>
      <c r="TAF68"/>
      <c r="TAG68"/>
      <c r="TAH68"/>
      <c r="TAI68"/>
      <c r="TAJ68"/>
      <c r="TAK68"/>
      <c r="TAL68"/>
      <c r="TAM68"/>
      <c r="TAN68"/>
      <c r="TAO68"/>
      <c r="TAP68"/>
      <c r="TAQ68"/>
      <c r="TAR68"/>
      <c r="TAS68"/>
      <c r="TAT68"/>
      <c r="TAU68"/>
      <c r="TAV68"/>
      <c r="TAW68"/>
      <c r="TAX68"/>
      <c r="TAY68"/>
      <c r="TAZ68"/>
      <c r="TBA68"/>
      <c r="TBB68"/>
      <c r="TBC68"/>
      <c r="TBD68"/>
      <c r="TBE68"/>
      <c r="TBF68"/>
      <c r="TBG68"/>
      <c r="TBH68"/>
      <c r="TBI68"/>
      <c r="TBJ68"/>
      <c r="TBK68"/>
      <c r="TBL68"/>
      <c r="TBM68"/>
      <c r="TBN68"/>
      <c r="TBO68"/>
      <c r="TBP68"/>
      <c r="TBQ68"/>
      <c r="TBR68"/>
      <c r="TBS68"/>
      <c r="TBT68"/>
      <c r="TBU68"/>
      <c r="TBV68"/>
      <c r="TBW68"/>
      <c r="TBX68"/>
      <c r="TBY68"/>
      <c r="TBZ68"/>
      <c r="TCA68"/>
      <c r="TCB68"/>
      <c r="TCC68"/>
      <c r="TCD68"/>
      <c r="TCE68"/>
      <c r="TCF68"/>
      <c r="TCG68"/>
      <c r="TCH68"/>
      <c r="TCI68"/>
      <c r="TCJ68"/>
      <c r="TCK68"/>
      <c r="TCL68"/>
      <c r="TCM68"/>
      <c r="TCN68"/>
      <c r="TCO68"/>
      <c r="TCP68"/>
      <c r="TCQ68"/>
      <c r="TCR68"/>
      <c r="TCS68"/>
      <c r="TCT68"/>
      <c r="TCU68"/>
      <c r="TCV68"/>
      <c r="TCW68"/>
      <c r="TCX68"/>
      <c r="TCY68"/>
      <c r="TCZ68"/>
      <c r="TDA68"/>
      <c r="TDB68"/>
      <c r="TDC68"/>
      <c r="TDD68"/>
      <c r="TDE68"/>
      <c r="TDF68"/>
      <c r="TDG68"/>
      <c r="TDH68"/>
      <c r="TDI68"/>
      <c r="TDJ68"/>
      <c r="TDK68"/>
      <c r="TDL68"/>
      <c r="TDM68"/>
      <c r="TDN68"/>
      <c r="TDO68"/>
      <c r="TDP68"/>
      <c r="TDQ68"/>
      <c r="TDR68"/>
      <c r="TDS68"/>
      <c r="TDT68"/>
      <c r="TDU68"/>
      <c r="TDV68"/>
      <c r="TDW68"/>
      <c r="TDX68"/>
      <c r="TDY68"/>
      <c r="TDZ68"/>
      <c r="TEA68"/>
      <c r="TEB68"/>
      <c r="TEC68"/>
      <c r="TED68"/>
      <c r="TEE68"/>
      <c r="TEF68"/>
      <c r="TEG68"/>
      <c r="TEH68"/>
      <c r="TEI68"/>
      <c r="TEJ68"/>
      <c r="TEK68"/>
      <c r="TEL68"/>
      <c r="TEM68"/>
      <c r="TEN68"/>
      <c r="TEO68"/>
      <c r="TEP68"/>
      <c r="TEQ68"/>
      <c r="TER68"/>
      <c r="TES68"/>
      <c r="TET68"/>
      <c r="TEU68"/>
      <c r="TEV68"/>
      <c r="TEW68"/>
      <c r="TEX68"/>
      <c r="TEY68"/>
      <c r="TEZ68"/>
      <c r="TFA68"/>
      <c r="TFB68"/>
      <c r="TFC68"/>
      <c r="TFD68"/>
      <c r="TFE68"/>
      <c r="TFF68"/>
      <c r="TFG68"/>
      <c r="TFH68"/>
      <c r="TFI68"/>
      <c r="TFJ68"/>
      <c r="TFK68"/>
      <c r="TFL68"/>
      <c r="TFM68"/>
      <c r="TFN68"/>
      <c r="TFO68"/>
      <c r="TFP68"/>
      <c r="TFQ68"/>
      <c r="TFR68"/>
      <c r="TFS68"/>
      <c r="TFT68"/>
      <c r="TFU68"/>
      <c r="TFV68"/>
      <c r="TFW68"/>
      <c r="TFX68"/>
      <c r="TFY68"/>
      <c r="TFZ68"/>
      <c r="TGA68"/>
      <c r="TGB68"/>
      <c r="TGC68"/>
      <c r="TGD68"/>
      <c r="TGE68"/>
      <c r="TGF68"/>
      <c r="TGG68"/>
      <c r="TGH68"/>
      <c r="TGI68"/>
      <c r="TGJ68"/>
      <c r="TGK68"/>
      <c r="TGL68"/>
      <c r="TGM68"/>
      <c r="TGN68"/>
      <c r="TGO68"/>
      <c r="TGP68"/>
      <c r="TGQ68"/>
      <c r="TGR68"/>
      <c r="TGS68"/>
      <c r="TGT68"/>
      <c r="TGU68"/>
      <c r="TGV68"/>
      <c r="TGW68"/>
      <c r="TGX68"/>
      <c r="TGY68"/>
      <c r="TGZ68"/>
      <c r="THA68"/>
      <c r="THB68"/>
      <c r="THC68"/>
      <c r="THD68"/>
      <c r="THE68"/>
      <c r="THF68"/>
      <c r="THG68"/>
      <c r="THH68"/>
      <c r="THI68"/>
      <c r="THJ68"/>
      <c r="THK68"/>
      <c r="THL68"/>
      <c r="THM68"/>
      <c r="THN68"/>
      <c r="THO68"/>
      <c r="THP68"/>
      <c r="THQ68"/>
      <c r="THR68"/>
      <c r="THS68"/>
      <c r="THT68"/>
      <c r="THU68"/>
      <c r="THV68"/>
      <c r="THW68"/>
      <c r="THX68"/>
      <c r="THY68"/>
      <c r="THZ68"/>
      <c r="TIA68"/>
      <c r="TIB68"/>
      <c r="TIC68"/>
      <c r="TID68"/>
      <c r="TIE68"/>
      <c r="TIF68"/>
      <c r="TIG68"/>
      <c r="TIH68"/>
      <c r="TII68"/>
      <c r="TIJ68"/>
      <c r="TIK68"/>
      <c r="TIL68"/>
      <c r="TIM68"/>
      <c r="TIN68"/>
      <c r="TIO68"/>
      <c r="TIP68"/>
      <c r="TIQ68"/>
      <c r="TIR68"/>
      <c r="TIS68"/>
      <c r="TIT68"/>
      <c r="TIU68"/>
      <c r="TIV68"/>
      <c r="TIW68"/>
      <c r="TIX68"/>
      <c r="TIY68"/>
      <c r="TIZ68"/>
      <c r="TJA68"/>
      <c r="TJB68"/>
      <c r="TJC68"/>
      <c r="TJD68"/>
      <c r="TJE68"/>
      <c r="TJF68"/>
      <c r="TJG68"/>
      <c r="TJH68"/>
      <c r="TJI68"/>
      <c r="TJJ68"/>
      <c r="TJK68"/>
      <c r="TJL68"/>
      <c r="TJM68"/>
      <c r="TJN68"/>
      <c r="TJO68"/>
      <c r="TJP68"/>
      <c r="TJQ68"/>
      <c r="TJR68"/>
      <c r="TJS68"/>
      <c r="TJT68"/>
      <c r="TJU68"/>
      <c r="TJV68"/>
      <c r="TJW68"/>
      <c r="TJX68"/>
      <c r="TJY68"/>
      <c r="TJZ68"/>
      <c r="TKA68"/>
      <c r="TKB68"/>
      <c r="TKC68"/>
      <c r="TKD68"/>
      <c r="TKE68"/>
      <c r="TKF68"/>
      <c r="TKG68"/>
      <c r="TKH68"/>
      <c r="TKI68"/>
      <c r="TKJ68"/>
      <c r="TKK68"/>
      <c r="TKL68"/>
      <c r="TKM68"/>
      <c r="TKN68"/>
      <c r="TKO68"/>
      <c r="TKP68"/>
      <c r="TKQ68"/>
      <c r="TKR68"/>
      <c r="TKS68"/>
      <c r="TKT68"/>
      <c r="TKU68"/>
      <c r="TKV68"/>
      <c r="TKW68"/>
      <c r="TKX68"/>
      <c r="TKY68"/>
      <c r="TKZ68"/>
      <c r="TLA68"/>
      <c r="TLB68"/>
      <c r="TLC68"/>
      <c r="TLD68"/>
      <c r="TLE68"/>
      <c r="TLF68"/>
      <c r="TLG68"/>
      <c r="TLH68"/>
      <c r="TLI68"/>
      <c r="TLJ68"/>
      <c r="TLK68"/>
      <c r="TLL68"/>
      <c r="TLM68"/>
      <c r="TLN68"/>
      <c r="TLO68"/>
      <c r="TLP68"/>
      <c r="TLQ68"/>
      <c r="TLR68"/>
      <c r="TLS68"/>
      <c r="TLT68"/>
      <c r="TLU68"/>
      <c r="TLV68"/>
      <c r="TLW68"/>
      <c r="TLX68"/>
      <c r="TLY68"/>
      <c r="TLZ68"/>
      <c r="TMA68"/>
      <c r="TMB68"/>
      <c r="TMC68"/>
      <c r="TMD68"/>
      <c r="TME68"/>
      <c r="TMF68"/>
      <c r="TMG68"/>
      <c r="TMH68"/>
      <c r="TMI68"/>
      <c r="TMJ68"/>
      <c r="TMK68"/>
      <c r="TML68"/>
      <c r="TMM68"/>
      <c r="TMN68"/>
      <c r="TMO68"/>
      <c r="TMP68"/>
      <c r="TMQ68"/>
      <c r="TMR68"/>
      <c r="TMS68"/>
      <c r="TMT68"/>
      <c r="TMU68"/>
      <c r="TMV68"/>
      <c r="TMW68"/>
      <c r="TMX68"/>
      <c r="TMY68"/>
      <c r="TMZ68"/>
      <c r="TNA68"/>
      <c r="TNB68"/>
      <c r="TNC68"/>
      <c r="TND68"/>
      <c r="TNE68"/>
      <c r="TNF68"/>
      <c r="TNG68"/>
      <c r="TNH68"/>
      <c r="TNI68"/>
      <c r="TNJ68"/>
      <c r="TNK68"/>
      <c r="TNL68"/>
      <c r="TNM68"/>
      <c r="TNN68"/>
      <c r="TNO68"/>
      <c r="TNP68"/>
      <c r="TNQ68"/>
      <c r="TNR68"/>
      <c r="TNS68"/>
      <c r="TNT68"/>
      <c r="TNU68"/>
      <c r="TNV68"/>
      <c r="TNW68"/>
      <c r="TNX68"/>
      <c r="TNY68"/>
      <c r="TNZ68"/>
      <c r="TOA68"/>
      <c r="TOB68"/>
      <c r="TOC68"/>
      <c r="TOD68"/>
      <c r="TOE68"/>
      <c r="TOF68"/>
      <c r="TOG68"/>
      <c r="TOH68"/>
      <c r="TOI68"/>
      <c r="TOJ68"/>
      <c r="TOK68"/>
      <c r="TOL68"/>
      <c r="TOM68"/>
      <c r="TON68"/>
      <c r="TOO68"/>
      <c r="TOP68"/>
      <c r="TOQ68"/>
      <c r="TOR68"/>
      <c r="TOS68"/>
      <c r="TOT68"/>
      <c r="TOU68"/>
      <c r="TOV68"/>
      <c r="TOW68"/>
      <c r="TOX68"/>
      <c r="TOY68"/>
      <c r="TOZ68"/>
      <c r="TPA68"/>
      <c r="TPB68"/>
      <c r="TPC68"/>
      <c r="TPD68"/>
      <c r="TPE68"/>
      <c r="TPF68"/>
      <c r="TPG68"/>
      <c r="TPH68"/>
      <c r="TPI68"/>
      <c r="TPJ68"/>
      <c r="TPK68"/>
      <c r="TPL68"/>
      <c r="TPM68"/>
      <c r="TPN68"/>
      <c r="TPO68"/>
      <c r="TPP68"/>
      <c r="TPQ68"/>
      <c r="TPR68"/>
      <c r="TPS68"/>
      <c r="TPT68"/>
      <c r="TPU68"/>
      <c r="TPV68"/>
      <c r="TPW68"/>
      <c r="TPX68"/>
      <c r="TPY68"/>
      <c r="TPZ68"/>
      <c r="TQA68"/>
      <c r="TQB68"/>
      <c r="TQC68"/>
      <c r="TQD68"/>
      <c r="TQE68"/>
      <c r="TQF68"/>
      <c r="TQG68"/>
      <c r="TQH68"/>
      <c r="TQI68"/>
      <c r="TQJ68"/>
      <c r="TQK68"/>
      <c r="TQL68"/>
      <c r="TQM68"/>
      <c r="TQN68"/>
      <c r="TQO68"/>
      <c r="TQP68"/>
      <c r="TQQ68"/>
      <c r="TQR68"/>
      <c r="TQS68"/>
      <c r="TQT68"/>
      <c r="TQU68"/>
      <c r="TQV68"/>
      <c r="TQW68"/>
      <c r="TQX68"/>
      <c r="TQY68"/>
      <c r="TQZ68"/>
      <c r="TRA68"/>
      <c r="TRB68"/>
      <c r="TRC68"/>
      <c r="TRD68"/>
      <c r="TRE68"/>
      <c r="TRF68"/>
      <c r="TRG68"/>
      <c r="TRH68"/>
      <c r="TRI68"/>
      <c r="TRJ68"/>
      <c r="TRK68"/>
      <c r="TRL68"/>
      <c r="TRM68"/>
      <c r="TRN68"/>
      <c r="TRO68"/>
      <c r="TRP68"/>
      <c r="TRQ68"/>
      <c r="TRR68"/>
      <c r="TRS68"/>
      <c r="TRT68"/>
      <c r="TRU68"/>
      <c r="TRV68"/>
      <c r="TRW68"/>
      <c r="TRX68"/>
      <c r="TRY68"/>
      <c r="TRZ68"/>
      <c r="TSA68"/>
      <c r="TSB68"/>
      <c r="TSC68"/>
      <c r="TSD68"/>
      <c r="TSE68"/>
      <c r="TSF68"/>
      <c r="TSG68"/>
      <c r="TSH68"/>
      <c r="TSI68"/>
      <c r="TSJ68"/>
      <c r="TSK68"/>
      <c r="TSL68"/>
      <c r="TSM68"/>
      <c r="TSN68"/>
      <c r="TSO68"/>
      <c r="TSP68"/>
      <c r="TSQ68"/>
      <c r="TSR68"/>
      <c r="TSS68"/>
      <c r="TST68"/>
      <c r="TSU68"/>
      <c r="TSV68"/>
      <c r="TSW68"/>
      <c r="TSX68"/>
      <c r="TSY68"/>
      <c r="TSZ68"/>
      <c r="TTA68"/>
      <c r="TTB68"/>
      <c r="TTC68"/>
      <c r="TTD68"/>
      <c r="TTE68"/>
      <c r="TTF68"/>
      <c r="TTG68"/>
      <c r="TTH68"/>
      <c r="TTI68"/>
      <c r="TTJ68"/>
      <c r="TTK68"/>
      <c r="TTL68"/>
      <c r="TTM68"/>
      <c r="TTN68"/>
      <c r="TTO68"/>
      <c r="TTP68"/>
      <c r="TTQ68"/>
      <c r="TTR68"/>
      <c r="TTS68"/>
      <c r="TTT68"/>
      <c r="TTU68"/>
      <c r="TTV68"/>
      <c r="TTW68"/>
      <c r="TTX68"/>
      <c r="TTY68"/>
      <c r="TTZ68"/>
      <c r="TUA68"/>
      <c r="TUB68"/>
      <c r="TUC68"/>
      <c r="TUD68"/>
      <c r="TUE68"/>
      <c r="TUF68"/>
      <c r="TUG68"/>
      <c r="TUH68"/>
      <c r="TUI68"/>
      <c r="TUJ68"/>
      <c r="TUK68"/>
      <c r="TUL68"/>
      <c r="TUM68"/>
      <c r="TUN68"/>
      <c r="TUO68"/>
      <c r="TUP68"/>
      <c r="TUQ68"/>
      <c r="TUR68"/>
      <c r="TUS68"/>
      <c r="TUT68"/>
      <c r="TUU68"/>
      <c r="TUV68"/>
      <c r="TUW68"/>
      <c r="TUX68"/>
      <c r="TUY68"/>
      <c r="TUZ68"/>
      <c r="TVA68"/>
      <c r="TVB68"/>
      <c r="TVC68"/>
      <c r="TVD68"/>
      <c r="TVE68"/>
      <c r="TVF68"/>
      <c r="TVG68"/>
      <c r="TVH68"/>
      <c r="TVI68"/>
      <c r="TVJ68"/>
      <c r="TVK68"/>
      <c r="TVL68"/>
      <c r="TVM68"/>
      <c r="TVN68"/>
      <c r="TVO68"/>
      <c r="TVP68"/>
      <c r="TVQ68"/>
      <c r="TVR68"/>
      <c r="TVS68"/>
      <c r="TVT68"/>
      <c r="TVU68"/>
      <c r="TVV68"/>
      <c r="TVW68"/>
      <c r="TVX68"/>
      <c r="TVY68"/>
      <c r="TVZ68"/>
      <c r="TWA68"/>
      <c r="TWB68"/>
      <c r="TWC68"/>
      <c r="TWD68"/>
      <c r="TWE68"/>
      <c r="TWF68"/>
      <c r="TWG68"/>
      <c r="TWH68"/>
      <c r="TWI68"/>
      <c r="TWJ68"/>
      <c r="TWK68"/>
      <c r="TWL68"/>
      <c r="TWM68"/>
      <c r="TWN68"/>
      <c r="TWO68"/>
      <c r="TWP68"/>
      <c r="TWQ68"/>
      <c r="TWR68"/>
      <c r="TWS68"/>
      <c r="TWT68"/>
      <c r="TWU68"/>
      <c r="TWV68"/>
      <c r="TWW68"/>
      <c r="TWX68"/>
      <c r="TWY68"/>
      <c r="TWZ68"/>
      <c r="TXA68"/>
      <c r="TXB68"/>
      <c r="TXC68"/>
      <c r="TXD68"/>
      <c r="TXE68"/>
      <c r="TXF68"/>
      <c r="TXG68"/>
      <c r="TXH68"/>
      <c r="TXI68"/>
      <c r="TXJ68"/>
      <c r="TXK68"/>
      <c r="TXL68"/>
      <c r="TXM68"/>
      <c r="TXN68"/>
      <c r="TXO68"/>
      <c r="TXP68"/>
      <c r="TXQ68"/>
      <c r="TXR68"/>
      <c r="TXS68"/>
      <c r="TXT68"/>
      <c r="TXU68"/>
      <c r="TXV68"/>
      <c r="TXW68"/>
      <c r="TXX68"/>
      <c r="TXY68"/>
      <c r="TXZ68"/>
      <c r="TYA68"/>
      <c r="TYB68"/>
      <c r="TYC68"/>
      <c r="TYD68"/>
      <c r="TYE68"/>
      <c r="TYF68"/>
      <c r="TYG68"/>
      <c r="TYH68"/>
      <c r="TYI68"/>
      <c r="TYJ68"/>
      <c r="TYK68"/>
      <c r="TYL68"/>
      <c r="TYM68"/>
      <c r="TYN68"/>
      <c r="TYO68"/>
      <c r="TYP68"/>
      <c r="TYQ68"/>
      <c r="TYR68"/>
      <c r="TYS68"/>
      <c r="TYT68"/>
      <c r="TYU68"/>
      <c r="TYV68"/>
      <c r="TYW68"/>
      <c r="TYX68"/>
      <c r="TYY68"/>
      <c r="TYZ68"/>
      <c r="TZA68"/>
      <c r="TZB68"/>
      <c r="TZC68"/>
      <c r="TZD68"/>
      <c r="TZE68"/>
      <c r="TZF68"/>
      <c r="TZG68"/>
      <c r="TZH68"/>
      <c r="TZI68"/>
      <c r="TZJ68"/>
      <c r="TZK68"/>
      <c r="TZL68"/>
      <c r="TZM68"/>
      <c r="TZN68"/>
      <c r="TZO68"/>
      <c r="TZP68"/>
      <c r="TZQ68"/>
      <c r="TZR68"/>
      <c r="TZS68"/>
      <c r="TZT68"/>
      <c r="TZU68"/>
      <c r="TZV68"/>
      <c r="TZW68"/>
      <c r="TZX68"/>
      <c r="TZY68"/>
      <c r="TZZ68"/>
      <c r="UAA68"/>
      <c r="UAB68"/>
      <c r="UAC68"/>
      <c r="UAD68"/>
      <c r="UAE68"/>
      <c r="UAF68"/>
      <c r="UAG68"/>
      <c r="UAH68"/>
      <c r="UAI68"/>
      <c r="UAJ68"/>
      <c r="UAK68"/>
      <c r="UAL68"/>
      <c r="UAM68"/>
      <c r="UAN68"/>
      <c r="UAO68"/>
      <c r="UAP68"/>
      <c r="UAQ68"/>
      <c r="UAR68"/>
      <c r="UAS68"/>
      <c r="UAT68"/>
      <c r="UAU68"/>
      <c r="UAV68"/>
      <c r="UAW68"/>
      <c r="UAX68"/>
      <c r="UAY68"/>
      <c r="UAZ68"/>
      <c r="UBA68"/>
      <c r="UBB68"/>
      <c r="UBC68"/>
      <c r="UBD68"/>
      <c r="UBE68"/>
      <c r="UBF68"/>
      <c r="UBG68"/>
      <c r="UBH68"/>
      <c r="UBI68"/>
      <c r="UBJ68"/>
      <c r="UBK68"/>
      <c r="UBL68"/>
      <c r="UBM68"/>
      <c r="UBN68"/>
      <c r="UBO68"/>
      <c r="UBP68"/>
      <c r="UBQ68"/>
      <c r="UBR68"/>
      <c r="UBS68"/>
      <c r="UBT68"/>
      <c r="UBU68"/>
      <c r="UBV68"/>
      <c r="UBW68"/>
      <c r="UBX68"/>
      <c r="UBY68"/>
      <c r="UBZ68"/>
      <c r="UCA68"/>
      <c r="UCB68"/>
      <c r="UCC68"/>
      <c r="UCD68"/>
      <c r="UCE68"/>
      <c r="UCF68"/>
      <c r="UCG68"/>
      <c r="UCH68"/>
      <c r="UCI68"/>
      <c r="UCJ68"/>
      <c r="UCK68"/>
      <c r="UCL68"/>
      <c r="UCM68"/>
      <c r="UCN68"/>
      <c r="UCO68"/>
      <c r="UCP68"/>
      <c r="UCQ68"/>
      <c r="UCR68"/>
      <c r="UCS68"/>
      <c r="UCT68"/>
      <c r="UCU68"/>
      <c r="UCV68"/>
      <c r="UCW68"/>
      <c r="UCX68"/>
      <c r="UCY68"/>
      <c r="UCZ68"/>
      <c r="UDA68"/>
      <c r="UDB68"/>
      <c r="UDC68"/>
      <c r="UDD68"/>
      <c r="UDE68"/>
      <c r="UDF68"/>
      <c r="UDG68"/>
      <c r="UDH68"/>
      <c r="UDI68"/>
      <c r="UDJ68"/>
      <c r="UDK68"/>
      <c r="UDL68"/>
      <c r="UDM68"/>
      <c r="UDN68"/>
      <c r="UDO68"/>
      <c r="UDP68"/>
      <c r="UDQ68"/>
      <c r="UDR68"/>
      <c r="UDS68"/>
      <c r="UDT68"/>
      <c r="UDU68"/>
      <c r="UDV68"/>
      <c r="UDW68"/>
      <c r="UDX68"/>
      <c r="UDY68"/>
      <c r="UDZ68"/>
      <c r="UEA68"/>
      <c r="UEB68"/>
      <c r="UEC68"/>
      <c r="UED68"/>
      <c r="UEE68"/>
      <c r="UEF68"/>
      <c r="UEG68"/>
      <c r="UEH68"/>
      <c r="UEI68"/>
      <c r="UEJ68"/>
      <c r="UEK68"/>
      <c r="UEL68"/>
      <c r="UEM68"/>
      <c r="UEN68"/>
      <c r="UEO68"/>
      <c r="UEP68"/>
      <c r="UEQ68"/>
      <c r="UER68"/>
      <c r="UES68"/>
      <c r="UET68"/>
      <c r="UEU68"/>
      <c r="UEV68"/>
      <c r="UEW68"/>
      <c r="UEX68"/>
      <c r="UEY68"/>
      <c r="UEZ68"/>
      <c r="UFA68"/>
      <c r="UFB68"/>
      <c r="UFC68"/>
      <c r="UFD68"/>
      <c r="UFE68"/>
      <c r="UFF68"/>
      <c r="UFG68"/>
      <c r="UFH68"/>
      <c r="UFI68"/>
      <c r="UFJ68"/>
      <c r="UFK68"/>
      <c r="UFL68"/>
      <c r="UFM68"/>
      <c r="UFN68"/>
      <c r="UFO68"/>
      <c r="UFP68"/>
      <c r="UFQ68"/>
      <c r="UFR68"/>
      <c r="UFS68"/>
      <c r="UFT68"/>
      <c r="UFU68"/>
      <c r="UFV68"/>
      <c r="UFW68"/>
      <c r="UFX68"/>
      <c r="UFY68"/>
      <c r="UFZ68"/>
      <c r="UGA68"/>
      <c r="UGB68"/>
      <c r="UGC68"/>
      <c r="UGD68"/>
      <c r="UGE68"/>
      <c r="UGF68"/>
      <c r="UGG68"/>
      <c r="UGH68"/>
      <c r="UGI68"/>
      <c r="UGJ68"/>
      <c r="UGK68"/>
      <c r="UGL68"/>
      <c r="UGM68"/>
      <c r="UGN68"/>
      <c r="UGO68"/>
      <c r="UGP68"/>
      <c r="UGQ68"/>
      <c r="UGR68"/>
      <c r="UGS68"/>
      <c r="UGT68"/>
      <c r="UGU68"/>
      <c r="UGV68"/>
      <c r="UGW68"/>
      <c r="UGX68"/>
      <c r="UGY68"/>
      <c r="UGZ68"/>
      <c r="UHA68"/>
      <c r="UHB68"/>
      <c r="UHC68"/>
      <c r="UHD68"/>
      <c r="UHE68"/>
      <c r="UHF68"/>
      <c r="UHG68"/>
      <c r="UHH68"/>
      <c r="UHI68"/>
      <c r="UHJ68"/>
      <c r="UHK68"/>
      <c r="UHL68"/>
      <c r="UHM68"/>
      <c r="UHN68"/>
      <c r="UHO68"/>
      <c r="UHP68"/>
      <c r="UHQ68"/>
      <c r="UHR68"/>
      <c r="UHS68"/>
      <c r="UHT68"/>
      <c r="UHU68"/>
      <c r="UHV68"/>
      <c r="UHW68"/>
      <c r="UHX68"/>
      <c r="UHY68"/>
      <c r="UHZ68"/>
      <c r="UIA68"/>
      <c r="UIB68"/>
      <c r="UIC68"/>
      <c r="UID68"/>
      <c r="UIE68"/>
      <c r="UIF68"/>
      <c r="UIG68"/>
      <c r="UIH68"/>
      <c r="UII68"/>
      <c r="UIJ68"/>
      <c r="UIK68"/>
      <c r="UIL68"/>
      <c r="UIM68"/>
      <c r="UIN68"/>
      <c r="UIO68"/>
      <c r="UIP68"/>
      <c r="UIQ68"/>
      <c r="UIR68"/>
      <c r="UIS68"/>
      <c r="UIT68"/>
      <c r="UIU68"/>
      <c r="UIV68"/>
      <c r="UIW68"/>
      <c r="UIX68"/>
      <c r="UIY68"/>
      <c r="UIZ68"/>
      <c r="UJA68"/>
      <c r="UJB68"/>
      <c r="UJC68"/>
      <c r="UJD68"/>
      <c r="UJE68"/>
      <c r="UJF68"/>
      <c r="UJG68"/>
      <c r="UJH68"/>
      <c r="UJI68"/>
      <c r="UJJ68"/>
      <c r="UJK68"/>
      <c r="UJL68"/>
      <c r="UJM68"/>
      <c r="UJN68"/>
      <c r="UJO68"/>
      <c r="UJP68"/>
      <c r="UJQ68"/>
      <c r="UJR68"/>
      <c r="UJS68"/>
      <c r="UJT68"/>
      <c r="UJU68"/>
      <c r="UJV68"/>
      <c r="UJW68"/>
      <c r="UJX68"/>
      <c r="UJY68"/>
      <c r="UJZ68"/>
      <c r="UKA68"/>
      <c r="UKB68"/>
      <c r="UKC68"/>
      <c r="UKD68"/>
      <c r="UKE68"/>
      <c r="UKF68"/>
      <c r="UKG68"/>
      <c r="UKH68"/>
      <c r="UKI68"/>
      <c r="UKJ68"/>
      <c r="UKK68"/>
      <c r="UKL68"/>
      <c r="UKM68"/>
      <c r="UKN68"/>
      <c r="UKO68"/>
      <c r="UKP68"/>
      <c r="UKQ68"/>
      <c r="UKR68"/>
      <c r="UKS68"/>
      <c r="UKT68"/>
      <c r="UKU68"/>
      <c r="UKV68"/>
      <c r="UKW68"/>
      <c r="UKX68"/>
      <c r="UKY68"/>
      <c r="UKZ68"/>
      <c r="ULA68"/>
      <c r="ULB68"/>
      <c r="ULC68"/>
      <c r="ULD68"/>
      <c r="ULE68"/>
      <c r="ULF68"/>
      <c r="ULG68"/>
      <c r="ULH68"/>
      <c r="ULI68"/>
      <c r="ULJ68"/>
      <c r="ULK68"/>
      <c r="ULL68"/>
      <c r="ULM68"/>
      <c r="ULN68"/>
      <c r="ULO68"/>
      <c r="ULP68"/>
      <c r="ULQ68"/>
      <c r="ULR68"/>
      <c r="ULS68"/>
      <c r="ULT68"/>
      <c r="ULU68"/>
      <c r="ULV68"/>
      <c r="ULW68"/>
      <c r="ULX68"/>
      <c r="ULY68"/>
      <c r="ULZ68"/>
      <c r="UMA68"/>
      <c r="UMB68"/>
      <c r="UMC68"/>
      <c r="UMD68"/>
      <c r="UME68"/>
      <c r="UMF68"/>
      <c r="UMG68"/>
      <c r="UMH68"/>
      <c r="UMI68"/>
      <c r="UMJ68"/>
      <c r="UMK68"/>
      <c r="UML68"/>
      <c r="UMM68"/>
      <c r="UMN68"/>
      <c r="UMO68"/>
      <c r="UMP68"/>
      <c r="UMQ68"/>
      <c r="UMR68"/>
      <c r="UMS68"/>
      <c r="UMT68"/>
      <c r="UMU68"/>
      <c r="UMV68"/>
      <c r="UMW68"/>
      <c r="UMX68"/>
      <c r="UMY68"/>
      <c r="UMZ68"/>
      <c r="UNA68"/>
      <c r="UNB68"/>
      <c r="UNC68"/>
      <c r="UND68"/>
      <c r="UNE68"/>
      <c r="UNF68"/>
      <c r="UNG68"/>
      <c r="UNH68"/>
      <c r="UNI68"/>
      <c r="UNJ68"/>
      <c r="UNK68"/>
      <c r="UNL68"/>
      <c r="UNM68"/>
      <c r="UNN68"/>
      <c r="UNO68"/>
      <c r="UNP68"/>
      <c r="UNQ68"/>
      <c r="UNR68"/>
      <c r="UNS68"/>
      <c r="UNT68"/>
      <c r="UNU68"/>
      <c r="UNV68"/>
      <c r="UNW68"/>
      <c r="UNX68"/>
      <c r="UNY68"/>
      <c r="UNZ68"/>
      <c r="UOA68"/>
      <c r="UOB68"/>
      <c r="UOC68"/>
      <c r="UOD68"/>
      <c r="UOE68"/>
      <c r="UOF68"/>
      <c r="UOG68"/>
      <c r="UOH68"/>
      <c r="UOI68"/>
      <c r="UOJ68"/>
      <c r="UOK68"/>
      <c r="UOL68"/>
      <c r="UOM68"/>
      <c r="UON68"/>
      <c r="UOO68"/>
      <c r="UOP68"/>
      <c r="UOQ68"/>
      <c r="UOR68"/>
      <c r="UOS68"/>
      <c r="UOT68"/>
      <c r="UOU68"/>
      <c r="UOV68"/>
      <c r="UOW68"/>
      <c r="UOX68"/>
      <c r="UOY68"/>
      <c r="UOZ68"/>
      <c r="UPA68"/>
      <c r="UPB68"/>
      <c r="UPC68"/>
      <c r="UPD68"/>
      <c r="UPE68"/>
      <c r="UPF68"/>
      <c r="UPG68"/>
      <c r="UPH68"/>
      <c r="UPI68"/>
      <c r="UPJ68"/>
      <c r="UPK68"/>
      <c r="UPL68"/>
      <c r="UPM68"/>
      <c r="UPN68"/>
      <c r="UPO68"/>
      <c r="UPP68"/>
      <c r="UPQ68"/>
      <c r="UPR68"/>
      <c r="UPS68"/>
      <c r="UPT68"/>
      <c r="UPU68"/>
      <c r="UPV68"/>
      <c r="UPW68"/>
      <c r="UPX68"/>
      <c r="UPY68"/>
      <c r="UPZ68"/>
      <c r="UQA68"/>
      <c r="UQB68"/>
      <c r="UQC68"/>
      <c r="UQD68"/>
      <c r="UQE68"/>
      <c r="UQF68"/>
      <c r="UQG68"/>
      <c r="UQH68"/>
      <c r="UQI68"/>
      <c r="UQJ68"/>
      <c r="UQK68"/>
      <c r="UQL68"/>
      <c r="UQM68"/>
      <c r="UQN68"/>
      <c r="UQO68"/>
      <c r="UQP68"/>
      <c r="UQQ68"/>
      <c r="UQR68"/>
      <c r="UQS68"/>
      <c r="UQT68"/>
      <c r="UQU68"/>
      <c r="UQV68"/>
      <c r="UQW68"/>
      <c r="UQX68"/>
      <c r="UQY68"/>
      <c r="UQZ68"/>
      <c r="URA68"/>
      <c r="URB68"/>
      <c r="URC68"/>
      <c r="URD68"/>
      <c r="URE68"/>
      <c r="URF68"/>
      <c r="URG68"/>
      <c r="URH68"/>
      <c r="URI68"/>
      <c r="URJ68"/>
      <c r="URK68"/>
      <c r="URL68"/>
      <c r="URM68"/>
      <c r="URN68"/>
      <c r="URO68"/>
      <c r="URP68"/>
      <c r="URQ68"/>
      <c r="URR68"/>
      <c r="URS68"/>
      <c r="URT68"/>
      <c r="URU68"/>
      <c r="URV68"/>
      <c r="URW68"/>
      <c r="URX68"/>
      <c r="URY68"/>
      <c r="URZ68"/>
      <c r="USA68"/>
      <c r="USB68"/>
      <c r="USC68"/>
      <c r="USD68"/>
      <c r="USE68"/>
      <c r="USF68"/>
      <c r="USG68"/>
      <c r="USH68"/>
      <c r="USI68"/>
      <c r="USJ68"/>
      <c r="USK68"/>
      <c r="USL68"/>
      <c r="USM68"/>
      <c r="USN68"/>
      <c r="USO68"/>
      <c r="USP68"/>
      <c r="USQ68"/>
      <c r="USR68"/>
      <c r="USS68"/>
      <c r="UST68"/>
      <c r="USU68"/>
      <c r="USV68"/>
      <c r="USW68"/>
      <c r="USX68"/>
      <c r="USY68"/>
      <c r="USZ68"/>
      <c r="UTA68"/>
      <c r="UTB68"/>
      <c r="UTC68"/>
      <c r="UTD68"/>
      <c r="UTE68"/>
      <c r="UTF68"/>
      <c r="UTG68"/>
      <c r="UTH68"/>
      <c r="UTI68"/>
      <c r="UTJ68"/>
      <c r="UTK68"/>
      <c r="UTL68"/>
      <c r="UTM68"/>
      <c r="UTN68"/>
      <c r="UTO68"/>
      <c r="UTP68"/>
      <c r="UTQ68"/>
      <c r="UTR68"/>
      <c r="UTS68"/>
      <c r="UTT68"/>
      <c r="UTU68"/>
      <c r="UTV68"/>
      <c r="UTW68"/>
      <c r="UTX68"/>
      <c r="UTY68"/>
      <c r="UTZ68"/>
      <c r="UUA68"/>
      <c r="UUB68"/>
      <c r="UUC68"/>
      <c r="UUD68"/>
      <c r="UUE68"/>
      <c r="UUF68"/>
      <c r="UUG68"/>
      <c r="UUH68"/>
      <c r="UUI68"/>
      <c r="UUJ68"/>
      <c r="UUK68"/>
      <c r="UUL68"/>
      <c r="UUM68"/>
      <c r="UUN68"/>
      <c r="UUO68"/>
      <c r="UUP68"/>
      <c r="UUQ68"/>
      <c r="UUR68"/>
      <c r="UUS68"/>
      <c r="UUT68"/>
      <c r="UUU68"/>
      <c r="UUV68"/>
      <c r="UUW68"/>
      <c r="UUX68"/>
      <c r="UUY68"/>
      <c r="UUZ68"/>
      <c r="UVA68"/>
      <c r="UVB68"/>
      <c r="UVC68"/>
      <c r="UVD68"/>
      <c r="UVE68"/>
      <c r="UVF68"/>
      <c r="UVG68"/>
      <c r="UVH68"/>
      <c r="UVI68"/>
      <c r="UVJ68"/>
      <c r="UVK68"/>
      <c r="UVL68"/>
      <c r="UVM68"/>
      <c r="UVN68"/>
      <c r="UVO68"/>
      <c r="UVP68"/>
      <c r="UVQ68"/>
      <c r="UVR68"/>
      <c r="UVS68"/>
      <c r="UVT68"/>
      <c r="UVU68"/>
      <c r="UVV68"/>
      <c r="UVW68"/>
      <c r="UVX68"/>
      <c r="UVY68"/>
      <c r="UVZ68"/>
      <c r="UWA68"/>
      <c r="UWB68"/>
      <c r="UWC68"/>
      <c r="UWD68"/>
      <c r="UWE68"/>
      <c r="UWF68"/>
      <c r="UWG68"/>
      <c r="UWH68"/>
      <c r="UWI68"/>
      <c r="UWJ68"/>
      <c r="UWK68"/>
      <c r="UWL68"/>
      <c r="UWM68"/>
      <c r="UWN68"/>
      <c r="UWO68"/>
      <c r="UWP68"/>
      <c r="UWQ68"/>
      <c r="UWR68"/>
      <c r="UWS68"/>
      <c r="UWT68"/>
      <c r="UWU68"/>
      <c r="UWV68"/>
      <c r="UWW68"/>
      <c r="UWX68"/>
      <c r="UWY68"/>
      <c r="UWZ68"/>
      <c r="UXA68"/>
      <c r="UXB68"/>
      <c r="UXC68"/>
      <c r="UXD68"/>
      <c r="UXE68"/>
      <c r="UXF68"/>
      <c r="UXG68"/>
      <c r="UXH68"/>
      <c r="UXI68"/>
      <c r="UXJ68"/>
      <c r="UXK68"/>
      <c r="UXL68"/>
      <c r="UXM68"/>
      <c r="UXN68"/>
      <c r="UXO68"/>
      <c r="UXP68"/>
      <c r="UXQ68"/>
      <c r="UXR68"/>
      <c r="UXS68"/>
      <c r="UXT68"/>
      <c r="UXU68"/>
      <c r="UXV68"/>
      <c r="UXW68"/>
      <c r="UXX68"/>
      <c r="UXY68"/>
      <c r="UXZ68"/>
      <c r="UYA68"/>
      <c r="UYB68"/>
      <c r="UYC68"/>
      <c r="UYD68"/>
      <c r="UYE68"/>
      <c r="UYF68"/>
      <c r="UYG68"/>
      <c r="UYH68"/>
      <c r="UYI68"/>
      <c r="UYJ68"/>
      <c r="UYK68"/>
      <c r="UYL68"/>
      <c r="UYM68"/>
      <c r="UYN68"/>
      <c r="UYO68"/>
      <c r="UYP68"/>
      <c r="UYQ68"/>
      <c r="UYR68"/>
      <c r="UYS68"/>
      <c r="UYT68"/>
      <c r="UYU68"/>
      <c r="UYV68"/>
      <c r="UYW68"/>
      <c r="UYX68"/>
      <c r="UYY68"/>
      <c r="UYZ68"/>
      <c r="UZA68"/>
      <c r="UZB68"/>
      <c r="UZC68"/>
      <c r="UZD68"/>
      <c r="UZE68"/>
      <c r="UZF68"/>
      <c r="UZG68"/>
      <c r="UZH68"/>
      <c r="UZI68"/>
      <c r="UZJ68"/>
      <c r="UZK68"/>
      <c r="UZL68"/>
      <c r="UZM68"/>
      <c r="UZN68"/>
      <c r="UZO68"/>
      <c r="UZP68"/>
      <c r="UZQ68"/>
      <c r="UZR68"/>
      <c r="UZS68"/>
      <c r="UZT68"/>
      <c r="UZU68"/>
      <c r="UZV68"/>
      <c r="UZW68"/>
      <c r="UZX68"/>
      <c r="UZY68"/>
      <c r="UZZ68"/>
      <c r="VAA68"/>
      <c r="VAB68"/>
      <c r="VAC68"/>
      <c r="VAD68"/>
      <c r="VAE68"/>
      <c r="VAF68"/>
      <c r="VAG68"/>
      <c r="VAH68"/>
      <c r="VAI68"/>
      <c r="VAJ68"/>
      <c r="VAK68"/>
      <c r="VAL68"/>
      <c r="VAM68"/>
      <c r="VAN68"/>
      <c r="VAO68"/>
      <c r="VAP68"/>
      <c r="VAQ68"/>
      <c r="VAR68"/>
      <c r="VAS68"/>
      <c r="VAT68"/>
      <c r="VAU68"/>
      <c r="VAV68"/>
      <c r="VAW68"/>
      <c r="VAX68"/>
      <c r="VAY68"/>
      <c r="VAZ68"/>
      <c r="VBA68"/>
      <c r="VBB68"/>
      <c r="VBC68"/>
      <c r="VBD68"/>
      <c r="VBE68"/>
      <c r="VBF68"/>
      <c r="VBG68"/>
      <c r="VBH68"/>
      <c r="VBI68"/>
      <c r="VBJ68"/>
      <c r="VBK68"/>
      <c r="VBL68"/>
      <c r="VBM68"/>
      <c r="VBN68"/>
      <c r="VBO68"/>
      <c r="VBP68"/>
      <c r="VBQ68"/>
      <c r="VBR68"/>
      <c r="VBS68"/>
      <c r="VBT68"/>
      <c r="VBU68"/>
      <c r="VBV68"/>
      <c r="VBW68"/>
      <c r="VBX68"/>
      <c r="VBY68"/>
      <c r="VBZ68"/>
      <c r="VCA68"/>
      <c r="VCB68"/>
      <c r="VCC68"/>
      <c r="VCD68"/>
      <c r="VCE68"/>
      <c r="VCF68"/>
      <c r="VCG68"/>
      <c r="VCH68"/>
      <c r="VCI68"/>
      <c r="VCJ68"/>
      <c r="VCK68"/>
      <c r="VCL68"/>
      <c r="VCM68"/>
      <c r="VCN68"/>
      <c r="VCO68"/>
      <c r="VCP68"/>
      <c r="VCQ68"/>
      <c r="VCR68"/>
      <c r="VCS68"/>
      <c r="VCT68"/>
      <c r="VCU68"/>
      <c r="VCV68"/>
      <c r="VCW68"/>
      <c r="VCX68"/>
      <c r="VCY68"/>
      <c r="VCZ68"/>
      <c r="VDA68"/>
      <c r="VDB68"/>
      <c r="VDC68"/>
      <c r="VDD68"/>
      <c r="VDE68"/>
      <c r="VDF68"/>
      <c r="VDG68"/>
      <c r="VDH68"/>
      <c r="VDI68"/>
      <c r="VDJ68"/>
      <c r="VDK68"/>
      <c r="VDL68"/>
      <c r="VDM68"/>
      <c r="VDN68"/>
      <c r="VDO68"/>
      <c r="VDP68"/>
      <c r="VDQ68"/>
      <c r="VDR68"/>
      <c r="VDS68"/>
      <c r="VDT68"/>
      <c r="VDU68"/>
      <c r="VDV68"/>
      <c r="VDW68"/>
      <c r="VDX68"/>
      <c r="VDY68"/>
      <c r="VDZ68"/>
      <c r="VEA68"/>
      <c r="VEB68"/>
      <c r="VEC68"/>
      <c r="VED68"/>
      <c r="VEE68"/>
      <c r="VEF68"/>
      <c r="VEG68"/>
      <c r="VEH68"/>
      <c r="VEI68"/>
      <c r="VEJ68"/>
      <c r="VEK68"/>
      <c r="VEL68"/>
      <c r="VEM68"/>
      <c r="VEN68"/>
      <c r="VEO68"/>
      <c r="VEP68"/>
      <c r="VEQ68"/>
      <c r="VER68"/>
      <c r="VES68"/>
      <c r="VET68"/>
      <c r="VEU68"/>
      <c r="VEV68"/>
      <c r="VEW68"/>
      <c r="VEX68"/>
      <c r="VEY68"/>
      <c r="VEZ68"/>
      <c r="VFA68"/>
      <c r="VFB68"/>
      <c r="VFC68"/>
      <c r="VFD68"/>
      <c r="VFE68"/>
      <c r="VFF68"/>
      <c r="VFG68"/>
      <c r="VFH68"/>
      <c r="VFI68"/>
      <c r="VFJ68"/>
      <c r="VFK68"/>
      <c r="VFL68"/>
      <c r="VFM68"/>
      <c r="VFN68"/>
      <c r="VFO68"/>
      <c r="VFP68"/>
      <c r="VFQ68"/>
      <c r="VFR68"/>
      <c r="VFS68"/>
      <c r="VFT68"/>
      <c r="VFU68"/>
      <c r="VFV68"/>
      <c r="VFW68"/>
      <c r="VFX68"/>
      <c r="VFY68"/>
      <c r="VFZ68"/>
      <c r="VGA68"/>
      <c r="VGB68"/>
      <c r="VGC68"/>
      <c r="VGD68"/>
      <c r="VGE68"/>
      <c r="VGF68"/>
      <c r="VGG68"/>
      <c r="VGH68"/>
      <c r="VGI68"/>
      <c r="VGJ68"/>
      <c r="VGK68"/>
      <c r="VGL68"/>
      <c r="VGM68"/>
      <c r="VGN68"/>
      <c r="VGO68"/>
      <c r="VGP68"/>
      <c r="VGQ68"/>
      <c r="VGR68"/>
      <c r="VGS68"/>
      <c r="VGT68"/>
      <c r="VGU68"/>
      <c r="VGV68"/>
      <c r="VGW68"/>
      <c r="VGX68"/>
      <c r="VGY68"/>
      <c r="VGZ68"/>
      <c r="VHA68"/>
      <c r="VHB68"/>
      <c r="VHC68"/>
      <c r="VHD68"/>
      <c r="VHE68"/>
      <c r="VHF68"/>
      <c r="VHG68"/>
      <c r="VHH68"/>
      <c r="VHI68"/>
      <c r="VHJ68"/>
      <c r="VHK68"/>
      <c r="VHL68"/>
      <c r="VHM68"/>
      <c r="VHN68"/>
      <c r="VHO68"/>
      <c r="VHP68"/>
      <c r="VHQ68"/>
      <c r="VHR68"/>
      <c r="VHS68"/>
      <c r="VHT68"/>
      <c r="VHU68"/>
      <c r="VHV68"/>
      <c r="VHW68"/>
      <c r="VHX68"/>
      <c r="VHY68"/>
      <c r="VHZ68"/>
      <c r="VIA68"/>
      <c r="VIB68"/>
      <c r="VIC68"/>
      <c r="VID68"/>
      <c r="VIE68"/>
      <c r="VIF68"/>
      <c r="VIG68"/>
      <c r="VIH68"/>
      <c r="VII68"/>
      <c r="VIJ68"/>
      <c r="VIK68"/>
      <c r="VIL68"/>
      <c r="VIM68"/>
      <c r="VIN68"/>
      <c r="VIO68"/>
      <c r="VIP68"/>
      <c r="VIQ68"/>
      <c r="VIR68"/>
      <c r="VIS68"/>
      <c r="VIT68"/>
      <c r="VIU68"/>
      <c r="VIV68"/>
      <c r="VIW68"/>
      <c r="VIX68"/>
      <c r="VIY68"/>
      <c r="VIZ68"/>
      <c r="VJA68"/>
      <c r="VJB68"/>
      <c r="VJC68"/>
      <c r="VJD68"/>
      <c r="VJE68"/>
      <c r="VJF68"/>
      <c r="VJG68"/>
      <c r="VJH68"/>
      <c r="VJI68"/>
      <c r="VJJ68"/>
      <c r="VJK68"/>
      <c r="VJL68"/>
      <c r="VJM68"/>
      <c r="VJN68"/>
      <c r="VJO68"/>
      <c r="VJP68"/>
      <c r="VJQ68"/>
      <c r="VJR68"/>
      <c r="VJS68"/>
      <c r="VJT68"/>
      <c r="VJU68"/>
      <c r="VJV68"/>
      <c r="VJW68"/>
      <c r="VJX68"/>
      <c r="VJY68"/>
      <c r="VJZ68"/>
      <c r="VKA68"/>
      <c r="VKB68"/>
      <c r="VKC68"/>
      <c r="VKD68"/>
      <c r="VKE68"/>
      <c r="VKF68"/>
      <c r="VKG68"/>
      <c r="VKH68"/>
      <c r="VKI68"/>
      <c r="VKJ68"/>
      <c r="VKK68"/>
      <c r="VKL68"/>
      <c r="VKM68"/>
      <c r="VKN68"/>
      <c r="VKO68"/>
      <c r="VKP68"/>
      <c r="VKQ68"/>
      <c r="VKR68"/>
      <c r="VKS68"/>
      <c r="VKT68"/>
      <c r="VKU68"/>
      <c r="VKV68"/>
      <c r="VKW68"/>
      <c r="VKX68"/>
      <c r="VKY68"/>
      <c r="VKZ68"/>
      <c r="VLA68"/>
      <c r="VLB68"/>
      <c r="VLC68"/>
      <c r="VLD68"/>
      <c r="VLE68"/>
      <c r="VLF68"/>
      <c r="VLG68"/>
      <c r="VLH68"/>
      <c r="VLI68"/>
      <c r="VLJ68"/>
      <c r="VLK68"/>
      <c r="VLL68"/>
      <c r="VLM68"/>
      <c r="VLN68"/>
      <c r="VLO68"/>
      <c r="VLP68"/>
      <c r="VLQ68"/>
      <c r="VLR68"/>
      <c r="VLS68"/>
      <c r="VLT68"/>
      <c r="VLU68"/>
      <c r="VLV68"/>
      <c r="VLW68"/>
      <c r="VLX68"/>
      <c r="VLY68"/>
      <c r="VLZ68"/>
      <c r="VMA68"/>
      <c r="VMB68"/>
      <c r="VMC68"/>
      <c r="VMD68"/>
      <c r="VME68"/>
      <c r="VMF68"/>
      <c r="VMG68"/>
      <c r="VMH68"/>
      <c r="VMI68"/>
      <c r="VMJ68"/>
      <c r="VMK68"/>
      <c r="VML68"/>
      <c r="VMM68"/>
      <c r="VMN68"/>
      <c r="VMO68"/>
      <c r="VMP68"/>
      <c r="VMQ68"/>
      <c r="VMR68"/>
      <c r="VMS68"/>
      <c r="VMT68"/>
      <c r="VMU68"/>
      <c r="VMV68"/>
      <c r="VMW68"/>
      <c r="VMX68"/>
      <c r="VMY68"/>
      <c r="VMZ68"/>
      <c r="VNA68"/>
      <c r="VNB68"/>
      <c r="VNC68"/>
      <c r="VND68"/>
      <c r="VNE68"/>
      <c r="VNF68"/>
      <c r="VNG68"/>
      <c r="VNH68"/>
      <c r="VNI68"/>
      <c r="VNJ68"/>
      <c r="VNK68"/>
      <c r="VNL68"/>
      <c r="VNM68"/>
      <c r="VNN68"/>
      <c r="VNO68"/>
      <c r="VNP68"/>
      <c r="VNQ68"/>
      <c r="VNR68"/>
      <c r="VNS68"/>
      <c r="VNT68"/>
      <c r="VNU68"/>
      <c r="VNV68"/>
      <c r="VNW68"/>
      <c r="VNX68"/>
      <c r="VNY68"/>
      <c r="VNZ68"/>
      <c r="VOA68"/>
      <c r="VOB68"/>
      <c r="VOC68"/>
      <c r="VOD68"/>
      <c r="VOE68"/>
      <c r="VOF68"/>
      <c r="VOG68"/>
      <c r="VOH68"/>
      <c r="VOI68"/>
      <c r="VOJ68"/>
      <c r="VOK68"/>
      <c r="VOL68"/>
      <c r="VOM68"/>
      <c r="VON68"/>
      <c r="VOO68"/>
      <c r="VOP68"/>
      <c r="VOQ68"/>
      <c r="VOR68"/>
      <c r="VOS68"/>
      <c r="VOT68"/>
      <c r="VOU68"/>
      <c r="VOV68"/>
      <c r="VOW68"/>
      <c r="VOX68"/>
      <c r="VOY68"/>
      <c r="VOZ68"/>
      <c r="VPA68"/>
      <c r="VPB68"/>
      <c r="VPC68"/>
      <c r="VPD68"/>
      <c r="VPE68"/>
      <c r="VPF68"/>
      <c r="VPG68"/>
      <c r="VPH68"/>
      <c r="VPI68"/>
      <c r="VPJ68"/>
      <c r="VPK68"/>
      <c r="VPL68"/>
      <c r="VPM68"/>
      <c r="VPN68"/>
      <c r="VPO68"/>
      <c r="VPP68"/>
      <c r="VPQ68"/>
      <c r="VPR68"/>
      <c r="VPS68"/>
      <c r="VPT68"/>
      <c r="VPU68"/>
      <c r="VPV68"/>
      <c r="VPW68"/>
      <c r="VPX68"/>
      <c r="VPY68"/>
      <c r="VPZ68"/>
      <c r="VQA68"/>
      <c r="VQB68"/>
      <c r="VQC68"/>
      <c r="VQD68"/>
      <c r="VQE68"/>
      <c r="VQF68"/>
      <c r="VQG68"/>
      <c r="VQH68"/>
      <c r="VQI68"/>
      <c r="VQJ68"/>
      <c r="VQK68"/>
      <c r="VQL68"/>
      <c r="VQM68"/>
      <c r="VQN68"/>
      <c r="VQO68"/>
      <c r="VQP68"/>
      <c r="VQQ68"/>
      <c r="VQR68"/>
      <c r="VQS68"/>
      <c r="VQT68"/>
      <c r="VQU68"/>
      <c r="VQV68"/>
      <c r="VQW68"/>
      <c r="VQX68"/>
      <c r="VQY68"/>
      <c r="VQZ68"/>
      <c r="VRA68"/>
      <c r="VRB68"/>
      <c r="VRC68"/>
      <c r="VRD68"/>
      <c r="VRE68"/>
      <c r="VRF68"/>
      <c r="VRG68"/>
      <c r="VRH68"/>
      <c r="VRI68"/>
      <c r="VRJ68"/>
      <c r="VRK68"/>
      <c r="VRL68"/>
      <c r="VRM68"/>
      <c r="VRN68"/>
      <c r="VRO68"/>
      <c r="VRP68"/>
      <c r="VRQ68"/>
      <c r="VRR68"/>
      <c r="VRS68"/>
      <c r="VRT68"/>
      <c r="VRU68"/>
      <c r="VRV68"/>
      <c r="VRW68"/>
      <c r="VRX68"/>
      <c r="VRY68"/>
      <c r="VRZ68"/>
      <c r="VSA68"/>
      <c r="VSB68"/>
      <c r="VSC68"/>
      <c r="VSD68"/>
      <c r="VSE68"/>
      <c r="VSF68"/>
      <c r="VSG68"/>
      <c r="VSH68"/>
      <c r="VSI68"/>
      <c r="VSJ68"/>
      <c r="VSK68"/>
      <c r="VSL68"/>
      <c r="VSM68"/>
      <c r="VSN68"/>
      <c r="VSO68"/>
      <c r="VSP68"/>
      <c r="VSQ68"/>
      <c r="VSR68"/>
      <c r="VSS68"/>
      <c r="VST68"/>
      <c r="VSU68"/>
      <c r="VSV68"/>
      <c r="VSW68"/>
      <c r="VSX68"/>
      <c r="VSY68"/>
      <c r="VSZ68"/>
      <c r="VTA68"/>
      <c r="VTB68"/>
      <c r="VTC68"/>
      <c r="VTD68"/>
      <c r="VTE68"/>
      <c r="VTF68"/>
      <c r="VTG68"/>
      <c r="VTH68"/>
      <c r="VTI68"/>
      <c r="VTJ68"/>
      <c r="VTK68"/>
      <c r="VTL68"/>
      <c r="VTM68"/>
      <c r="VTN68"/>
      <c r="VTO68"/>
      <c r="VTP68"/>
      <c r="VTQ68"/>
      <c r="VTR68"/>
      <c r="VTS68"/>
      <c r="VTT68"/>
      <c r="VTU68"/>
      <c r="VTV68"/>
      <c r="VTW68"/>
      <c r="VTX68"/>
      <c r="VTY68"/>
      <c r="VTZ68"/>
      <c r="VUA68"/>
      <c r="VUB68"/>
      <c r="VUC68"/>
      <c r="VUD68"/>
      <c r="VUE68"/>
      <c r="VUF68"/>
      <c r="VUG68"/>
      <c r="VUH68"/>
      <c r="VUI68"/>
      <c r="VUJ68"/>
      <c r="VUK68"/>
      <c r="VUL68"/>
      <c r="VUM68"/>
      <c r="VUN68"/>
      <c r="VUO68"/>
      <c r="VUP68"/>
      <c r="VUQ68"/>
      <c r="VUR68"/>
      <c r="VUS68"/>
      <c r="VUT68"/>
      <c r="VUU68"/>
      <c r="VUV68"/>
      <c r="VUW68"/>
      <c r="VUX68"/>
      <c r="VUY68"/>
      <c r="VUZ68"/>
      <c r="VVA68"/>
      <c r="VVB68"/>
      <c r="VVC68"/>
      <c r="VVD68"/>
      <c r="VVE68"/>
      <c r="VVF68"/>
      <c r="VVG68"/>
      <c r="VVH68"/>
      <c r="VVI68"/>
      <c r="VVJ68"/>
      <c r="VVK68"/>
      <c r="VVL68"/>
      <c r="VVM68"/>
      <c r="VVN68"/>
      <c r="VVO68"/>
      <c r="VVP68"/>
      <c r="VVQ68"/>
      <c r="VVR68"/>
      <c r="VVS68"/>
      <c r="VVT68"/>
      <c r="VVU68"/>
      <c r="VVV68"/>
      <c r="VVW68"/>
      <c r="VVX68"/>
      <c r="VVY68"/>
      <c r="VVZ68"/>
      <c r="VWA68"/>
      <c r="VWB68"/>
      <c r="VWC68"/>
      <c r="VWD68"/>
      <c r="VWE68"/>
      <c r="VWF68"/>
      <c r="VWG68"/>
      <c r="VWH68"/>
      <c r="VWI68"/>
      <c r="VWJ68"/>
      <c r="VWK68"/>
      <c r="VWL68"/>
      <c r="VWM68"/>
      <c r="VWN68"/>
      <c r="VWO68"/>
      <c r="VWP68"/>
      <c r="VWQ68"/>
      <c r="VWR68"/>
      <c r="VWS68"/>
      <c r="VWT68"/>
      <c r="VWU68"/>
      <c r="VWV68"/>
      <c r="VWW68"/>
      <c r="VWX68"/>
      <c r="VWY68"/>
      <c r="VWZ68"/>
      <c r="VXA68"/>
      <c r="VXB68"/>
      <c r="VXC68"/>
      <c r="VXD68"/>
      <c r="VXE68"/>
      <c r="VXF68"/>
      <c r="VXG68"/>
      <c r="VXH68"/>
      <c r="VXI68"/>
      <c r="VXJ68"/>
      <c r="VXK68"/>
      <c r="VXL68"/>
      <c r="VXM68"/>
      <c r="VXN68"/>
      <c r="VXO68"/>
      <c r="VXP68"/>
      <c r="VXQ68"/>
      <c r="VXR68"/>
      <c r="VXS68"/>
      <c r="VXT68"/>
      <c r="VXU68"/>
      <c r="VXV68"/>
      <c r="VXW68"/>
      <c r="VXX68"/>
      <c r="VXY68"/>
      <c r="VXZ68"/>
      <c r="VYA68"/>
      <c r="VYB68"/>
      <c r="VYC68"/>
      <c r="VYD68"/>
      <c r="VYE68"/>
      <c r="VYF68"/>
      <c r="VYG68"/>
      <c r="VYH68"/>
      <c r="VYI68"/>
      <c r="VYJ68"/>
      <c r="VYK68"/>
      <c r="VYL68"/>
      <c r="VYM68"/>
      <c r="VYN68"/>
      <c r="VYO68"/>
      <c r="VYP68"/>
      <c r="VYQ68"/>
      <c r="VYR68"/>
      <c r="VYS68"/>
      <c r="VYT68"/>
      <c r="VYU68"/>
      <c r="VYV68"/>
      <c r="VYW68"/>
      <c r="VYX68"/>
      <c r="VYY68"/>
      <c r="VYZ68"/>
      <c r="VZA68"/>
      <c r="VZB68"/>
      <c r="VZC68"/>
      <c r="VZD68"/>
      <c r="VZE68"/>
      <c r="VZF68"/>
      <c r="VZG68"/>
      <c r="VZH68"/>
      <c r="VZI68"/>
      <c r="VZJ68"/>
      <c r="VZK68"/>
      <c r="VZL68"/>
      <c r="VZM68"/>
      <c r="VZN68"/>
      <c r="VZO68"/>
      <c r="VZP68"/>
      <c r="VZQ68"/>
      <c r="VZR68"/>
      <c r="VZS68"/>
      <c r="VZT68"/>
      <c r="VZU68"/>
      <c r="VZV68"/>
      <c r="VZW68"/>
      <c r="VZX68"/>
      <c r="VZY68"/>
      <c r="VZZ68"/>
      <c r="WAA68"/>
      <c r="WAB68"/>
      <c r="WAC68"/>
      <c r="WAD68"/>
      <c r="WAE68"/>
      <c r="WAF68"/>
      <c r="WAG68"/>
      <c r="WAH68"/>
      <c r="WAI68"/>
      <c r="WAJ68"/>
      <c r="WAK68"/>
      <c r="WAL68"/>
      <c r="WAM68"/>
      <c r="WAN68"/>
      <c r="WAO68"/>
      <c r="WAP68"/>
      <c r="WAQ68"/>
      <c r="WAR68"/>
      <c r="WAS68"/>
      <c r="WAT68"/>
      <c r="WAU68"/>
      <c r="WAV68"/>
      <c r="WAW68"/>
      <c r="WAX68"/>
      <c r="WAY68"/>
      <c r="WAZ68"/>
      <c r="WBA68"/>
      <c r="WBB68"/>
      <c r="WBC68"/>
      <c r="WBD68"/>
      <c r="WBE68"/>
      <c r="WBF68"/>
      <c r="WBG68"/>
      <c r="WBH68"/>
      <c r="WBI68"/>
      <c r="WBJ68"/>
      <c r="WBK68"/>
      <c r="WBL68"/>
      <c r="WBM68"/>
      <c r="WBN68"/>
      <c r="WBO68"/>
      <c r="WBP68"/>
      <c r="WBQ68"/>
      <c r="WBR68"/>
      <c r="WBS68"/>
      <c r="WBT68"/>
      <c r="WBU68"/>
      <c r="WBV68"/>
      <c r="WBW68"/>
      <c r="WBX68"/>
      <c r="WBY68"/>
      <c r="WBZ68"/>
      <c r="WCA68"/>
      <c r="WCB68"/>
      <c r="WCC68"/>
      <c r="WCD68"/>
      <c r="WCE68"/>
      <c r="WCF68"/>
      <c r="WCG68"/>
      <c r="WCH68"/>
      <c r="WCI68"/>
      <c r="WCJ68"/>
      <c r="WCK68"/>
      <c r="WCL68"/>
      <c r="WCM68"/>
      <c r="WCN68"/>
      <c r="WCO68"/>
      <c r="WCP68"/>
      <c r="WCQ68"/>
      <c r="WCR68"/>
      <c r="WCS68"/>
      <c r="WCT68"/>
      <c r="WCU68"/>
      <c r="WCV68"/>
      <c r="WCW68"/>
      <c r="WCX68"/>
      <c r="WCY68"/>
      <c r="WCZ68"/>
      <c r="WDA68"/>
      <c r="WDB68"/>
      <c r="WDC68"/>
      <c r="WDD68"/>
      <c r="WDE68"/>
      <c r="WDF68"/>
      <c r="WDG68"/>
      <c r="WDH68"/>
      <c r="WDI68"/>
      <c r="WDJ68"/>
      <c r="WDK68"/>
      <c r="WDL68"/>
      <c r="WDM68"/>
      <c r="WDN68"/>
      <c r="WDO68"/>
      <c r="WDP68"/>
      <c r="WDQ68"/>
      <c r="WDR68"/>
      <c r="WDS68"/>
      <c r="WDT68"/>
      <c r="WDU68"/>
      <c r="WDV68"/>
      <c r="WDW68"/>
      <c r="WDX68"/>
      <c r="WDY68"/>
      <c r="WDZ68"/>
      <c r="WEA68"/>
      <c r="WEB68"/>
      <c r="WEC68"/>
      <c r="WED68"/>
      <c r="WEE68"/>
      <c r="WEF68"/>
      <c r="WEG68"/>
      <c r="WEH68"/>
      <c r="WEI68"/>
      <c r="WEJ68"/>
      <c r="WEK68"/>
      <c r="WEL68"/>
      <c r="WEM68"/>
      <c r="WEN68"/>
      <c r="WEO68"/>
      <c r="WEP68"/>
      <c r="WEQ68"/>
      <c r="WER68"/>
      <c r="WES68"/>
      <c r="WET68"/>
      <c r="WEU68"/>
      <c r="WEV68"/>
      <c r="WEW68"/>
      <c r="WEX68"/>
      <c r="WEY68"/>
      <c r="WEZ68"/>
      <c r="WFA68"/>
      <c r="WFB68"/>
      <c r="WFC68"/>
      <c r="WFD68"/>
      <c r="WFE68"/>
      <c r="WFF68"/>
      <c r="WFG68"/>
      <c r="WFH68"/>
      <c r="WFI68"/>
      <c r="WFJ68"/>
      <c r="WFK68"/>
      <c r="WFL68"/>
      <c r="WFM68"/>
      <c r="WFN68"/>
      <c r="WFO68"/>
      <c r="WFP68"/>
      <c r="WFQ68"/>
      <c r="WFR68"/>
      <c r="WFS68"/>
      <c r="WFT68"/>
      <c r="WFU68"/>
      <c r="WFV68"/>
      <c r="WFW68"/>
      <c r="WFX68"/>
      <c r="WFY68"/>
      <c r="WFZ68"/>
      <c r="WGA68"/>
      <c r="WGB68"/>
      <c r="WGC68"/>
      <c r="WGD68"/>
      <c r="WGE68"/>
      <c r="WGF68"/>
      <c r="WGG68"/>
      <c r="WGH68"/>
      <c r="WGI68"/>
      <c r="WGJ68"/>
      <c r="WGK68"/>
      <c r="WGL68"/>
      <c r="WGM68"/>
      <c r="WGN68"/>
      <c r="WGO68"/>
      <c r="WGP68"/>
      <c r="WGQ68"/>
      <c r="WGR68"/>
      <c r="WGS68"/>
      <c r="WGT68"/>
      <c r="WGU68"/>
      <c r="WGV68"/>
      <c r="WGW68"/>
      <c r="WGX68"/>
      <c r="WGY68"/>
      <c r="WGZ68"/>
      <c r="WHA68"/>
      <c r="WHB68"/>
      <c r="WHC68"/>
      <c r="WHD68"/>
      <c r="WHE68"/>
      <c r="WHF68"/>
      <c r="WHG68"/>
      <c r="WHH68"/>
      <c r="WHI68"/>
      <c r="WHJ68"/>
      <c r="WHK68"/>
      <c r="WHL68"/>
      <c r="WHM68"/>
      <c r="WHN68"/>
      <c r="WHO68"/>
      <c r="WHP68"/>
      <c r="WHQ68"/>
      <c r="WHR68"/>
      <c r="WHS68"/>
      <c r="WHT68"/>
      <c r="WHU68"/>
      <c r="WHV68"/>
      <c r="WHW68"/>
      <c r="WHX68"/>
      <c r="WHY68"/>
      <c r="WHZ68"/>
      <c r="WIA68"/>
      <c r="WIB68"/>
      <c r="WIC68"/>
      <c r="WID68"/>
      <c r="WIE68"/>
      <c r="WIF68"/>
      <c r="WIG68"/>
      <c r="WIH68"/>
      <c r="WII68"/>
      <c r="WIJ68"/>
      <c r="WIK68"/>
      <c r="WIL68"/>
      <c r="WIM68"/>
      <c r="WIN68"/>
      <c r="WIO68"/>
      <c r="WIP68"/>
      <c r="WIQ68"/>
      <c r="WIR68"/>
      <c r="WIS68"/>
      <c r="WIT68"/>
      <c r="WIU68"/>
      <c r="WIV68"/>
      <c r="WIW68"/>
      <c r="WIX68"/>
      <c r="WIY68"/>
      <c r="WIZ68"/>
      <c r="WJA68"/>
      <c r="WJB68"/>
      <c r="WJC68"/>
      <c r="WJD68"/>
      <c r="WJE68"/>
      <c r="WJF68"/>
      <c r="WJG68"/>
      <c r="WJH68"/>
      <c r="WJI68"/>
      <c r="WJJ68"/>
      <c r="WJK68"/>
      <c r="WJL68"/>
      <c r="WJM68"/>
      <c r="WJN68"/>
      <c r="WJO68"/>
      <c r="WJP68"/>
      <c r="WJQ68"/>
      <c r="WJR68"/>
      <c r="WJS68"/>
      <c r="WJT68"/>
      <c r="WJU68"/>
      <c r="WJV68"/>
      <c r="WJW68"/>
      <c r="WJX68"/>
      <c r="WJY68"/>
      <c r="WJZ68"/>
      <c r="WKA68"/>
      <c r="WKB68"/>
      <c r="WKC68"/>
      <c r="WKD68"/>
      <c r="WKE68"/>
      <c r="WKF68"/>
      <c r="WKG68"/>
      <c r="WKH68"/>
      <c r="WKI68"/>
      <c r="WKJ68"/>
      <c r="WKK68"/>
      <c r="WKL68"/>
      <c r="WKM68"/>
      <c r="WKN68"/>
      <c r="WKO68"/>
      <c r="WKP68"/>
      <c r="WKQ68"/>
      <c r="WKR68"/>
      <c r="WKS68"/>
      <c r="WKT68"/>
      <c r="WKU68"/>
      <c r="WKV68"/>
      <c r="WKW68"/>
      <c r="WKX68"/>
      <c r="WKY68"/>
      <c r="WKZ68"/>
      <c r="WLA68"/>
      <c r="WLB68"/>
      <c r="WLC68"/>
      <c r="WLD68"/>
      <c r="WLE68"/>
      <c r="WLF68"/>
      <c r="WLG68"/>
      <c r="WLH68"/>
      <c r="WLI68"/>
      <c r="WLJ68"/>
      <c r="WLK68"/>
      <c r="WLL68"/>
      <c r="WLM68"/>
      <c r="WLN68"/>
      <c r="WLO68"/>
      <c r="WLP68"/>
      <c r="WLQ68"/>
      <c r="WLR68"/>
      <c r="WLS68"/>
      <c r="WLT68"/>
      <c r="WLU68"/>
      <c r="WLV68"/>
      <c r="WLW68"/>
      <c r="WLX68"/>
      <c r="WLY68"/>
      <c r="WLZ68"/>
      <c r="WMA68"/>
      <c r="WMB68"/>
      <c r="WMC68"/>
      <c r="WMD68"/>
      <c r="WME68"/>
      <c r="WMF68"/>
      <c r="WMG68"/>
      <c r="WMH68"/>
      <c r="WMI68"/>
      <c r="WMJ68"/>
      <c r="WMK68"/>
      <c r="WML68"/>
      <c r="WMM68"/>
      <c r="WMN68"/>
      <c r="WMO68"/>
      <c r="WMP68"/>
      <c r="WMQ68"/>
      <c r="WMR68"/>
      <c r="WMS68"/>
      <c r="WMT68"/>
      <c r="WMU68"/>
      <c r="WMV68"/>
      <c r="WMW68"/>
      <c r="WMX68"/>
      <c r="WMY68"/>
      <c r="WMZ68"/>
      <c r="WNA68"/>
      <c r="WNB68"/>
      <c r="WNC68"/>
      <c r="WND68"/>
      <c r="WNE68"/>
      <c r="WNF68"/>
      <c r="WNG68"/>
      <c r="WNH68"/>
      <c r="WNI68"/>
      <c r="WNJ68"/>
      <c r="WNK68"/>
      <c r="WNL68"/>
      <c r="WNM68"/>
      <c r="WNN68"/>
      <c r="WNO68"/>
      <c r="WNP68"/>
      <c r="WNQ68"/>
      <c r="WNR68"/>
      <c r="WNS68"/>
      <c r="WNT68"/>
      <c r="WNU68"/>
      <c r="WNV68"/>
      <c r="WNW68"/>
      <c r="WNX68"/>
      <c r="WNY68"/>
      <c r="WNZ68"/>
      <c r="WOA68"/>
      <c r="WOB68"/>
      <c r="WOC68"/>
      <c r="WOD68"/>
      <c r="WOE68"/>
      <c r="WOF68"/>
      <c r="WOG68"/>
      <c r="WOH68"/>
      <c r="WOI68"/>
      <c r="WOJ68"/>
      <c r="WOK68"/>
      <c r="WOL68"/>
      <c r="WOM68"/>
      <c r="WON68"/>
      <c r="WOO68"/>
      <c r="WOP68"/>
      <c r="WOQ68"/>
      <c r="WOR68"/>
      <c r="WOS68"/>
      <c r="WOT68"/>
      <c r="WOU68"/>
      <c r="WOV68"/>
      <c r="WOW68"/>
      <c r="WOX68"/>
      <c r="WOY68"/>
      <c r="WOZ68"/>
      <c r="WPA68"/>
      <c r="WPB68"/>
      <c r="WPC68"/>
      <c r="WPD68"/>
      <c r="WPE68"/>
      <c r="WPF68"/>
      <c r="WPG68"/>
      <c r="WPH68"/>
      <c r="WPI68"/>
      <c r="WPJ68"/>
      <c r="WPK68"/>
      <c r="WPL68"/>
      <c r="WPM68"/>
      <c r="WPN68"/>
      <c r="WPO68"/>
      <c r="WPP68"/>
      <c r="WPQ68"/>
      <c r="WPR68"/>
      <c r="WPS68"/>
      <c r="WPT68"/>
      <c r="WPU68"/>
      <c r="WPV68"/>
      <c r="WPW68"/>
      <c r="WPX68"/>
      <c r="WPY68"/>
      <c r="WPZ68"/>
      <c r="WQA68"/>
      <c r="WQB68"/>
      <c r="WQC68"/>
      <c r="WQD68"/>
      <c r="WQE68"/>
      <c r="WQF68"/>
      <c r="WQG68"/>
      <c r="WQH68"/>
      <c r="WQI68"/>
      <c r="WQJ68"/>
      <c r="WQK68"/>
      <c r="WQL68"/>
      <c r="WQM68"/>
      <c r="WQN68"/>
      <c r="WQO68"/>
      <c r="WQP68"/>
      <c r="WQQ68"/>
      <c r="WQR68"/>
      <c r="WQS68"/>
      <c r="WQT68"/>
      <c r="WQU68"/>
      <c r="WQV68"/>
      <c r="WQW68"/>
      <c r="WQX68"/>
      <c r="WQY68"/>
      <c r="WQZ68"/>
      <c r="WRA68"/>
      <c r="WRB68"/>
      <c r="WRC68"/>
      <c r="WRD68"/>
      <c r="WRE68"/>
      <c r="WRF68"/>
      <c r="WRG68"/>
      <c r="WRH68"/>
      <c r="WRI68"/>
      <c r="WRJ68"/>
      <c r="WRK68"/>
      <c r="WRL68"/>
      <c r="WRM68"/>
      <c r="WRN68"/>
      <c r="WRO68"/>
      <c r="WRP68"/>
      <c r="WRQ68"/>
      <c r="WRR68"/>
      <c r="WRS68"/>
      <c r="WRT68"/>
      <c r="WRU68"/>
      <c r="WRV68"/>
      <c r="WRW68"/>
      <c r="WRX68"/>
      <c r="WRY68"/>
      <c r="WRZ68"/>
      <c r="WSA68"/>
      <c r="WSB68"/>
      <c r="WSC68"/>
      <c r="WSD68"/>
      <c r="WSE68"/>
      <c r="WSF68"/>
      <c r="WSG68"/>
      <c r="WSH68"/>
      <c r="WSI68"/>
      <c r="WSJ68"/>
      <c r="WSK68"/>
      <c r="WSL68"/>
      <c r="WSM68"/>
      <c r="WSN68"/>
      <c r="WSO68"/>
      <c r="WSP68"/>
      <c r="WSQ68"/>
      <c r="WSR68"/>
      <c r="WSS68"/>
      <c r="WST68"/>
      <c r="WSU68"/>
      <c r="WSV68"/>
      <c r="WSW68"/>
      <c r="WSX68"/>
      <c r="WSY68"/>
      <c r="WSZ68"/>
      <c r="WTA68"/>
      <c r="WTB68"/>
      <c r="WTC68"/>
      <c r="WTD68"/>
      <c r="WTE68"/>
      <c r="WTF68"/>
      <c r="WTG68"/>
      <c r="WTH68"/>
      <c r="WTI68"/>
      <c r="WTJ68"/>
      <c r="WTK68"/>
      <c r="WTL68"/>
      <c r="WTM68"/>
      <c r="WTN68"/>
      <c r="WTO68"/>
      <c r="WTP68"/>
      <c r="WTQ68"/>
      <c r="WTR68"/>
      <c r="WTS68"/>
      <c r="WTT68"/>
      <c r="WTU68"/>
      <c r="WTV68"/>
      <c r="WTW68"/>
      <c r="WTX68"/>
      <c r="WTY68"/>
      <c r="WTZ68"/>
      <c r="WUA68"/>
      <c r="WUB68"/>
      <c r="WUC68"/>
      <c r="WUD68"/>
      <c r="WUE68"/>
      <c r="WUF68"/>
      <c r="WUG68"/>
      <c r="WUH68"/>
      <c r="WUI68"/>
      <c r="WUJ68"/>
      <c r="WUK68"/>
      <c r="WUL68"/>
      <c r="WUM68"/>
      <c r="WUN68"/>
      <c r="WUO68"/>
      <c r="WUP68"/>
      <c r="WUQ68"/>
      <c r="WUR68"/>
      <c r="WUS68"/>
      <c r="WUT68"/>
      <c r="WUU68"/>
      <c r="WUV68"/>
      <c r="WUW68"/>
      <c r="WUX68"/>
      <c r="WUY68"/>
      <c r="WUZ68"/>
      <c r="WVA68"/>
      <c r="WVB68"/>
      <c r="WVC68"/>
      <c r="WVD68"/>
      <c r="WVE68"/>
      <c r="WVF68"/>
      <c r="WVG68"/>
      <c r="WVH68"/>
      <c r="WVI68"/>
      <c r="WVJ68"/>
      <c r="WVK68"/>
      <c r="WVL68"/>
      <c r="WVM68"/>
      <c r="WVN68"/>
      <c r="WVO68"/>
      <c r="WVP68"/>
      <c r="WVQ68"/>
      <c r="WVR68"/>
      <c r="WVS68"/>
      <c r="WVT68"/>
      <c r="WVU68"/>
      <c r="WVV68"/>
      <c r="WVW68"/>
      <c r="WVX68"/>
      <c r="WVY68"/>
      <c r="WVZ68"/>
      <c r="WWA68"/>
      <c r="WWB68"/>
      <c r="WWC68"/>
      <c r="WWD68"/>
      <c r="WWE68"/>
      <c r="WWF68"/>
      <c r="WWG68"/>
      <c r="WWH68"/>
      <c r="WWI68"/>
      <c r="WWJ68"/>
      <c r="WWK68"/>
      <c r="WWL68"/>
      <c r="WWM68"/>
      <c r="WWN68"/>
      <c r="WWO68"/>
      <c r="WWP68"/>
      <c r="WWQ68"/>
      <c r="WWR68"/>
      <c r="WWS68"/>
      <c r="WWT68"/>
      <c r="WWU68"/>
      <c r="WWV68"/>
      <c r="WWW68"/>
      <c r="WWX68"/>
      <c r="WWY68"/>
      <c r="WWZ68"/>
      <c r="WXA68"/>
      <c r="WXB68"/>
      <c r="WXC68"/>
      <c r="WXD68"/>
      <c r="WXE68"/>
      <c r="WXF68"/>
      <c r="WXG68"/>
      <c r="WXH68"/>
      <c r="WXI68"/>
      <c r="WXJ68"/>
      <c r="WXK68"/>
      <c r="WXL68"/>
      <c r="WXM68"/>
      <c r="WXN68"/>
      <c r="WXO68"/>
      <c r="WXP68"/>
      <c r="WXQ68"/>
      <c r="WXR68"/>
      <c r="WXS68"/>
      <c r="WXT68"/>
      <c r="WXU68"/>
      <c r="WXV68"/>
      <c r="WXW68"/>
      <c r="WXX68"/>
      <c r="WXY68"/>
      <c r="WXZ68"/>
      <c r="WYA68"/>
      <c r="WYB68"/>
      <c r="WYC68"/>
      <c r="WYD68"/>
      <c r="WYE68"/>
      <c r="WYF68"/>
      <c r="WYG68"/>
      <c r="WYH68"/>
      <c r="WYI68"/>
      <c r="WYJ68"/>
      <c r="WYK68"/>
      <c r="WYL68"/>
      <c r="WYM68"/>
      <c r="WYN68"/>
      <c r="WYO68"/>
      <c r="WYP68"/>
      <c r="WYQ68"/>
      <c r="WYR68"/>
      <c r="WYS68"/>
      <c r="WYT68"/>
      <c r="WYU68"/>
      <c r="WYV68"/>
      <c r="WYW68"/>
      <c r="WYX68"/>
      <c r="WYY68"/>
      <c r="WYZ68"/>
      <c r="WZA68"/>
      <c r="WZB68"/>
      <c r="WZC68"/>
      <c r="WZD68"/>
      <c r="WZE68"/>
      <c r="WZF68"/>
      <c r="WZG68"/>
      <c r="WZH68"/>
      <c r="WZI68"/>
      <c r="WZJ68"/>
      <c r="WZK68"/>
      <c r="WZL68"/>
      <c r="WZM68"/>
      <c r="WZN68"/>
      <c r="WZO68"/>
      <c r="WZP68"/>
      <c r="WZQ68"/>
      <c r="WZR68"/>
      <c r="WZS68"/>
      <c r="WZT68"/>
      <c r="WZU68"/>
      <c r="WZV68"/>
      <c r="WZW68"/>
      <c r="WZX68"/>
      <c r="WZY68"/>
      <c r="WZZ68"/>
      <c r="XAA68"/>
      <c r="XAB68"/>
      <c r="XAC68"/>
      <c r="XAD68"/>
      <c r="XAE68"/>
      <c r="XAF68"/>
      <c r="XAG68"/>
      <c r="XAH68"/>
      <c r="XAI68"/>
      <c r="XAJ68"/>
      <c r="XAK68"/>
      <c r="XAL68"/>
      <c r="XAM68"/>
      <c r="XAN68"/>
      <c r="XAO68"/>
      <c r="XAP68"/>
      <c r="XAQ68"/>
      <c r="XAR68"/>
      <c r="XAS68"/>
      <c r="XAT68"/>
      <c r="XAU68"/>
      <c r="XAV68"/>
      <c r="XAW68"/>
      <c r="XAX68"/>
      <c r="XAY68"/>
      <c r="XAZ68"/>
      <c r="XBA68"/>
      <c r="XBB68"/>
      <c r="XBC68"/>
      <c r="XBD68"/>
      <c r="XBE68"/>
      <c r="XBF68"/>
      <c r="XBG68"/>
      <c r="XBH68"/>
      <c r="XBI68"/>
      <c r="XBJ68"/>
      <c r="XBK68"/>
      <c r="XBL68"/>
      <c r="XBM68"/>
      <c r="XBN68"/>
      <c r="XBO68"/>
      <c r="XBP68"/>
      <c r="XBQ68"/>
      <c r="XBR68"/>
      <c r="XBS68"/>
      <c r="XBT68"/>
      <c r="XBU68"/>
      <c r="XBV68"/>
      <c r="XBW68"/>
      <c r="XBX68"/>
      <c r="XBY68"/>
      <c r="XBZ68"/>
      <c r="XCA68"/>
      <c r="XCB68"/>
      <c r="XCC68"/>
      <c r="XCD68"/>
      <c r="XCE68"/>
      <c r="XCF68"/>
      <c r="XCG68"/>
      <c r="XCH68"/>
      <c r="XCI68"/>
      <c r="XCJ68"/>
      <c r="XCK68"/>
      <c r="XCL68"/>
      <c r="XCM68"/>
      <c r="XCN68"/>
      <c r="XCO68"/>
      <c r="XCP68"/>
      <c r="XCQ68"/>
      <c r="XCR68"/>
      <c r="XCS68"/>
      <c r="XCT68"/>
      <c r="XCU68"/>
      <c r="XCV68"/>
      <c r="XCW68"/>
      <c r="XCX68"/>
      <c r="XCY68"/>
      <c r="XCZ68"/>
      <c r="XDA68"/>
      <c r="XDB68"/>
      <c r="XDC68"/>
      <c r="XDD68"/>
      <c r="XDE68"/>
      <c r="XDF68"/>
      <c r="XDG68"/>
      <c r="XDH68"/>
      <c r="XDI68"/>
      <c r="XDJ68"/>
      <c r="XDK68"/>
      <c r="XDL68"/>
      <c r="XDM68"/>
      <c r="XDN68"/>
      <c r="XDO68"/>
      <c r="XDP68"/>
      <c r="XDQ68"/>
      <c r="XDR68"/>
      <c r="XDS68"/>
      <c r="XDT68"/>
    </row>
    <row r="69" spans="1:16348" s="309" customFormat="1">
      <c r="A69" s="308"/>
      <c r="B69" s="172" t="s">
        <v>174</v>
      </c>
      <c r="C69" s="173"/>
      <c r="D69" s="173"/>
      <c r="E69" s="173"/>
      <c r="F69" s="173"/>
      <c r="G69" s="174"/>
      <c r="H69" s="362">
        <f>(SUM(BAN_cost!$U68:$X68))/1000</f>
        <v>480.22800000000001</v>
      </c>
      <c r="I69" s="362">
        <f>(SUM(BAS_cost!$U68:$X68))/1000</f>
        <v>480.22800000000001</v>
      </c>
      <c r="J69" s="362">
        <f>(SUM(BETS_cost!$U68:$X68))/1000</f>
        <v>0</v>
      </c>
      <c r="K69" s="362">
        <f>(SUM(BGO_cost!$U68:$X68))/1000</f>
        <v>0</v>
      </c>
      <c r="L69" s="362">
        <f>(SUM(CTN_cost!$U68:$X68))/1000</f>
        <v>0</v>
      </c>
      <c r="M69" s="362">
        <f>(SUM(GL_cost!$U68:$X68))/1000</f>
        <v>0</v>
      </c>
      <c r="N69" s="308"/>
      <c r="O69" s="169">
        <f>SUM(H69:M69)</f>
        <v>960.45600000000002</v>
      </c>
      <c r="P69" s="312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8"/>
      <c r="AH69" s="308"/>
      <c r="AI69" s="308"/>
      <c r="AJ69" s="308"/>
      <c r="AK69" s="308"/>
      <c r="AL69" s="308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308"/>
      <c r="BD69" s="308"/>
      <c r="BE69" s="308"/>
      <c r="BF69" s="308"/>
      <c r="BG69" s="308"/>
      <c r="BH69" s="308"/>
      <c r="BI69" s="308"/>
      <c r="BJ69" s="308"/>
      <c r="BK69" s="308"/>
      <c r="BL69" s="308"/>
      <c r="BM69" s="308"/>
      <c r="BN69" s="308"/>
      <c r="BO69" s="308"/>
      <c r="BP69" s="308"/>
      <c r="BQ69" s="308"/>
      <c r="BR69" s="308"/>
      <c r="BS69" s="308"/>
      <c r="BT69" s="308"/>
      <c r="BU69" s="308"/>
      <c r="BV69" s="308"/>
      <c r="BW69" s="308"/>
      <c r="BX69" s="308"/>
      <c r="BY69" s="308"/>
      <c r="BZ69" s="308"/>
      <c r="CA69" s="308"/>
      <c r="CB69" s="308"/>
      <c r="CC69" s="308"/>
      <c r="CD69" s="308"/>
      <c r="CE69" s="308"/>
      <c r="CF69" s="308"/>
      <c r="CG69" s="308"/>
      <c r="CH69" s="308"/>
      <c r="CI69" s="308"/>
      <c r="CJ69" s="308"/>
      <c r="CK69" s="308"/>
      <c r="CL69" s="308"/>
      <c r="CM69" s="308"/>
      <c r="CN69" s="308"/>
      <c r="CO69" s="308"/>
      <c r="CP69" s="308"/>
      <c r="CQ69" s="308"/>
      <c r="CR69" s="308"/>
      <c r="CS69" s="308"/>
      <c r="CT69" s="308"/>
      <c r="CU69" s="308"/>
      <c r="CV69" s="308"/>
      <c r="CW69" s="308"/>
      <c r="CX69" s="308"/>
      <c r="CY69" s="308"/>
      <c r="CZ69" s="308"/>
      <c r="DA69" s="308"/>
      <c r="DB69" s="308"/>
      <c r="DC69" s="308"/>
      <c r="DD69" s="308"/>
      <c r="DE69" s="308"/>
      <c r="DF69" s="308"/>
      <c r="DG69" s="308"/>
      <c r="DH69" s="308"/>
      <c r="DI69" s="308"/>
      <c r="DJ69" s="308"/>
      <c r="DK69" s="308"/>
      <c r="DL69" s="308"/>
      <c r="DM69" s="308"/>
      <c r="DN69" s="308"/>
      <c r="DO69" s="308"/>
      <c r="DP69" s="308"/>
      <c r="DQ69" s="308"/>
      <c r="DR69" s="308"/>
      <c r="DS69" s="308"/>
      <c r="DT69" s="308"/>
      <c r="DU69" s="308"/>
      <c r="DV69" s="308"/>
      <c r="DW69" s="308"/>
      <c r="DX69" s="308"/>
      <c r="DY69" s="308"/>
      <c r="DZ69" s="308"/>
      <c r="EA69" s="308"/>
      <c r="EB69" s="308"/>
      <c r="EC69" s="308"/>
      <c r="ED69" s="308"/>
      <c r="EE69" s="308"/>
      <c r="EF69" s="308"/>
      <c r="EG69" s="308"/>
      <c r="EH69" s="308"/>
      <c r="EI69" s="308"/>
      <c r="EJ69" s="308"/>
      <c r="EK69" s="308"/>
      <c r="EL69" s="308"/>
      <c r="EM69" s="308"/>
      <c r="EN69" s="308"/>
      <c r="EO69" s="308"/>
      <c r="EP69" s="308"/>
      <c r="EQ69" s="308"/>
      <c r="ER69" s="308"/>
      <c r="ES69" s="308"/>
      <c r="ET69" s="308"/>
      <c r="EU69" s="308"/>
      <c r="EV69" s="308"/>
      <c r="EW69" s="308"/>
      <c r="EX69" s="308"/>
      <c r="EY69" s="308"/>
      <c r="EZ69" s="308"/>
      <c r="FA69" s="308"/>
      <c r="FB69" s="308"/>
      <c r="FC69" s="308"/>
      <c r="FD69" s="308"/>
      <c r="FE69" s="308"/>
      <c r="FF69" s="308"/>
      <c r="FG69" s="308"/>
      <c r="FH69" s="308"/>
      <c r="FI69" s="308"/>
      <c r="FJ69" s="308"/>
      <c r="FK69" s="308"/>
      <c r="FL69" s="308"/>
      <c r="FM69" s="308"/>
      <c r="FN69" s="308"/>
      <c r="FO69" s="308"/>
      <c r="FP69" s="308"/>
      <c r="FQ69" s="308"/>
      <c r="FR69" s="308"/>
      <c r="FS69" s="308"/>
      <c r="FT69" s="308"/>
      <c r="FU69" s="308"/>
      <c r="FV69" s="308"/>
      <c r="FW69" s="308"/>
      <c r="FX69" s="308"/>
      <c r="FY69" s="308"/>
      <c r="FZ69" s="308"/>
      <c r="GA69" s="308"/>
      <c r="GB69" s="308"/>
      <c r="GC69" s="308"/>
      <c r="GD69" s="308"/>
      <c r="GE69" s="308"/>
      <c r="GF69" s="308"/>
      <c r="GG69" s="308"/>
      <c r="GH69" s="308"/>
      <c r="GI69" s="308"/>
      <c r="GJ69" s="308"/>
      <c r="GK69" s="308"/>
      <c r="GL69" s="308"/>
      <c r="GM69" s="308"/>
      <c r="GN69" s="308"/>
      <c r="GO69" s="308"/>
      <c r="GP69" s="308"/>
      <c r="GQ69" s="308"/>
      <c r="GR69" s="308"/>
      <c r="GS69" s="308"/>
      <c r="GT69" s="308"/>
      <c r="GU69" s="308"/>
      <c r="GV69" s="308"/>
      <c r="GW69" s="308"/>
      <c r="GX69" s="308"/>
      <c r="GY69" s="308"/>
      <c r="GZ69" s="308"/>
      <c r="HA69" s="308"/>
      <c r="HB69" s="308"/>
      <c r="HC69" s="308"/>
      <c r="HD69" s="308"/>
      <c r="HE69" s="308"/>
      <c r="HF69" s="308"/>
      <c r="HG69" s="308"/>
      <c r="HH69" s="308"/>
      <c r="HI69" s="308"/>
      <c r="HJ69" s="308"/>
      <c r="HK69" s="308"/>
      <c r="HL69" s="308"/>
      <c r="HM69" s="308"/>
      <c r="HN69" s="308"/>
      <c r="HO69" s="308"/>
      <c r="HP69" s="308"/>
      <c r="HQ69" s="308"/>
      <c r="HR69" s="308"/>
      <c r="HS69" s="308"/>
      <c r="HT69" s="308"/>
      <c r="HU69" s="308"/>
      <c r="HV69" s="308"/>
      <c r="HW69" s="308"/>
      <c r="HX69" s="308"/>
      <c r="HY69" s="308"/>
      <c r="HZ69" s="308"/>
      <c r="IA69" s="308"/>
      <c r="IB69" s="308"/>
      <c r="IC69" s="308"/>
      <c r="ID69" s="308"/>
      <c r="IE69" s="308"/>
      <c r="IF69" s="308"/>
      <c r="IG69" s="308"/>
      <c r="IH69" s="308"/>
      <c r="II69" s="308"/>
      <c r="IJ69" s="308"/>
      <c r="IK69" s="308"/>
      <c r="IL69" s="308"/>
      <c r="IM69" s="308"/>
      <c r="IN69" s="308"/>
      <c r="IO69" s="308"/>
      <c r="IP69" s="308"/>
      <c r="IQ69" s="308"/>
      <c r="IR69" s="308"/>
      <c r="IS69" s="308"/>
      <c r="IT69" s="308"/>
      <c r="IU69" s="308"/>
      <c r="IV69" s="308"/>
      <c r="IW69" s="308"/>
      <c r="IX69" s="308"/>
      <c r="IY69" s="308"/>
      <c r="IZ69" s="308"/>
      <c r="JA69" s="308"/>
      <c r="JB69" s="308"/>
      <c r="JC69" s="308"/>
      <c r="JD69" s="308"/>
      <c r="JE69" s="308"/>
      <c r="JF69" s="308"/>
      <c r="JG69" s="308"/>
      <c r="JH69" s="308"/>
      <c r="JI69" s="308"/>
      <c r="JJ69" s="308"/>
      <c r="JK69" s="308"/>
      <c r="JL69" s="308"/>
      <c r="JM69" s="308"/>
      <c r="JN69" s="308"/>
      <c r="JO69" s="308"/>
      <c r="JP69" s="308"/>
      <c r="JQ69" s="308"/>
      <c r="JR69" s="308"/>
      <c r="JS69" s="308"/>
      <c r="JT69" s="308"/>
      <c r="JU69" s="308"/>
      <c r="JV69" s="308"/>
      <c r="JW69" s="308"/>
      <c r="JX69" s="308"/>
      <c r="JY69" s="308"/>
      <c r="JZ69" s="308"/>
      <c r="KA69" s="308"/>
      <c r="KB69" s="308"/>
      <c r="KC69" s="308"/>
      <c r="KD69" s="308"/>
      <c r="KE69" s="308"/>
      <c r="KF69" s="308"/>
      <c r="KG69" s="308"/>
      <c r="KH69" s="308"/>
      <c r="KI69" s="308"/>
      <c r="KJ69" s="308"/>
      <c r="KK69" s="308"/>
      <c r="KL69" s="308"/>
      <c r="KM69" s="308"/>
      <c r="KN69" s="308"/>
      <c r="KO69" s="308"/>
      <c r="KP69" s="308"/>
      <c r="KQ69" s="308"/>
      <c r="KR69" s="308"/>
      <c r="KS69" s="308"/>
      <c r="KT69" s="308"/>
      <c r="KU69" s="308"/>
      <c r="KV69" s="308"/>
      <c r="KW69" s="308"/>
      <c r="KX69" s="308"/>
      <c r="KY69" s="308"/>
      <c r="KZ69" s="308"/>
      <c r="LA69" s="308"/>
      <c r="LB69" s="308"/>
      <c r="LC69" s="308"/>
      <c r="LD69" s="308"/>
      <c r="LE69" s="308"/>
      <c r="LF69" s="308"/>
      <c r="LG69" s="308"/>
      <c r="LH69" s="308"/>
      <c r="LI69" s="308"/>
      <c r="LJ69" s="308"/>
      <c r="LK69" s="308"/>
      <c r="LL69" s="308"/>
      <c r="LM69" s="308"/>
      <c r="LN69" s="308"/>
      <c r="LO69" s="308"/>
      <c r="LP69" s="308"/>
      <c r="LQ69" s="308"/>
      <c r="LR69" s="308"/>
      <c r="LS69" s="308"/>
      <c r="LT69" s="308"/>
      <c r="LU69" s="308"/>
      <c r="LV69" s="308"/>
      <c r="LW69" s="308"/>
      <c r="LX69" s="308"/>
      <c r="LY69" s="308"/>
      <c r="LZ69" s="308"/>
      <c r="MA69" s="308"/>
      <c r="MB69" s="308"/>
      <c r="MC69" s="308"/>
      <c r="MD69" s="308"/>
      <c r="ME69" s="308"/>
      <c r="MF69" s="308"/>
      <c r="MG69" s="308"/>
      <c r="MH69" s="308"/>
      <c r="MI69" s="308"/>
      <c r="MJ69" s="308"/>
      <c r="MK69" s="308"/>
      <c r="ML69" s="308"/>
      <c r="MM69" s="308"/>
      <c r="MN69" s="308"/>
      <c r="MO69" s="308"/>
      <c r="MP69" s="308"/>
      <c r="MQ69" s="308"/>
      <c r="MR69" s="308"/>
      <c r="MS69" s="308"/>
      <c r="MT69" s="308"/>
      <c r="MU69" s="308"/>
      <c r="MV69" s="308"/>
      <c r="MW69" s="308"/>
      <c r="MX69" s="308"/>
      <c r="MY69" s="308"/>
      <c r="MZ69" s="308"/>
      <c r="NA69" s="308"/>
      <c r="NB69" s="308"/>
      <c r="NC69" s="308"/>
      <c r="ND69" s="308"/>
      <c r="NE69" s="308"/>
      <c r="NF69" s="308"/>
      <c r="NG69" s="308"/>
      <c r="NH69" s="308"/>
      <c r="NI69" s="308"/>
      <c r="NJ69" s="308"/>
      <c r="NK69" s="308"/>
      <c r="NL69" s="308"/>
      <c r="NM69" s="308"/>
      <c r="NN69" s="308"/>
      <c r="NO69" s="308"/>
      <c r="NP69" s="308"/>
      <c r="NQ69" s="308"/>
      <c r="NR69" s="308"/>
      <c r="NS69" s="308"/>
      <c r="NT69" s="308"/>
      <c r="NU69" s="308"/>
      <c r="NV69" s="308"/>
      <c r="NW69" s="308"/>
      <c r="NX69" s="308"/>
      <c r="NY69" s="308"/>
      <c r="NZ69" s="308"/>
      <c r="OA69" s="308"/>
      <c r="OB69" s="308"/>
      <c r="OC69" s="308"/>
      <c r="OD69" s="308"/>
      <c r="OE69" s="308"/>
      <c r="OF69" s="308"/>
      <c r="OG69" s="308"/>
      <c r="OH69" s="308"/>
      <c r="OI69" s="308"/>
      <c r="OJ69" s="308"/>
      <c r="OK69" s="308"/>
      <c r="OL69" s="308"/>
      <c r="OM69" s="308"/>
      <c r="ON69" s="308"/>
      <c r="OO69" s="308"/>
      <c r="OP69" s="308"/>
      <c r="OQ69" s="308"/>
      <c r="OR69" s="308"/>
      <c r="OS69" s="308"/>
      <c r="OT69" s="308"/>
      <c r="OU69" s="308"/>
      <c r="OV69" s="308"/>
      <c r="OW69" s="308"/>
      <c r="OX69" s="308"/>
      <c r="OY69" s="308"/>
      <c r="OZ69" s="308"/>
      <c r="PA69" s="308"/>
      <c r="PB69" s="308"/>
      <c r="PC69" s="308"/>
      <c r="PD69" s="308"/>
      <c r="PE69" s="308"/>
      <c r="PF69" s="308"/>
      <c r="PG69" s="308"/>
      <c r="PH69" s="308"/>
      <c r="PI69" s="308"/>
      <c r="PJ69" s="308"/>
      <c r="PK69" s="308"/>
      <c r="PL69" s="308"/>
      <c r="PM69" s="308"/>
      <c r="PN69" s="308"/>
      <c r="PO69" s="308"/>
      <c r="PP69" s="308"/>
      <c r="PQ69" s="308"/>
      <c r="PR69" s="308"/>
      <c r="PS69" s="308"/>
      <c r="PT69" s="308"/>
      <c r="PU69" s="308"/>
      <c r="PV69" s="308"/>
      <c r="PW69" s="308"/>
      <c r="PX69" s="308"/>
      <c r="PY69" s="308"/>
      <c r="PZ69" s="308"/>
      <c r="QA69" s="308"/>
      <c r="QB69" s="308"/>
      <c r="QC69" s="308"/>
      <c r="QD69" s="308"/>
      <c r="QE69" s="308"/>
      <c r="QF69" s="308"/>
      <c r="QG69" s="308"/>
      <c r="QH69" s="308"/>
      <c r="QI69" s="308"/>
      <c r="QJ69" s="308"/>
      <c r="QK69" s="308"/>
      <c r="QL69" s="308"/>
      <c r="QM69" s="308"/>
      <c r="QN69" s="308"/>
      <c r="QO69" s="308"/>
      <c r="QP69" s="308"/>
      <c r="QQ69" s="308"/>
      <c r="QR69" s="308"/>
      <c r="QS69" s="308"/>
      <c r="QT69" s="308"/>
      <c r="QU69" s="308"/>
      <c r="QV69" s="308"/>
      <c r="QW69" s="308"/>
      <c r="QX69" s="308"/>
      <c r="QY69" s="308"/>
      <c r="QZ69" s="308"/>
      <c r="RA69" s="308"/>
      <c r="RB69" s="308"/>
      <c r="RC69" s="308"/>
      <c r="RD69" s="308"/>
      <c r="RE69" s="308"/>
      <c r="RF69" s="308"/>
      <c r="RG69" s="308"/>
      <c r="RH69" s="308"/>
      <c r="RI69" s="308"/>
      <c r="RJ69" s="308"/>
      <c r="RK69" s="308"/>
      <c r="RL69" s="308"/>
      <c r="RM69" s="308"/>
      <c r="RN69" s="308"/>
      <c r="RO69" s="308"/>
      <c r="RP69" s="308"/>
      <c r="RQ69" s="308"/>
      <c r="RR69" s="308"/>
      <c r="RS69" s="308"/>
      <c r="RT69" s="308"/>
      <c r="RU69" s="308"/>
      <c r="RV69" s="308"/>
      <c r="RW69" s="308"/>
      <c r="RX69" s="308"/>
      <c r="RY69" s="308"/>
      <c r="RZ69" s="308"/>
      <c r="SA69" s="308"/>
      <c r="SB69" s="308"/>
      <c r="SC69" s="308"/>
      <c r="SD69" s="308"/>
      <c r="SE69" s="308"/>
      <c r="SF69" s="308"/>
      <c r="SG69" s="308"/>
      <c r="SH69" s="308"/>
      <c r="SI69" s="308"/>
      <c r="SJ69" s="308"/>
      <c r="SK69" s="308"/>
      <c r="SL69" s="308"/>
      <c r="SM69" s="308"/>
      <c r="SN69" s="308"/>
      <c r="SO69" s="308"/>
      <c r="SP69" s="308"/>
      <c r="SQ69" s="308"/>
      <c r="SR69" s="308"/>
      <c r="SS69" s="308"/>
      <c r="ST69" s="308"/>
      <c r="SU69" s="308"/>
      <c r="SV69" s="308"/>
      <c r="SW69" s="308"/>
      <c r="SX69" s="308"/>
      <c r="SY69" s="308"/>
      <c r="SZ69" s="308"/>
      <c r="TA69" s="308"/>
      <c r="TB69" s="308"/>
      <c r="TC69" s="308"/>
      <c r="TD69" s="308"/>
      <c r="TE69" s="308"/>
      <c r="TF69" s="308"/>
      <c r="TG69" s="308"/>
      <c r="TH69" s="308"/>
      <c r="TI69" s="308"/>
      <c r="TJ69" s="308"/>
      <c r="TK69" s="308"/>
      <c r="TL69" s="308"/>
      <c r="TM69" s="308"/>
      <c r="TN69" s="308"/>
      <c r="TO69" s="308"/>
      <c r="TP69" s="308"/>
      <c r="TQ69" s="308"/>
      <c r="TR69" s="308"/>
      <c r="TS69" s="308"/>
      <c r="TT69" s="308"/>
      <c r="TU69" s="308"/>
      <c r="TV69" s="308"/>
      <c r="TW69" s="308"/>
      <c r="TX69" s="308"/>
      <c r="TY69" s="308"/>
      <c r="TZ69" s="308"/>
      <c r="UA69" s="308"/>
      <c r="UB69" s="308"/>
      <c r="UC69" s="308"/>
      <c r="UD69" s="308"/>
      <c r="UE69" s="308"/>
      <c r="UF69" s="308"/>
      <c r="UG69" s="308"/>
      <c r="UH69" s="308"/>
      <c r="UI69" s="308"/>
      <c r="UJ69" s="308"/>
      <c r="UK69" s="308"/>
      <c r="UL69" s="308"/>
      <c r="UM69" s="308"/>
      <c r="UN69" s="308"/>
      <c r="UO69" s="308"/>
      <c r="UP69" s="308"/>
      <c r="UQ69" s="308"/>
      <c r="UR69" s="308"/>
      <c r="US69" s="308"/>
      <c r="UT69" s="308"/>
      <c r="UU69" s="308"/>
      <c r="UV69" s="308"/>
      <c r="UW69" s="308"/>
      <c r="UX69" s="308"/>
      <c r="UY69" s="308"/>
      <c r="UZ69" s="308"/>
      <c r="VA69" s="308"/>
      <c r="VB69" s="308"/>
      <c r="VC69" s="308"/>
      <c r="VD69" s="308"/>
      <c r="VE69" s="308"/>
      <c r="VF69" s="308"/>
      <c r="VG69" s="308"/>
      <c r="VH69" s="308"/>
      <c r="VI69" s="308"/>
      <c r="VJ69" s="308"/>
      <c r="VK69" s="308"/>
      <c r="VL69" s="308"/>
      <c r="VM69" s="308"/>
      <c r="VN69" s="308"/>
      <c r="VO69" s="308"/>
      <c r="VP69" s="308"/>
      <c r="VQ69" s="308"/>
      <c r="VR69" s="308"/>
      <c r="VS69" s="308"/>
      <c r="VT69" s="308"/>
      <c r="VU69" s="308"/>
      <c r="VV69" s="308"/>
      <c r="VW69" s="308"/>
      <c r="VX69" s="308"/>
      <c r="VY69" s="308"/>
      <c r="VZ69" s="308"/>
      <c r="WA69" s="308"/>
      <c r="WB69" s="308"/>
      <c r="WC69" s="308"/>
      <c r="WD69" s="308"/>
      <c r="WE69" s="308"/>
      <c r="WF69" s="308"/>
      <c r="WG69" s="308"/>
      <c r="WH69" s="308"/>
      <c r="WI69" s="308"/>
      <c r="WJ69" s="308"/>
      <c r="WK69" s="308"/>
      <c r="WL69" s="308"/>
      <c r="WM69" s="308"/>
      <c r="WN69" s="308"/>
      <c r="WO69" s="308"/>
      <c r="WP69" s="308"/>
      <c r="WQ69" s="308"/>
      <c r="WR69" s="308"/>
      <c r="WS69" s="308"/>
      <c r="WT69" s="308"/>
      <c r="WU69" s="308"/>
      <c r="WV69" s="308"/>
      <c r="WW69" s="308"/>
      <c r="WX69" s="308"/>
      <c r="WY69" s="308"/>
      <c r="WZ69" s="308"/>
      <c r="XA69" s="308"/>
      <c r="XB69" s="308"/>
      <c r="XC69" s="308"/>
      <c r="XD69" s="308"/>
      <c r="XE69" s="308"/>
      <c r="XF69" s="308"/>
      <c r="XG69" s="308"/>
      <c r="XH69" s="308"/>
      <c r="XI69" s="308"/>
      <c r="XJ69" s="308"/>
      <c r="XK69" s="308"/>
      <c r="XL69" s="308"/>
      <c r="XM69" s="308"/>
      <c r="XN69" s="308"/>
      <c r="XO69" s="308"/>
      <c r="XP69" s="308"/>
      <c r="XQ69" s="308"/>
      <c r="XR69" s="308"/>
      <c r="XS69" s="308"/>
      <c r="XT69" s="308"/>
      <c r="XU69" s="308"/>
      <c r="XV69" s="308"/>
      <c r="XW69" s="308"/>
      <c r="XX69" s="308"/>
      <c r="XY69" s="308"/>
      <c r="XZ69" s="308"/>
      <c r="YA69" s="308"/>
      <c r="YB69" s="308"/>
      <c r="YC69" s="308"/>
      <c r="YD69" s="308"/>
      <c r="YE69" s="308"/>
      <c r="YF69" s="308"/>
      <c r="YG69" s="308"/>
      <c r="YH69" s="308"/>
      <c r="YI69" s="308"/>
      <c r="YJ69" s="308"/>
      <c r="YK69" s="308"/>
      <c r="YL69" s="308"/>
      <c r="YM69" s="308"/>
      <c r="YN69" s="308"/>
      <c r="YO69" s="308"/>
      <c r="YP69" s="308"/>
      <c r="YQ69" s="308"/>
      <c r="YR69" s="308"/>
      <c r="YS69" s="308"/>
      <c r="YT69" s="308"/>
      <c r="YU69" s="308"/>
      <c r="YV69" s="308"/>
      <c r="YW69" s="308"/>
      <c r="YX69" s="308"/>
      <c r="YY69" s="308"/>
      <c r="YZ69" s="308"/>
      <c r="ZA69" s="308"/>
      <c r="ZB69" s="308"/>
      <c r="ZC69" s="308"/>
      <c r="ZD69" s="308"/>
      <c r="ZE69" s="308"/>
      <c r="ZF69" s="308"/>
      <c r="ZG69" s="308"/>
      <c r="ZH69" s="308"/>
      <c r="ZI69" s="308"/>
      <c r="ZJ69" s="308"/>
      <c r="ZK69" s="308"/>
      <c r="ZL69" s="308"/>
      <c r="ZM69" s="308"/>
      <c r="ZN69" s="308"/>
      <c r="ZO69" s="308"/>
      <c r="ZP69" s="308"/>
      <c r="ZQ69" s="308"/>
      <c r="ZR69" s="308"/>
      <c r="ZS69" s="308"/>
      <c r="ZT69" s="308"/>
      <c r="ZU69" s="308"/>
      <c r="ZV69" s="308"/>
      <c r="ZW69" s="308"/>
      <c r="ZX69" s="308"/>
      <c r="ZY69" s="308"/>
      <c r="ZZ69" s="308"/>
      <c r="AAA69" s="308"/>
      <c r="AAB69" s="308"/>
      <c r="AAC69" s="308"/>
      <c r="AAD69" s="308"/>
      <c r="AAE69" s="308"/>
      <c r="AAF69" s="308"/>
      <c r="AAG69" s="308"/>
      <c r="AAH69" s="308"/>
      <c r="AAI69" s="308"/>
      <c r="AAJ69" s="308"/>
      <c r="AAK69" s="308"/>
      <c r="AAL69" s="308"/>
      <c r="AAM69" s="308"/>
      <c r="AAN69" s="308"/>
      <c r="AAO69" s="308"/>
      <c r="AAP69" s="308"/>
      <c r="AAQ69" s="308"/>
      <c r="AAR69" s="308"/>
      <c r="AAS69" s="308"/>
      <c r="AAT69" s="308"/>
      <c r="AAU69" s="308"/>
      <c r="AAV69" s="308"/>
      <c r="AAW69" s="308"/>
      <c r="AAX69" s="308"/>
      <c r="AAY69" s="308"/>
      <c r="AAZ69" s="308"/>
      <c r="ABA69" s="308"/>
      <c r="ABB69" s="308"/>
      <c r="ABC69" s="308"/>
      <c r="ABD69" s="308"/>
      <c r="ABE69" s="308"/>
      <c r="ABF69" s="308"/>
      <c r="ABG69" s="308"/>
      <c r="ABH69" s="308"/>
      <c r="ABI69" s="308"/>
      <c r="ABJ69" s="308"/>
      <c r="ABK69" s="308"/>
      <c r="ABL69" s="308"/>
      <c r="ABM69" s="308"/>
      <c r="ABN69" s="308"/>
      <c r="ABO69" s="308"/>
      <c r="ABP69" s="308"/>
      <c r="ABQ69" s="308"/>
      <c r="ABR69" s="308"/>
      <c r="ABS69" s="308"/>
      <c r="ABT69" s="308"/>
      <c r="ABU69" s="308"/>
      <c r="ABV69" s="308"/>
      <c r="ABW69" s="308"/>
      <c r="ABX69" s="308"/>
      <c r="ABY69" s="308"/>
      <c r="ABZ69" s="308"/>
      <c r="ACA69" s="308"/>
      <c r="ACB69" s="308"/>
      <c r="ACC69" s="308"/>
      <c r="ACD69" s="308"/>
      <c r="ACE69" s="308"/>
      <c r="ACF69" s="308"/>
      <c r="ACG69" s="308"/>
      <c r="ACH69" s="308"/>
      <c r="ACI69" s="308"/>
      <c r="ACJ69" s="308"/>
      <c r="ACK69" s="308"/>
      <c r="ACL69" s="308"/>
      <c r="ACM69" s="308"/>
      <c r="ACN69" s="308"/>
      <c r="ACO69" s="308"/>
      <c r="ACP69" s="308"/>
      <c r="ACQ69" s="308"/>
      <c r="ACR69" s="308"/>
      <c r="ACS69" s="308"/>
      <c r="ACT69" s="308"/>
      <c r="ACU69" s="308"/>
      <c r="ACV69" s="308"/>
      <c r="ACW69" s="308"/>
      <c r="ACX69" s="308"/>
      <c r="ACY69" s="308"/>
      <c r="ACZ69" s="308"/>
      <c r="ADA69" s="308"/>
      <c r="ADB69" s="308"/>
      <c r="ADC69" s="308"/>
      <c r="ADD69" s="308"/>
      <c r="ADE69" s="308"/>
      <c r="ADF69" s="308"/>
      <c r="ADG69" s="308"/>
      <c r="ADH69" s="308"/>
      <c r="ADI69" s="308"/>
      <c r="ADJ69" s="308"/>
      <c r="ADK69" s="308"/>
      <c r="ADL69" s="308"/>
      <c r="ADM69" s="308"/>
      <c r="ADN69" s="308"/>
      <c r="ADO69" s="308"/>
      <c r="ADP69" s="308"/>
      <c r="ADQ69" s="308"/>
      <c r="ADR69" s="308"/>
      <c r="ADS69" s="308"/>
      <c r="ADT69" s="308"/>
      <c r="ADU69" s="308"/>
      <c r="ADV69" s="308"/>
      <c r="ADW69" s="308"/>
      <c r="ADX69" s="308"/>
      <c r="ADY69" s="308"/>
      <c r="ADZ69" s="308"/>
      <c r="AEA69" s="308"/>
      <c r="AEB69" s="308"/>
      <c r="AEC69" s="308"/>
      <c r="AED69" s="308"/>
      <c r="AEE69" s="308"/>
      <c r="AEF69" s="308"/>
      <c r="AEG69" s="308"/>
      <c r="AEH69" s="308"/>
      <c r="AEI69" s="308"/>
      <c r="AEJ69" s="308"/>
      <c r="AEK69" s="308"/>
      <c r="AEL69" s="308"/>
      <c r="AEM69" s="308"/>
      <c r="AEN69" s="308"/>
      <c r="AEO69" s="308"/>
      <c r="AEP69" s="308"/>
      <c r="AEQ69" s="308"/>
      <c r="AER69" s="308"/>
      <c r="AES69" s="308"/>
      <c r="AET69" s="308"/>
      <c r="AEU69" s="308"/>
      <c r="AEV69" s="308"/>
      <c r="AEW69" s="308"/>
      <c r="AEX69" s="308"/>
      <c r="AEY69" s="308"/>
      <c r="AEZ69" s="308"/>
      <c r="AFA69" s="308"/>
      <c r="AFB69" s="308"/>
      <c r="AFC69" s="308"/>
      <c r="AFD69" s="308"/>
      <c r="AFE69" s="308"/>
      <c r="AFF69" s="308"/>
      <c r="AFG69" s="308"/>
      <c r="AFH69" s="308"/>
      <c r="AFI69" s="308"/>
      <c r="AFJ69" s="308"/>
      <c r="AFK69" s="308"/>
      <c r="AFL69" s="308"/>
      <c r="AFM69" s="308"/>
      <c r="AFN69" s="308"/>
      <c r="AFO69" s="308"/>
      <c r="AFP69" s="308"/>
      <c r="AFQ69" s="308"/>
      <c r="AFR69" s="308"/>
      <c r="AFS69" s="308"/>
      <c r="AFT69" s="308"/>
      <c r="AFU69" s="308"/>
      <c r="AFV69" s="308"/>
      <c r="AFW69" s="308"/>
      <c r="AFX69" s="308"/>
      <c r="AFY69" s="308"/>
      <c r="AFZ69" s="308"/>
      <c r="AGA69" s="308"/>
      <c r="AGB69" s="308"/>
      <c r="AGC69" s="308"/>
      <c r="AGD69" s="308"/>
      <c r="AGE69" s="308"/>
      <c r="AGF69" s="308"/>
      <c r="AGG69" s="308"/>
      <c r="AGH69" s="308"/>
      <c r="AGI69" s="308"/>
      <c r="AGJ69" s="308"/>
      <c r="AGK69" s="308"/>
      <c r="AGL69" s="308"/>
      <c r="AGM69" s="308"/>
      <c r="AGN69" s="308"/>
      <c r="AGO69" s="308"/>
      <c r="AGP69" s="308"/>
      <c r="AGQ69" s="308"/>
      <c r="AGR69" s="308"/>
      <c r="AGS69" s="308"/>
      <c r="AGT69" s="308"/>
      <c r="AGU69" s="308"/>
      <c r="AGV69" s="308"/>
      <c r="AGW69" s="308"/>
      <c r="AGX69" s="308"/>
      <c r="AGY69" s="308"/>
      <c r="AGZ69" s="308"/>
      <c r="AHA69" s="308"/>
      <c r="AHB69" s="308"/>
      <c r="AHC69" s="308"/>
      <c r="AHD69" s="308"/>
      <c r="AHE69" s="308"/>
      <c r="AHF69" s="308"/>
      <c r="AHG69" s="308"/>
      <c r="AHH69" s="308"/>
      <c r="AHI69" s="308"/>
      <c r="AHJ69" s="308"/>
      <c r="AHK69" s="308"/>
      <c r="AHL69" s="308"/>
      <c r="AHM69" s="308"/>
      <c r="AHN69" s="308"/>
      <c r="AHO69" s="308"/>
      <c r="AHP69" s="308"/>
      <c r="AHQ69" s="308"/>
      <c r="AHR69" s="308"/>
      <c r="AHS69" s="308"/>
      <c r="AHT69" s="308"/>
      <c r="AHU69" s="308"/>
      <c r="AHV69" s="308"/>
      <c r="AHW69" s="308"/>
      <c r="AHX69" s="308"/>
      <c r="AHY69" s="308"/>
      <c r="AHZ69" s="308"/>
      <c r="AIA69" s="308"/>
      <c r="AIB69" s="308"/>
      <c r="AIC69" s="308"/>
      <c r="AID69" s="308"/>
      <c r="AIE69" s="308"/>
      <c r="AIF69" s="308"/>
      <c r="AIG69" s="308"/>
      <c r="AIH69" s="308"/>
      <c r="AII69" s="308"/>
      <c r="AIJ69" s="308"/>
      <c r="AIK69" s="308"/>
      <c r="AIL69" s="308"/>
      <c r="AIM69" s="308"/>
      <c r="AIN69" s="308"/>
      <c r="AIO69" s="308"/>
      <c r="AIP69" s="308"/>
      <c r="AIQ69" s="308"/>
      <c r="AIR69" s="308"/>
      <c r="AIS69" s="308"/>
      <c r="AIT69" s="308"/>
      <c r="AIU69" s="308"/>
      <c r="AIV69" s="308"/>
      <c r="AIW69" s="308"/>
      <c r="AIX69" s="308"/>
      <c r="AIY69" s="308"/>
      <c r="AIZ69" s="308"/>
      <c r="AJA69" s="308"/>
      <c r="AJB69" s="308"/>
      <c r="AJC69" s="308"/>
      <c r="AJD69" s="308"/>
      <c r="AJE69" s="308"/>
      <c r="AJF69" s="308"/>
      <c r="AJG69" s="308"/>
      <c r="AJH69" s="308"/>
      <c r="AJI69" s="308"/>
      <c r="AJJ69" s="308"/>
      <c r="AJK69" s="308"/>
      <c r="AJL69" s="308"/>
      <c r="AJM69" s="308"/>
      <c r="AJN69" s="308"/>
      <c r="AJO69" s="308"/>
      <c r="AJP69" s="308"/>
      <c r="AJQ69" s="308"/>
      <c r="AJR69" s="308"/>
      <c r="AJS69" s="308"/>
      <c r="AJT69" s="308"/>
      <c r="AJU69" s="308"/>
      <c r="AJV69" s="308"/>
      <c r="AJW69" s="308"/>
      <c r="AJX69" s="308"/>
      <c r="AJY69" s="308"/>
      <c r="AJZ69" s="308"/>
      <c r="AKA69" s="308"/>
      <c r="AKB69" s="308"/>
      <c r="AKC69" s="308"/>
      <c r="AKD69" s="308"/>
      <c r="AKE69" s="308"/>
      <c r="AKF69" s="308"/>
      <c r="AKG69" s="308"/>
      <c r="AKH69" s="308"/>
      <c r="AKI69" s="308"/>
      <c r="AKJ69" s="308"/>
      <c r="AKK69" s="308"/>
      <c r="AKL69" s="308"/>
      <c r="AKM69" s="308"/>
      <c r="AKN69" s="308"/>
      <c r="AKO69" s="308"/>
      <c r="AKP69" s="308"/>
      <c r="AKQ69" s="308"/>
      <c r="AKR69" s="308"/>
      <c r="AKS69" s="308"/>
      <c r="AKT69" s="308"/>
      <c r="AKU69" s="308"/>
      <c r="AKV69" s="308"/>
      <c r="AKW69" s="308"/>
      <c r="AKX69" s="308"/>
      <c r="AKY69" s="308"/>
      <c r="AKZ69" s="308"/>
      <c r="ALA69" s="308"/>
      <c r="ALB69" s="308"/>
      <c r="ALC69" s="308"/>
      <c r="ALD69" s="308"/>
      <c r="ALE69" s="308"/>
      <c r="ALF69" s="308"/>
      <c r="ALG69" s="308"/>
      <c r="ALH69" s="308"/>
      <c r="ALI69" s="308"/>
      <c r="ALJ69" s="308"/>
      <c r="ALK69" s="308"/>
      <c r="ALL69" s="308"/>
      <c r="ALM69" s="308"/>
      <c r="ALN69" s="308"/>
      <c r="ALO69" s="308"/>
      <c r="ALP69" s="308"/>
      <c r="ALQ69" s="308"/>
      <c r="ALR69" s="308"/>
      <c r="ALS69" s="308"/>
      <c r="ALT69" s="308"/>
      <c r="ALU69" s="308"/>
      <c r="ALV69" s="308"/>
      <c r="ALW69" s="308"/>
      <c r="ALX69" s="308"/>
      <c r="ALY69" s="308"/>
      <c r="ALZ69" s="308"/>
      <c r="AMA69" s="308"/>
      <c r="AMB69" s="308"/>
      <c r="AMC69" s="308"/>
      <c r="AMD69" s="308"/>
      <c r="AME69" s="308"/>
      <c r="AMF69" s="308"/>
      <c r="AMG69" s="308"/>
      <c r="AMH69" s="308"/>
      <c r="AMI69" s="308"/>
      <c r="AMJ69" s="308"/>
      <c r="AMK69" s="308"/>
      <c r="AML69" s="308"/>
      <c r="AMM69" s="308"/>
      <c r="AMN69" s="308"/>
      <c r="AMO69" s="308"/>
      <c r="AMP69" s="308"/>
      <c r="AMQ69" s="308"/>
      <c r="AMR69" s="308"/>
      <c r="AMS69" s="308"/>
      <c r="AMT69" s="308"/>
      <c r="AMU69" s="308"/>
      <c r="AMV69" s="308"/>
      <c r="AMW69" s="308"/>
      <c r="AMX69" s="308"/>
      <c r="AMY69" s="308"/>
      <c r="AMZ69" s="308"/>
      <c r="ANA69" s="308"/>
      <c r="ANB69" s="308"/>
      <c r="ANC69" s="308"/>
      <c r="AND69" s="308"/>
      <c r="ANE69" s="308"/>
      <c r="ANF69" s="308"/>
      <c r="ANG69" s="308"/>
      <c r="ANH69" s="308"/>
      <c r="ANI69" s="308"/>
      <c r="ANJ69" s="308"/>
      <c r="ANK69" s="308"/>
      <c r="ANL69" s="308"/>
      <c r="ANM69" s="308"/>
      <c r="ANN69" s="308"/>
      <c r="ANO69" s="308"/>
      <c r="ANP69" s="308"/>
      <c r="ANQ69" s="308"/>
      <c r="ANR69" s="308"/>
      <c r="ANS69" s="308"/>
      <c r="ANT69" s="308"/>
      <c r="ANU69" s="308"/>
      <c r="ANV69" s="308"/>
      <c r="ANW69" s="308"/>
      <c r="ANX69" s="308"/>
      <c r="ANY69" s="308"/>
      <c r="ANZ69" s="308"/>
      <c r="AOA69" s="308"/>
      <c r="AOB69" s="308"/>
      <c r="AOC69" s="308"/>
      <c r="AOD69" s="308"/>
      <c r="AOE69" s="308"/>
      <c r="AOF69" s="308"/>
      <c r="AOG69" s="308"/>
      <c r="AOH69" s="308"/>
      <c r="AOI69" s="308"/>
      <c r="AOJ69" s="308"/>
      <c r="AOK69" s="308"/>
      <c r="AOL69" s="308"/>
      <c r="AOM69" s="308"/>
      <c r="AON69" s="308"/>
      <c r="AOO69" s="308"/>
      <c r="AOP69" s="308"/>
      <c r="AOQ69" s="308"/>
      <c r="AOR69" s="308"/>
      <c r="AOS69" s="308"/>
      <c r="AOT69" s="308"/>
      <c r="AOU69" s="308"/>
      <c r="AOV69" s="308"/>
      <c r="AOW69" s="308"/>
      <c r="AOX69" s="308"/>
      <c r="AOY69" s="308"/>
      <c r="AOZ69" s="308"/>
      <c r="APA69" s="308"/>
      <c r="APB69" s="308"/>
      <c r="APC69" s="308"/>
      <c r="APD69" s="308"/>
      <c r="APE69" s="308"/>
      <c r="APF69" s="308"/>
      <c r="APG69" s="308"/>
      <c r="APH69" s="308"/>
      <c r="API69" s="308"/>
      <c r="APJ69" s="308"/>
      <c r="APK69" s="308"/>
      <c r="APL69" s="308"/>
      <c r="APM69" s="308"/>
      <c r="APN69" s="308"/>
      <c r="APO69" s="308"/>
      <c r="APP69" s="308"/>
      <c r="APQ69" s="308"/>
      <c r="APR69" s="308"/>
      <c r="APS69" s="308"/>
      <c r="APT69" s="308"/>
      <c r="APU69" s="308"/>
      <c r="APV69" s="308"/>
      <c r="APW69" s="308"/>
      <c r="APX69" s="308"/>
      <c r="APY69" s="308"/>
      <c r="APZ69" s="308"/>
      <c r="AQA69" s="308"/>
      <c r="AQB69" s="308"/>
      <c r="AQC69" s="308"/>
      <c r="AQD69" s="308"/>
      <c r="AQE69" s="308"/>
      <c r="AQF69" s="308"/>
      <c r="AQG69" s="308"/>
      <c r="AQH69" s="308"/>
      <c r="AQI69" s="308"/>
      <c r="AQJ69" s="308"/>
      <c r="AQK69" s="308"/>
      <c r="AQL69" s="308"/>
      <c r="AQM69" s="308"/>
      <c r="AQN69" s="308"/>
      <c r="AQO69" s="308"/>
      <c r="AQP69" s="308"/>
      <c r="AQQ69" s="308"/>
      <c r="AQR69" s="308"/>
      <c r="AQS69" s="308"/>
      <c r="AQT69" s="308"/>
      <c r="AQU69" s="308"/>
      <c r="AQV69" s="308"/>
      <c r="AQW69" s="308"/>
      <c r="AQX69" s="308"/>
      <c r="AQY69" s="308"/>
      <c r="AQZ69" s="308"/>
      <c r="ARA69" s="308"/>
      <c r="ARB69" s="308"/>
      <c r="ARC69" s="308"/>
      <c r="ARD69" s="308"/>
      <c r="ARE69" s="308"/>
      <c r="ARF69" s="308"/>
      <c r="ARG69" s="308"/>
      <c r="ARH69" s="308"/>
      <c r="ARI69" s="308"/>
      <c r="ARJ69" s="308"/>
      <c r="ARK69" s="308"/>
      <c r="ARL69" s="308"/>
      <c r="ARM69" s="308"/>
      <c r="ARN69" s="308"/>
      <c r="ARO69" s="308"/>
      <c r="ARP69" s="308"/>
      <c r="ARQ69" s="308"/>
      <c r="ARR69" s="308"/>
      <c r="ARS69" s="308"/>
      <c r="ART69" s="308"/>
      <c r="ARU69" s="308"/>
      <c r="ARV69" s="308"/>
      <c r="ARW69" s="308"/>
      <c r="ARX69" s="308"/>
      <c r="ARY69" s="308"/>
      <c r="ARZ69" s="308"/>
      <c r="ASA69" s="308"/>
      <c r="ASB69" s="308"/>
      <c r="ASC69" s="308"/>
      <c r="ASD69" s="308"/>
      <c r="ASE69" s="308"/>
      <c r="ASF69" s="308"/>
      <c r="ASG69" s="308"/>
      <c r="ASH69" s="308"/>
      <c r="ASI69" s="308"/>
      <c r="ASJ69" s="308"/>
      <c r="ASK69" s="308"/>
      <c r="ASL69" s="308"/>
      <c r="ASM69" s="308"/>
      <c r="ASN69" s="308"/>
      <c r="ASO69" s="308"/>
      <c r="ASP69" s="308"/>
      <c r="ASQ69" s="308"/>
      <c r="ASR69" s="308"/>
      <c r="ASS69" s="308"/>
      <c r="AST69" s="308"/>
      <c r="ASU69" s="308"/>
      <c r="ASV69" s="308"/>
      <c r="ASW69" s="308"/>
      <c r="ASX69" s="308"/>
      <c r="ASY69" s="308"/>
      <c r="ASZ69" s="308"/>
      <c r="ATA69" s="308"/>
      <c r="ATB69" s="308"/>
      <c r="ATC69" s="308"/>
      <c r="ATD69" s="308"/>
      <c r="ATE69" s="308"/>
      <c r="ATF69" s="308"/>
      <c r="ATG69" s="308"/>
      <c r="ATH69" s="308"/>
      <c r="ATI69" s="308"/>
      <c r="ATJ69" s="308"/>
      <c r="ATK69" s="308"/>
      <c r="ATL69" s="308"/>
      <c r="ATM69" s="308"/>
      <c r="ATN69" s="308"/>
      <c r="ATO69" s="308"/>
      <c r="ATP69" s="308"/>
      <c r="ATQ69" s="308"/>
      <c r="ATR69" s="308"/>
      <c r="ATS69" s="308"/>
      <c r="ATT69" s="308"/>
      <c r="ATU69" s="308"/>
      <c r="ATV69" s="308"/>
      <c r="ATW69" s="308"/>
      <c r="ATX69" s="308"/>
      <c r="ATY69" s="308"/>
      <c r="ATZ69" s="308"/>
      <c r="AUA69" s="308"/>
      <c r="AUB69" s="308"/>
      <c r="AUC69" s="308"/>
      <c r="AUD69" s="308"/>
      <c r="AUE69" s="308"/>
      <c r="AUF69" s="308"/>
      <c r="AUG69" s="308"/>
      <c r="AUH69" s="308"/>
      <c r="AUI69" s="308"/>
      <c r="AUJ69" s="308"/>
      <c r="AUK69" s="308"/>
      <c r="AUL69" s="308"/>
      <c r="AUM69" s="308"/>
      <c r="AUN69" s="308"/>
      <c r="AUO69" s="308"/>
      <c r="AUP69" s="308"/>
      <c r="AUQ69" s="308"/>
      <c r="AUR69" s="308"/>
      <c r="AUS69" s="308"/>
      <c r="AUT69" s="308"/>
      <c r="AUU69" s="308"/>
      <c r="AUV69" s="308"/>
      <c r="AUW69" s="308"/>
      <c r="AUX69" s="308"/>
      <c r="AUY69" s="308"/>
      <c r="AUZ69" s="308"/>
      <c r="AVA69" s="308"/>
      <c r="AVB69" s="308"/>
      <c r="AVC69" s="308"/>
      <c r="AVD69" s="308"/>
      <c r="AVE69" s="308"/>
      <c r="AVF69" s="308"/>
      <c r="AVG69" s="308"/>
      <c r="AVH69" s="308"/>
      <c r="AVI69" s="308"/>
      <c r="AVJ69" s="308"/>
      <c r="AVK69" s="308"/>
      <c r="AVL69" s="308"/>
      <c r="AVM69" s="308"/>
      <c r="AVN69" s="308"/>
      <c r="AVO69" s="308"/>
      <c r="AVP69" s="308"/>
      <c r="AVQ69" s="308"/>
      <c r="AVR69" s="308"/>
      <c r="AVS69" s="308"/>
      <c r="AVT69" s="308"/>
      <c r="AVU69" s="308"/>
      <c r="AVV69" s="308"/>
      <c r="AVW69" s="308"/>
      <c r="AVX69" s="308"/>
      <c r="AVY69" s="308"/>
      <c r="AVZ69" s="308"/>
      <c r="AWA69" s="308"/>
      <c r="AWB69" s="308"/>
      <c r="AWC69" s="308"/>
      <c r="AWD69" s="308"/>
      <c r="AWE69" s="308"/>
      <c r="AWF69" s="308"/>
      <c r="AWG69" s="308"/>
      <c r="AWH69" s="308"/>
      <c r="AWI69" s="308"/>
      <c r="AWJ69" s="308"/>
      <c r="AWK69" s="308"/>
      <c r="AWL69" s="308"/>
      <c r="AWM69" s="308"/>
      <c r="AWN69" s="308"/>
      <c r="AWO69" s="308"/>
      <c r="AWP69" s="308"/>
      <c r="AWQ69" s="308"/>
      <c r="AWR69" s="308"/>
      <c r="AWS69" s="308"/>
      <c r="AWT69" s="308"/>
      <c r="AWU69" s="308"/>
      <c r="AWV69" s="308"/>
      <c r="AWW69" s="308"/>
      <c r="AWX69" s="308"/>
      <c r="AWY69" s="308"/>
      <c r="AWZ69" s="308"/>
      <c r="AXA69" s="308"/>
      <c r="AXB69" s="308"/>
      <c r="AXC69" s="308"/>
      <c r="AXD69" s="308"/>
      <c r="AXE69" s="308"/>
      <c r="AXF69" s="308"/>
      <c r="AXG69" s="308"/>
      <c r="AXH69" s="308"/>
      <c r="AXI69" s="308"/>
      <c r="AXJ69" s="308"/>
      <c r="AXK69" s="308"/>
      <c r="AXL69" s="308"/>
      <c r="AXM69" s="308"/>
      <c r="AXN69" s="308"/>
      <c r="AXO69" s="308"/>
      <c r="AXP69" s="308"/>
      <c r="AXQ69" s="308"/>
      <c r="AXR69" s="308"/>
      <c r="AXS69" s="308"/>
      <c r="AXT69" s="308"/>
      <c r="AXU69" s="308"/>
      <c r="AXV69" s="308"/>
      <c r="AXW69" s="308"/>
      <c r="AXX69" s="308"/>
      <c r="AXY69" s="308"/>
      <c r="AXZ69" s="308"/>
      <c r="AYA69" s="308"/>
      <c r="AYB69" s="308"/>
      <c r="AYC69" s="308"/>
      <c r="AYD69" s="308"/>
      <c r="AYE69" s="308"/>
      <c r="AYF69" s="308"/>
      <c r="AYG69" s="308"/>
      <c r="AYH69" s="308"/>
      <c r="AYI69" s="308"/>
      <c r="AYJ69" s="308"/>
      <c r="AYK69" s="308"/>
      <c r="AYL69" s="308"/>
      <c r="AYM69" s="308"/>
      <c r="AYN69" s="308"/>
      <c r="AYO69" s="308"/>
      <c r="AYP69" s="308"/>
      <c r="AYQ69" s="308"/>
      <c r="AYR69" s="308"/>
      <c r="AYS69" s="308"/>
      <c r="AYT69" s="308"/>
      <c r="AYU69" s="308"/>
      <c r="AYV69" s="308"/>
      <c r="AYW69" s="308"/>
      <c r="AYX69" s="308"/>
      <c r="AYY69" s="308"/>
      <c r="AYZ69" s="308"/>
      <c r="AZA69" s="308"/>
      <c r="AZB69" s="308"/>
      <c r="AZC69" s="308"/>
      <c r="AZD69" s="308"/>
      <c r="AZE69" s="308"/>
      <c r="AZF69" s="308"/>
      <c r="AZG69" s="308"/>
      <c r="AZH69" s="308"/>
      <c r="AZI69" s="308"/>
      <c r="AZJ69" s="308"/>
      <c r="AZK69" s="308"/>
      <c r="AZL69" s="308"/>
      <c r="AZM69" s="308"/>
      <c r="AZN69" s="308"/>
      <c r="AZO69" s="308"/>
      <c r="AZP69" s="308"/>
      <c r="AZQ69" s="308"/>
      <c r="AZR69" s="308"/>
      <c r="AZS69" s="308"/>
      <c r="AZT69" s="308"/>
      <c r="AZU69" s="308"/>
      <c r="AZV69" s="308"/>
      <c r="AZW69" s="308"/>
      <c r="AZX69" s="308"/>
      <c r="AZY69" s="308"/>
      <c r="AZZ69" s="308"/>
      <c r="BAA69" s="308"/>
      <c r="BAB69" s="308"/>
      <c r="BAC69" s="308"/>
      <c r="BAD69" s="308"/>
      <c r="BAE69" s="308"/>
      <c r="BAF69" s="308"/>
      <c r="BAG69" s="308"/>
      <c r="BAH69" s="308"/>
      <c r="BAI69" s="308"/>
      <c r="BAJ69" s="308"/>
      <c r="BAK69" s="308"/>
      <c r="BAL69" s="308"/>
      <c r="BAM69" s="308"/>
      <c r="BAN69" s="308"/>
      <c r="BAO69" s="308"/>
      <c r="BAP69" s="308"/>
      <c r="BAQ69" s="308"/>
      <c r="BAR69" s="308"/>
      <c r="BAS69" s="308"/>
      <c r="BAT69" s="308"/>
      <c r="BAU69" s="308"/>
      <c r="BAV69" s="308"/>
      <c r="BAW69" s="308"/>
      <c r="BAX69" s="308"/>
      <c r="BAY69" s="308"/>
      <c r="BAZ69" s="308"/>
      <c r="BBA69" s="308"/>
      <c r="BBB69" s="308"/>
      <c r="BBC69" s="308"/>
      <c r="BBD69" s="308"/>
      <c r="BBE69" s="308"/>
      <c r="BBF69" s="308"/>
      <c r="BBG69" s="308"/>
      <c r="BBH69" s="308"/>
      <c r="BBI69" s="308"/>
      <c r="BBJ69" s="308"/>
      <c r="BBK69" s="308"/>
      <c r="BBL69" s="308"/>
      <c r="BBM69" s="308"/>
      <c r="BBN69" s="308"/>
      <c r="BBO69" s="308"/>
      <c r="BBP69" s="308"/>
      <c r="BBQ69" s="308"/>
      <c r="BBR69" s="308"/>
      <c r="BBS69" s="308"/>
      <c r="BBT69" s="308"/>
      <c r="BBU69" s="308"/>
      <c r="BBV69" s="308"/>
      <c r="BBW69" s="308"/>
      <c r="BBX69" s="308"/>
      <c r="BBY69" s="308"/>
      <c r="BBZ69" s="308"/>
      <c r="BCA69" s="308"/>
      <c r="BCB69" s="308"/>
      <c r="BCC69" s="308"/>
      <c r="BCD69" s="308"/>
      <c r="BCE69" s="308"/>
      <c r="BCF69" s="308"/>
      <c r="BCG69" s="308"/>
      <c r="BCH69" s="308"/>
      <c r="BCI69" s="308"/>
      <c r="BCJ69" s="308"/>
      <c r="BCK69" s="308"/>
      <c r="BCL69" s="308"/>
      <c r="BCM69" s="308"/>
      <c r="BCN69" s="308"/>
      <c r="BCO69" s="308"/>
      <c r="BCP69" s="308"/>
      <c r="BCQ69" s="308"/>
      <c r="BCR69" s="308"/>
      <c r="BCS69" s="308"/>
      <c r="BCT69" s="308"/>
      <c r="BCU69" s="308"/>
      <c r="BCV69" s="308"/>
      <c r="BCW69" s="308"/>
      <c r="BCX69" s="308"/>
      <c r="BCY69" s="308"/>
      <c r="BCZ69" s="308"/>
      <c r="BDA69" s="308"/>
      <c r="BDB69" s="308"/>
      <c r="BDC69" s="308"/>
      <c r="BDD69" s="308"/>
      <c r="BDE69" s="308"/>
      <c r="BDF69" s="308"/>
      <c r="BDG69" s="308"/>
      <c r="BDH69" s="308"/>
      <c r="BDI69" s="308"/>
      <c r="BDJ69" s="308"/>
      <c r="BDK69" s="308"/>
      <c r="BDL69" s="308"/>
      <c r="BDM69" s="308"/>
      <c r="BDN69" s="308"/>
      <c r="BDO69" s="308"/>
      <c r="BDP69" s="308"/>
      <c r="BDQ69" s="308"/>
      <c r="BDR69" s="308"/>
      <c r="BDS69" s="308"/>
      <c r="BDT69" s="308"/>
      <c r="BDU69" s="308"/>
      <c r="BDV69" s="308"/>
      <c r="BDW69" s="308"/>
      <c r="BDX69" s="308"/>
      <c r="BDY69" s="308"/>
      <c r="BDZ69" s="308"/>
      <c r="BEA69" s="308"/>
      <c r="BEB69" s="308"/>
      <c r="BEC69" s="308"/>
      <c r="BED69" s="308"/>
      <c r="BEE69" s="308"/>
      <c r="BEF69" s="308"/>
      <c r="BEG69" s="308"/>
      <c r="BEH69" s="308"/>
      <c r="BEI69" s="308"/>
      <c r="BEJ69" s="308"/>
      <c r="BEK69" s="308"/>
      <c r="BEL69" s="308"/>
      <c r="BEM69" s="308"/>
      <c r="BEN69" s="308"/>
      <c r="BEO69" s="308"/>
      <c r="BEP69" s="308"/>
      <c r="BEQ69" s="308"/>
      <c r="BER69" s="308"/>
      <c r="BES69" s="308"/>
      <c r="BET69" s="308"/>
      <c r="BEU69" s="308"/>
      <c r="BEV69" s="308"/>
      <c r="BEW69" s="308"/>
      <c r="BEX69" s="308"/>
      <c r="BEY69" s="308"/>
      <c r="BEZ69" s="308"/>
      <c r="BFA69" s="308"/>
      <c r="BFB69" s="308"/>
      <c r="BFC69" s="308"/>
      <c r="BFD69" s="308"/>
      <c r="BFE69" s="308"/>
      <c r="BFF69" s="308"/>
      <c r="BFG69" s="308"/>
      <c r="BFH69" s="308"/>
      <c r="BFI69" s="308"/>
      <c r="BFJ69" s="308"/>
      <c r="BFK69" s="308"/>
      <c r="BFL69" s="308"/>
      <c r="BFM69" s="308"/>
      <c r="BFN69" s="308"/>
      <c r="BFO69" s="308"/>
      <c r="BFP69" s="308"/>
      <c r="BFQ69" s="308"/>
      <c r="BFR69" s="308"/>
      <c r="BFS69" s="308"/>
      <c r="BFT69" s="308"/>
      <c r="BFU69" s="308"/>
      <c r="BFV69" s="308"/>
      <c r="BFW69" s="308"/>
      <c r="BFX69" s="308"/>
      <c r="BFY69" s="308"/>
      <c r="BFZ69" s="308"/>
      <c r="BGA69" s="308"/>
      <c r="BGB69" s="308"/>
      <c r="BGC69" s="308"/>
      <c r="BGD69" s="308"/>
      <c r="BGE69" s="308"/>
      <c r="BGF69" s="308"/>
      <c r="BGG69" s="308"/>
      <c r="BGH69" s="308"/>
      <c r="BGI69" s="308"/>
      <c r="BGJ69" s="308"/>
      <c r="BGK69" s="308"/>
      <c r="BGL69" s="308"/>
      <c r="BGM69" s="308"/>
      <c r="BGN69" s="308"/>
      <c r="BGO69" s="308"/>
      <c r="BGP69" s="308"/>
      <c r="BGQ69" s="308"/>
      <c r="BGR69" s="308"/>
      <c r="BGS69" s="308"/>
      <c r="BGT69" s="308"/>
      <c r="BGU69" s="308"/>
      <c r="BGV69" s="308"/>
      <c r="BGW69" s="308"/>
      <c r="BGX69" s="308"/>
      <c r="BGY69" s="308"/>
      <c r="BGZ69" s="308"/>
      <c r="BHA69" s="308"/>
      <c r="BHB69" s="308"/>
      <c r="BHC69" s="308"/>
      <c r="BHD69" s="308"/>
      <c r="BHE69" s="308"/>
      <c r="BHF69" s="308"/>
      <c r="BHG69" s="308"/>
      <c r="BHH69" s="308"/>
      <c r="BHI69" s="308"/>
      <c r="BHJ69" s="308"/>
      <c r="BHK69" s="308"/>
      <c r="BHL69" s="308"/>
      <c r="BHM69" s="308"/>
      <c r="BHN69" s="308"/>
      <c r="BHO69" s="308"/>
      <c r="BHP69" s="308"/>
      <c r="BHQ69" s="308"/>
      <c r="BHR69" s="308"/>
      <c r="BHS69" s="308"/>
      <c r="BHT69" s="308"/>
      <c r="BHU69" s="308"/>
      <c r="BHV69" s="308"/>
      <c r="BHW69" s="308"/>
      <c r="BHX69" s="308"/>
      <c r="BHY69" s="308"/>
      <c r="BHZ69" s="308"/>
      <c r="BIA69" s="308"/>
      <c r="BIB69" s="308"/>
      <c r="BIC69" s="308"/>
      <c r="BID69" s="308"/>
      <c r="BIE69" s="308"/>
      <c r="BIF69" s="308"/>
      <c r="BIG69" s="308"/>
      <c r="BIH69" s="308"/>
      <c r="BII69" s="308"/>
      <c r="BIJ69" s="308"/>
      <c r="BIK69" s="308"/>
      <c r="BIL69" s="308"/>
      <c r="BIM69" s="308"/>
      <c r="BIN69" s="308"/>
      <c r="BIO69" s="308"/>
      <c r="BIP69" s="308"/>
      <c r="BIQ69" s="308"/>
      <c r="BIR69" s="308"/>
      <c r="BIS69" s="308"/>
      <c r="BIT69" s="308"/>
      <c r="BIU69" s="308"/>
      <c r="BIV69" s="308"/>
      <c r="BIW69" s="308"/>
      <c r="BIX69" s="308"/>
      <c r="BIY69" s="308"/>
      <c r="BIZ69" s="308"/>
      <c r="BJA69" s="308"/>
      <c r="BJB69" s="308"/>
      <c r="BJC69" s="308"/>
      <c r="BJD69" s="308"/>
      <c r="BJE69" s="308"/>
      <c r="BJF69" s="308"/>
      <c r="BJG69" s="308"/>
      <c r="BJH69" s="308"/>
      <c r="BJI69" s="308"/>
      <c r="BJJ69" s="308"/>
      <c r="BJK69" s="308"/>
      <c r="BJL69" s="308"/>
      <c r="BJM69" s="308"/>
      <c r="BJN69" s="308"/>
      <c r="BJO69" s="308"/>
      <c r="BJP69" s="308"/>
      <c r="BJQ69" s="308"/>
      <c r="BJR69" s="308"/>
      <c r="BJS69" s="308"/>
      <c r="BJT69" s="308"/>
      <c r="BJU69" s="308"/>
      <c r="BJV69" s="308"/>
      <c r="BJW69" s="308"/>
      <c r="BJX69" s="308"/>
      <c r="BJY69" s="308"/>
      <c r="BJZ69" s="308"/>
      <c r="BKA69" s="308"/>
      <c r="BKB69" s="308"/>
      <c r="BKC69" s="308"/>
      <c r="BKD69" s="308"/>
      <c r="BKE69" s="308"/>
      <c r="BKF69" s="308"/>
      <c r="BKG69" s="308"/>
      <c r="BKH69" s="308"/>
      <c r="BKI69" s="308"/>
      <c r="BKJ69" s="308"/>
      <c r="BKK69" s="308"/>
      <c r="BKL69" s="308"/>
      <c r="BKM69" s="308"/>
      <c r="BKN69" s="308"/>
      <c r="BKO69" s="308"/>
      <c r="BKP69" s="308"/>
      <c r="BKQ69" s="308"/>
      <c r="BKR69" s="308"/>
      <c r="BKS69" s="308"/>
      <c r="BKT69" s="308"/>
      <c r="BKU69" s="308"/>
      <c r="BKV69" s="308"/>
      <c r="BKW69" s="308"/>
      <c r="BKX69" s="308"/>
      <c r="BKY69" s="308"/>
      <c r="BKZ69" s="308"/>
      <c r="BLA69" s="308"/>
      <c r="BLB69" s="308"/>
      <c r="BLC69" s="308"/>
      <c r="BLD69" s="308"/>
      <c r="BLE69" s="308"/>
      <c r="BLF69" s="308"/>
      <c r="BLG69" s="308"/>
      <c r="BLH69" s="308"/>
      <c r="BLI69" s="308"/>
      <c r="BLJ69" s="308"/>
      <c r="BLK69" s="308"/>
      <c r="BLL69" s="308"/>
      <c r="BLM69" s="308"/>
      <c r="BLN69" s="308"/>
      <c r="BLO69" s="308"/>
      <c r="BLP69" s="308"/>
      <c r="BLQ69" s="308"/>
      <c r="BLR69" s="308"/>
      <c r="BLS69" s="308"/>
      <c r="BLT69" s="308"/>
      <c r="BLU69" s="308"/>
      <c r="BLV69" s="308"/>
      <c r="BLW69" s="308"/>
      <c r="BLX69" s="308"/>
      <c r="BLY69" s="308"/>
      <c r="BLZ69" s="308"/>
      <c r="BMA69" s="308"/>
      <c r="BMB69" s="308"/>
      <c r="BMC69" s="308"/>
      <c r="BMD69" s="308"/>
      <c r="BME69" s="308"/>
      <c r="BMF69" s="308"/>
      <c r="BMG69" s="308"/>
      <c r="BMH69" s="308"/>
      <c r="BMI69" s="308"/>
      <c r="BMJ69" s="308"/>
      <c r="BMK69" s="308"/>
      <c r="BML69" s="308"/>
      <c r="BMM69" s="308"/>
      <c r="BMN69" s="308"/>
      <c r="BMO69" s="308"/>
      <c r="BMP69" s="308"/>
      <c r="BMQ69" s="308"/>
      <c r="BMR69" s="308"/>
      <c r="BMS69" s="308"/>
      <c r="BMT69" s="308"/>
      <c r="BMU69" s="308"/>
      <c r="BMV69" s="308"/>
      <c r="BMW69" s="308"/>
      <c r="BMX69" s="308"/>
      <c r="BMY69" s="308"/>
      <c r="BMZ69" s="308"/>
      <c r="BNA69" s="308"/>
      <c r="BNB69" s="308"/>
      <c r="BNC69" s="308"/>
      <c r="BND69" s="308"/>
      <c r="BNE69" s="308"/>
      <c r="BNF69" s="308"/>
      <c r="BNG69" s="308"/>
      <c r="BNH69" s="308"/>
      <c r="BNI69" s="308"/>
      <c r="BNJ69" s="308"/>
      <c r="BNK69" s="308"/>
      <c r="BNL69" s="308"/>
      <c r="BNM69" s="308"/>
      <c r="BNN69" s="308"/>
      <c r="BNO69" s="308"/>
      <c r="BNP69" s="308"/>
      <c r="BNQ69" s="308"/>
      <c r="BNR69" s="308"/>
      <c r="BNS69" s="308"/>
      <c r="BNT69" s="308"/>
      <c r="BNU69" s="308"/>
      <c r="BNV69" s="308"/>
      <c r="BNW69" s="308"/>
      <c r="BNX69" s="308"/>
      <c r="BNY69" s="308"/>
      <c r="BNZ69" s="308"/>
      <c r="BOA69" s="308"/>
      <c r="BOB69" s="308"/>
      <c r="BOC69" s="308"/>
      <c r="BOD69" s="308"/>
      <c r="BOE69" s="308"/>
      <c r="BOF69" s="308"/>
      <c r="BOG69" s="308"/>
      <c r="BOH69" s="308"/>
      <c r="BOI69" s="308"/>
      <c r="BOJ69" s="308"/>
      <c r="BOK69" s="308"/>
      <c r="BOL69" s="308"/>
      <c r="BOM69" s="308"/>
      <c r="BON69" s="308"/>
      <c r="BOO69" s="308"/>
      <c r="BOP69" s="308"/>
      <c r="BOQ69" s="308"/>
      <c r="BOR69" s="308"/>
      <c r="BOS69" s="308"/>
      <c r="BOT69" s="308"/>
      <c r="BOU69" s="308"/>
      <c r="BOV69" s="308"/>
      <c r="BOW69" s="308"/>
      <c r="BOX69" s="308"/>
      <c r="BOY69" s="308"/>
      <c r="BOZ69" s="308"/>
      <c r="BPA69" s="308"/>
      <c r="BPB69" s="308"/>
      <c r="BPC69" s="308"/>
      <c r="BPD69" s="308"/>
      <c r="BPE69" s="308"/>
      <c r="BPF69" s="308"/>
      <c r="BPG69" s="308"/>
      <c r="BPH69" s="308"/>
      <c r="BPI69" s="308"/>
      <c r="BPJ69" s="308"/>
      <c r="BPK69" s="308"/>
      <c r="BPL69" s="308"/>
      <c r="BPM69" s="308"/>
      <c r="BPN69" s="308"/>
      <c r="BPO69" s="308"/>
      <c r="BPP69" s="308"/>
      <c r="BPQ69" s="308"/>
      <c r="BPR69" s="308"/>
      <c r="BPS69" s="308"/>
      <c r="BPT69" s="308"/>
      <c r="BPU69" s="308"/>
      <c r="BPV69" s="308"/>
      <c r="BPW69" s="308"/>
      <c r="BPX69" s="308"/>
      <c r="BPY69" s="308"/>
      <c r="BPZ69" s="308"/>
      <c r="BQA69" s="308"/>
      <c r="BQB69" s="308"/>
      <c r="BQC69" s="308"/>
      <c r="BQD69" s="308"/>
      <c r="BQE69" s="308"/>
      <c r="BQF69" s="308"/>
      <c r="BQG69" s="308"/>
      <c r="BQH69" s="308"/>
      <c r="BQI69" s="308"/>
      <c r="BQJ69" s="308"/>
      <c r="BQK69" s="308"/>
      <c r="BQL69" s="308"/>
      <c r="BQM69" s="308"/>
      <c r="BQN69" s="308"/>
      <c r="BQO69" s="308"/>
      <c r="BQP69" s="308"/>
      <c r="BQQ69" s="308"/>
      <c r="BQR69" s="308"/>
      <c r="BQS69" s="308"/>
      <c r="BQT69" s="308"/>
      <c r="BQU69" s="308"/>
      <c r="BQV69" s="308"/>
      <c r="BQW69" s="308"/>
      <c r="BQX69" s="308"/>
      <c r="BQY69" s="308"/>
      <c r="BQZ69" s="308"/>
      <c r="BRA69" s="308"/>
      <c r="BRB69" s="308"/>
      <c r="BRC69" s="308"/>
      <c r="BRD69" s="308"/>
      <c r="BRE69" s="308"/>
      <c r="BRF69" s="308"/>
      <c r="BRG69" s="308"/>
      <c r="BRH69" s="308"/>
      <c r="BRI69" s="308"/>
      <c r="BRJ69" s="308"/>
      <c r="BRK69" s="308"/>
      <c r="BRL69" s="308"/>
      <c r="BRM69" s="308"/>
      <c r="BRN69" s="308"/>
      <c r="BRO69" s="308"/>
      <c r="BRP69" s="308"/>
      <c r="BRQ69" s="308"/>
      <c r="BRR69" s="308"/>
      <c r="BRS69" s="308"/>
      <c r="BRT69" s="308"/>
      <c r="BRU69" s="308"/>
      <c r="BRV69" s="308"/>
      <c r="BRW69" s="308"/>
      <c r="BRX69" s="308"/>
      <c r="BRY69" s="308"/>
      <c r="BRZ69" s="308"/>
      <c r="BSA69" s="308"/>
      <c r="BSB69" s="308"/>
      <c r="BSC69" s="308"/>
      <c r="BSD69" s="308"/>
      <c r="BSE69" s="308"/>
      <c r="BSF69" s="308"/>
      <c r="BSG69" s="308"/>
      <c r="BSH69" s="308"/>
      <c r="BSI69" s="308"/>
      <c r="BSJ69" s="308"/>
      <c r="BSK69" s="308"/>
      <c r="BSL69" s="308"/>
      <c r="BSM69" s="308"/>
      <c r="BSN69" s="308"/>
      <c r="BSO69" s="308"/>
      <c r="BSP69" s="308"/>
      <c r="BSQ69" s="308"/>
      <c r="BSR69" s="308"/>
      <c r="BSS69" s="308"/>
      <c r="BST69" s="308"/>
      <c r="BSU69" s="308"/>
      <c r="BSV69" s="308"/>
      <c r="BSW69" s="308"/>
      <c r="BSX69" s="308"/>
      <c r="BSY69" s="308"/>
      <c r="BSZ69" s="308"/>
      <c r="BTA69" s="308"/>
      <c r="BTB69" s="308"/>
      <c r="BTC69" s="308"/>
      <c r="BTD69" s="308"/>
      <c r="BTE69" s="308"/>
      <c r="BTF69" s="308"/>
      <c r="BTG69" s="308"/>
      <c r="BTH69" s="308"/>
      <c r="BTI69" s="308"/>
      <c r="BTJ69" s="308"/>
      <c r="BTK69" s="308"/>
      <c r="BTL69" s="308"/>
      <c r="BTM69" s="308"/>
      <c r="BTN69" s="308"/>
      <c r="BTO69" s="308"/>
      <c r="BTP69" s="308"/>
      <c r="BTQ69" s="308"/>
      <c r="BTR69" s="308"/>
      <c r="BTS69" s="308"/>
      <c r="BTT69" s="308"/>
      <c r="BTU69" s="308"/>
      <c r="BTV69" s="308"/>
      <c r="BTW69" s="308"/>
      <c r="BTX69" s="308"/>
      <c r="BTY69" s="308"/>
      <c r="BTZ69" s="308"/>
      <c r="BUA69" s="308"/>
      <c r="BUB69" s="308"/>
      <c r="BUC69" s="308"/>
      <c r="BUD69" s="308"/>
      <c r="BUE69" s="308"/>
      <c r="BUF69" s="308"/>
      <c r="BUG69" s="308"/>
      <c r="BUH69" s="308"/>
      <c r="BUI69" s="308"/>
      <c r="BUJ69" s="308"/>
      <c r="BUK69" s="308"/>
      <c r="BUL69" s="308"/>
      <c r="BUM69" s="308"/>
      <c r="BUN69" s="308"/>
      <c r="BUO69" s="308"/>
      <c r="BUP69" s="308"/>
      <c r="BUQ69" s="308"/>
      <c r="BUR69" s="308"/>
      <c r="BUS69" s="308"/>
      <c r="BUT69" s="308"/>
      <c r="BUU69" s="308"/>
      <c r="BUV69" s="308"/>
      <c r="BUW69" s="308"/>
      <c r="BUX69" s="308"/>
      <c r="BUY69" s="308"/>
      <c r="BUZ69" s="308"/>
      <c r="BVA69" s="308"/>
      <c r="BVB69" s="308"/>
      <c r="BVC69" s="308"/>
      <c r="BVD69" s="308"/>
      <c r="BVE69" s="308"/>
      <c r="BVF69" s="308"/>
      <c r="BVG69" s="308"/>
      <c r="BVH69" s="308"/>
      <c r="BVI69" s="308"/>
      <c r="BVJ69" s="308"/>
      <c r="BVK69" s="308"/>
      <c r="BVL69" s="308"/>
      <c r="BVM69" s="308"/>
      <c r="BVN69" s="308"/>
      <c r="BVO69" s="308"/>
      <c r="BVP69" s="308"/>
      <c r="BVQ69" s="308"/>
      <c r="BVR69" s="308"/>
      <c r="BVS69" s="308"/>
      <c r="BVT69" s="308"/>
      <c r="BVU69" s="308"/>
      <c r="BVV69" s="308"/>
      <c r="BVW69" s="308"/>
      <c r="BVX69" s="308"/>
      <c r="BVY69" s="308"/>
      <c r="BVZ69" s="308"/>
      <c r="BWA69" s="308"/>
      <c r="BWB69" s="308"/>
      <c r="BWC69" s="308"/>
      <c r="BWD69" s="308"/>
      <c r="BWE69" s="308"/>
      <c r="BWF69" s="308"/>
      <c r="BWG69" s="308"/>
      <c r="BWH69" s="308"/>
      <c r="BWI69" s="308"/>
      <c r="BWJ69" s="308"/>
      <c r="BWK69" s="308"/>
      <c r="BWL69" s="308"/>
      <c r="BWM69" s="308"/>
      <c r="BWN69" s="308"/>
      <c r="BWO69" s="308"/>
      <c r="BWP69" s="308"/>
      <c r="BWQ69" s="308"/>
      <c r="BWR69" s="308"/>
      <c r="BWS69" s="308"/>
      <c r="BWT69" s="308"/>
      <c r="BWU69" s="308"/>
      <c r="BWV69" s="308"/>
      <c r="BWW69" s="308"/>
      <c r="BWX69" s="308"/>
      <c r="BWY69" s="308"/>
      <c r="BWZ69" s="308"/>
      <c r="BXA69" s="308"/>
      <c r="BXB69" s="308"/>
      <c r="BXC69" s="308"/>
      <c r="BXD69" s="308"/>
      <c r="BXE69" s="308"/>
      <c r="BXF69" s="308"/>
      <c r="BXG69" s="308"/>
      <c r="BXH69" s="308"/>
      <c r="BXI69" s="308"/>
      <c r="BXJ69" s="308"/>
      <c r="BXK69" s="308"/>
      <c r="BXL69" s="308"/>
      <c r="BXM69" s="308"/>
      <c r="BXN69" s="308"/>
      <c r="BXO69" s="308"/>
      <c r="BXP69" s="308"/>
      <c r="BXQ69" s="308"/>
      <c r="BXR69" s="308"/>
      <c r="BXS69" s="308"/>
      <c r="BXT69" s="308"/>
      <c r="BXU69" s="308"/>
      <c r="BXV69" s="308"/>
      <c r="BXW69" s="308"/>
      <c r="BXX69" s="308"/>
      <c r="BXY69" s="308"/>
      <c r="BXZ69" s="308"/>
      <c r="BYA69" s="308"/>
      <c r="BYB69" s="308"/>
      <c r="BYC69" s="308"/>
      <c r="BYD69" s="308"/>
      <c r="BYE69" s="308"/>
      <c r="BYF69" s="308"/>
      <c r="BYG69" s="308"/>
      <c r="BYH69" s="308"/>
      <c r="BYI69" s="308"/>
      <c r="BYJ69" s="308"/>
      <c r="BYK69" s="308"/>
      <c r="BYL69" s="308"/>
      <c r="BYM69" s="308"/>
      <c r="BYN69" s="308"/>
      <c r="BYO69" s="308"/>
      <c r="BYP69" s="308"/>
      <c r="BYQ69" s="308"/>
      <c r="BYR69" s="308"/>
      <c r="BYS69" s="308"/>
      <c r="BYT69" s="308"/>
      <c r="BYU69" s="308"/>
      <c r="BYV69" s="308"/>
      <c r="BYW69" s="308"/>
      <c r="BYX69" s="308"/>
      <c r="BYY69" s="308"/>
      <c r="BYZ69" s="308"/>
      <c r="BZA69" s="308"/>
      <c r="BZB69" s="308"/>
      <c r="BZC69" s="308"/>
      <c r="BZD69" s="308"/>
      <c r="BZE69" s="308"/>
      <c r="BZF69" s="308"/>
      <c r="BZG69" s="308"/>
      <c r="BZH69" s="308"/>
      <c r="BZI69" s="308"/>
      <c r="BZJ69" s="308"/>
      <c r="BZK69" s="308"/>
      <c r="BZL69" s="308"/>
      <c r="BZM69" s="308"/>
      <c r="BZN69" s="308"/>
      <c r="BZO69" s="308"/>
      <c r="BZP69" s="308"/>
      <c r="BZQ69" s="308"/>
      <c r="BZR69" s="308"/>
      <c r="BZS69" s="308"/>
      <c r="BZT69" s="308"/>
      <c r="BZU69" s="308"/>
      <c r="BZV69" s="308"/>
      <c r="BZW69" s="308"/>
      <c r="BZX69" s="308"/>
      <c r="BZY69" s="308"/>
      <c r="BZZ69" s="308"/>
      <c r="CAA69" s="308"/>
      <c r="CAB69" s="308"/>
      <c r="CAC69" s="308"/>
      <c r="CAD69" s="308"/>
      <c r="CAE69" s="308"/>
      <c r="CAF69" s="308"/>
      <c r="CAG69" s="308"/>
      <c r="CAH69" s="308"/>
      <c r="CAI69" s="308"/>
      <c r="CAJ69" s="308"/>
      <c r="CAK69" s="308"/>
      <c r="CAL69" s="308"/>
      <c r="CAM69" s="308"/>
      <c r="CAN69" s="308"/>
      <c r="CAO69" s="308"/>
      <c r="CAP69" s="308"/>
      <c r="CAQ69" s="308"/>
      <c r="CAR69" s="308"/>
      <c r="CAS69" s="308"/>
      <c r="CAT69" s="308"/>
      <c r="CAU69" s="308"/>
      <c r="CAV69" s="308"/>
      <c r="CAW69" s="308"/>
      <c r="CAX69" s="308"/>
      <c r="CAY69" s="308"/>
      <c r="CAZ69" s="308"/>
      <c r="CBA69" s="308"/>
      <c r="CBB69" s="308"/>
      <c r="CBC69" s="308"/>
      <c r="CBD69" s="308"/>
      <c r="CBE69" s="308"/>
      <c r="CBF69" s="308"/>
      <c r="CBG69" s="308"/>
      <c r="CBH69" s="308"/>
      <c r="CBI69" s="308"/>
      <c r="CBJ69" s="308"/>
      <c r="CBK69" s="308"/>
      <c r="CBL69" s="308"/>
      <c r="CBM69" s="308"/>
      <c r="CBN69" s="308"/>
      <c r="CBO69" s="308"/>
      <c r="CBP69" s="308"/>
      <c r="CBQ69" s="308"/>
      <c r="CBR69" s="308"/>
      <c r="CBS69" s="308"/>
      <c r="CBT69" s="308"/>
      <c r="CBU69" s="308"/>
      <c r="CBV69" s="308"/>
      <c r="CBW69" s="308"/>
      <c r="CBX69" s="308"/>
      <c r="CBY69" s="308"/>
      <c r="CBZ69" s="308"/>
      <c r="CCA69" s="308"/>
      <c r="CCB69" s="308"/>
      <c r="CCC69" s="308"/>
      <c r="CCD69" s="308"/>
      <c r="CCE69" s="308"/>
      <c r="CCF69" s="308"/>
      <c r="CCG69" s="308"/>
      <c r="CCH69" s="308"/>
      <c r="CCI69" s="308"/>
      <c r="CCJ69" s="308"/>
      <c r="CCK69" s="308"/>
      <c r="CCL69" s="308"/>
      <c r="CCM69" s="308"/>
      <c r="CCN69" s="308"/>
      <c r="CCO69" s="308"/>
      <c r="CCP69" s="308"/>
      <c r="CCQ69" s="308"/>
      <c r="CCR69" s="308"/>
      <c r="CCS69" s="308"/>
      <c r="CCT69" s="308"/>
      <c r="CCU69" s="308"/>
      <c r="CCV69" s="308"/>
      <c r="CCW69" s="308"/>
      <c r="CCX69" s="308"/>
      <c r="CCY69" s="308"/>
      <c r="CCZ69" s="308"/>
      <c r="CDA69" s="308"/>
      <c r="CDB69" s="308"/>
      <c r="CDC69" s="308"/>
      <c r="CDD69" s="308"/>
      <c r="CDE69" s="308"/>
      <c r="CDF69" s="308"/>
      <c r="CDG69" s="308"/>
      <c r="CDH69" s="308"/>
      <c r="CDI69" s="308"/>
      <c r="CDJ69" s="308"/>
      <c r="CDK69" s="308"/>
      <c r="CDL69" s="308"/>
      <c r="CDM69" s="308"/>
      <c r="CDN69" s="308"/>
      <c r="CDO69" s="308"/>
      <c r="CDP69" s="308"/>
      <c r="CDQ69" s="308"/>
      <c r="CDR69" s="308"/>
      <c r="CDS69" s="308"/>
      <c r="CDT69" s="308"/>
      <c r="CDU69" s="308"/>
      <c r="CDV69" s="308"/>
      <c r="CDW69" s="308"/>
      <c r="CDX69" s="308"/>
      <c r="CDY69" s="308"/>
      <c r="CDZ69" s="308"/>
      <c r="CEA69" s="308"/>
      <c r="CEB69" s="308"/>
      <c r="CEC69" s="308"/>
      <c r="CED69" s="308"/>
      <c r="CEE69" s="308"/>
      <c r="CEF69" s="308"/>
      <c r="CEG69" s="308"/>
      <c r="CEH69" s="308"/>
      <c r="CEI69" s="308"/>
      <c r="CEJ69" s="308"/>
      <c r="CEK69" s="308"/>
      <c r="CEL69" s="308"/>
      <c r="CEM69" s="308"/>
      <c r="CEN69" s="308"/>
      <c r="CEO69" s="308"/>
      <c r="CEP69" s="308"/>
      <c r="CEQ69" s="308"/>
      <c r="CER69" s="308"/>
      <c r="CES69" s="308"/>
      <c r="CET69" s="308"/>
      <c r="CEU69" s="308"/>
      <c r="CEV69" s="308"/>
      <c r="CEW69" s="308"/>
      <c r="CEX69" s="308"/>
      <c r="CEY69" s="308"/>
      <c r="CEZ69" s="308"/>
      <c r="CFA69" s="308"/>
      <c r="CFB69" s="308"/>
      <c r="CFC69" s="308"/>
      <c r="CFD69" s="308"/>
      <c r="CFE69" s="308"/>
      <c r="CFF69" s="308"/>
      <c r="CFG69" s="308"/>
      <c r="CFH69" s="308"/>
      <c r="CFI69" s="308"/>
      <c r="CFJ69" s="308"/>
      <c r="CFK69" s="308"/>
      <c r="CFL69" s="308"/>
      <c r="CFM69" s="308"/>
      <c r="CFN69" s="308"/>
      <c r="CFO69" s="308"/>
      <c r="CFP69" s="308"/>
      <c r="CFQ69" s="308"/>
      <c r="CFR69" s="308"/>
      <c r="CFS69" s="308"/>
      <c r="CFT69" s="308"/>
      <c r="CFU69" s="308"/>
      <c r="CFV69" s="308"/>
      <c r="CFW69" s="308"/>
      <c r="CFX69" s="308"/>
      <c r="CFY69" s="308"/>
      <c r="CFZ69" s="308"/>
      <c r="CGA69" s="308"/>
      <c r="CGB69" s="308"/>
      <c r="CGC69" s="308"/>
      <c r="CGD69" s="308"/>
      <c r="CGE69" s="308"/>
      <c r="CGF69" s="308"/>
      <c r="CGG69" s="308"/>
      <c r="CGH69" s="308"/>
      <c r="CGI69" s="308"/>
      <c r="CGJ69" s="308"/>
      <c r="CGK69" s="308"/>
      <c r="CGL69" s="308"/>
      <c r="CGM69" s="308"/>
      <c r="CGN69" s="308"/>
      <c r="CGO69" s="308"/>
      <c r="CGP69" s="308"/>
      <c r="CGQ69" s="308"/>
      <c r="CGR69" s="308"/>
      <c r="CGS69" s="308"/>
      <c r="CGT69" s="308"/>
      <c r="CGU69" s="308"/>
      <c r="CGV69" s="308"/>
      <c r="CGW69" s="308"/>
      <c r="CGX69" s="308"/>
      <c r="CGY69" s="308"/>
      <c r="CGZ69" s="308"/>
      <c r="CHA69" s="308"/>
      <c r="CHB69" s="308"/>
      <c r="CHC69" s="308"/>
      <c r="CHD69" s="308"/>
      <c r="CHE69" s="308"/>
      <c r="CHF69" s="308"/>
      <c r="CHG69" s="308"/>
      <c r="CHH69" s="308"/>
      <c r="CHI69" s="308"/>
      <c r="CHJ69" s="308"/>
      <c r="CHK69" s="308"/>
      <c r="CHL69" s="308"/>
      <c r="CHM69" s="308"/>
      <c r="CHN69" s="308"/>
      <c r="CHO69" s="308"/>
      <c r="CHP69" s="308"/>
      <c r="CHQ69" s="308"/>
      <c r="CHR69" s="308"/>
      <c r="CHS69" s="308"/>
      <c r="CHT69" s="308"/>
      <c r="CHU69" s="308"/>
      <c r="CHV69" s="308"/>
      <c r="CHW69" s="308"/>
      <c r="CHX69" s="308"/>
      <c r="CHY69" s="308"/>
      <c r="CHZ69" s="308"/>
      <c r="CIA69" s="308"/>
      <c r="CIB69" s="308"/>
      <c r="CIC69" s="308"/>
      <c r="CID69" s="308"/>
      <c r="CIE69" s="308"/>
      <c r="CIF69" s="308"/>
      <c r="CIG69" s="308"/>
      <c r="CIH69" s="308"/>
      <c r="CII69" s="308"/>
      <c r="CIJ69" s="308"/>
      <c r="CIK69" s="308"/>
      <c r="CIL69" s="308"/>
      <c r="CIM69" s="308"/>
      <c r="CIN69" s="308"/>
      <c r="CIO69" s="308"/>
      <c r="CIP69" s="308"/>
      <c r="CIQ69" s="308"/>
      <c r="CIR69" s="308"/>
      <c r="CIS69" s="308"/>
      <c r="CIT69" s="308"/>
      <c r="CIU69" s="308"/>
      <c r="CIV69" s="308"/>
      <c r="CIW69" s="308"/>
      <c r="CIX69" s="308"/>
      <c r="CIY69" s="308"/>
      <c r="CIZ69" s="308"/>
      <c r="CJA69" s="308"/>
      <c r="CJB69" s="308"/>
      <c r="CJC69" s="308"/>
      <c r="CJD69" s="308"/>
      <c r="CJE69" s="308"/>
      <c r="CJF69" s="308"/>
      <c r="CJG69" s="308"/>
      <c r="CJH69" s="308"/>
      <c r="CJI69" s="308"/>
      <c r="CJJ69" s="308"/>
      <c r="CJK69" s="308"/>
      <c r="CJL69" s="308"/>
      <c r="CJM69" s="308"/>
      <c r="CJN69" s="308"/>
      <c r="CJO69" s="308"/>
      <c r="CJP69" s="308"/>
      <c r="CJQ69" s="308"/>
      <c r="CJR69" s="308"/>
      <c r="CJS69" s="308"/>
      <c r="CJT69" s="308"/>
      <c r="CJU69" s="308"/>
      <c r="CJV69" s="308"/>
      <c r="CJW69" s="308"/>
      <c r="CJX69" s="308"/>
      <c r="CJY69" s="308"/>
      <c r="CJZ69" s="308"/>
      <c r="CKA69" s="308"/>
      <c r="CKB69" s="308"/>
      <c r="CKC69" s="308"/>
      <c r="CKD69" s="308"/>
      <c r="CKE69" s="308"/>
      <c r="CKF69" s="308"/>
      <c r="CKG69" s="308"/>
      <c r="CKH69" s="308"/>
      <c r="CKI69" s="308"/>
      <c r="CKJ69" s="308"/>
      <c r="CKK69" s="308"/>
      <c r="CKL69" s="308"/>
      <c r="CKM69" s="308"/>
      <c r="CKN69" s="308"/>
      <c r="CKO69" s="308"/>
      <c r="CKP69" s="308"/>
      <c r="CKQ69" s="308"/>
      <c r="CKR69" s="308"/>
      <c r="CKS69" s="308"/>
      <c r="CKT69" s="308"/>
      <c r="CKU69" s="308"/>
      <c r="CKV69" s="308"/>
      <c r="CKW69" s="308"/>
      <c r="CKX69" s="308"/>
      <c r="CKY69" s="308"/>
      <c r="CKZ69" s="308"/>
      <c r="CLA69" s="308"/>
      <c r="CLB69" s="308"/>
      <c r="CLC69" s="308"/>
      <c r="CLD69" s="308"/>
      <c r="CLE69" s="308"/>
      <c r="CLF69" s="308"/>
      <c r="CLG69" s="308"/>
      <c r="CLH69" s="308"/>
      <c r="CLI69" s="308"/>
      <c r="CLJ69" s="308"/>
      <c r="CLK69" s="308"/>
      <c r="CLL69" s="308"/>
      <c r="CLM69" s="308"/>
      <c r="CLN69" s="308"/>
      <c r="CLO69" s="308"/>
      <c r="CLP69" s="308"/>
      <c r="CLQ69" s="308"/>
      <c r="CLR69" s="308"/>
      <c r="CLS69" s="308"/>
      <c r="CLT69" s="308"/>
      <c r="CLU69" s="308"/>
      <c r="CLV69" s="308"/>
      <c r="CLW69" s="308"/>
      <c r="CLX69" s="308"/>
      <c r="CLY69" s="308"/>
      <c r="CLZ69" s="308"/>
      <c r="CMA69" s="308"/>
      <c r="CMB69" s="308"/>
      <c r="CMC69" s="308"/>
      <c r="CMD69" s="308"/>
      <c r="CME69" s="308"/>
      <c r="CMF69" s="308"/>
      <c r="CMG69" s="308"/>
      <c r="CMH69" s="308"/>
      <c r="CMI69" s="308"/>
      <c r="CMJ69" s="308"/>
      <c r="CMK69" s="308"/>
      <c r="CML69" s="308"/>
      <c r="CMM69" s="308"/>
      <c r="CMN69" s="308"/>
      <c r="CMO69" s="308"/>
      <c r="CMP69" s="308"/>
      <c r="CMQ69" s="308"/>
      <c r="CMR69" s="308"/>
      <c r="CMS69" s="308"/>
      <c r="CMT69" s="308"/>
      <c r="CMU69" s="308"/>
      <c r="CMV69" s="308"/>
      <c r="CMW69" s="308"/>
      <c r="CMX69" s="308"/>
      <c r="CMY69" s="308"/>
      <c r="CMZ69" s="308"/>
      <c r="CNA69" s="308"/>
      <c r="CNB69" s="308"/>
      <c r="CNC69" s="308"/>
      <c r="CND69" s="308"/>
      <c r="CNE69" s="308"/>
      <c r="CNF69" s="308"/>
      <c r="CNG69" s="308"/>
      <c r="CNH69" s="308"/>
      <c r="CNI69" s="308"/>
      <c r="CNJ69" s="308"/>
      <c r="CNK69" s="308"/>
      <c r="CNL69" s="308"/>
      <c r="CNM69" s="308"/>
      <c r="CNN69" s="308"/>
      <c r="CNO69" s="308"/>
      <c r="CNP69" s="308"/>
      <c r="CNQ69" s="308"/>
      <c r="CNR69" s="308"/>
      <c r="CNS69" s="308"/>
      <c r="CNT69" s="308"/>
      <c r="CNU69" s="308"/>
      <c r="CNV69" s="308"/>
      <c r="CNW69" s="308"/>
      <c r="CNX69" s="308"/>
      <c r="CNY69" s="308"/>
      <c r="CNZ69" s="308"/>
      <c r="COA69" s="308"/>
      <c r="COB69" s="308"/>
      <c r="COC69" s="308"/>
      <c r="COD69" s="308"/>
      <c r="COE69" s="308"/>
      <c r="COF69" s="308"/>
      <c r="COG69" s="308"/>
      <c r="COH69" s="308"/>
      <c r="COI69" s="308"/>
      <c r="COJ69" s="308"/>
      <c r="COK69" s="308"/>
      <c r="COL69" s="308"/>
      <c r="COM69" s="308"/>
      <c r="CON69" s="308"/>
      <c r="COO69" s="308"/>
      <c r="COP69" s="308"/>
      <c r="COQ69" s="308"/>
      <c r="COR69" s="308"/>
      <c r="COS69" s="308"/>
      <c r="COT69" s="308"/>
      <c r="COU69" s="308"/>
      <c r="COV69" s="308"/>
      <c r="COW69" s="308"/>
      <c r="COX69" s="308"/>
      <c r="COY69" s="308"/>
      <c r="COZ69" s="308"/>
      <c r="CPA69" s="308"/>
      <c r="CPB69" s="308"/>
      <c r="CPC69" s="308"/>
      <c r="CPD69" s="308"/>
      <c r="CPE69" s="308"/>
      <c r="CPF69" s="308"/>
      <c r="CPG69" s="308"/>
      <c r="CPH69" s="308"/>
      <c r="CPI69" s="308"/>
      <c r="CPJ69" s="308"/>
      <c r="CPK69" s="308"/>
      <c r="CPL69" s="308"/>
      <c r="CPM69" s="308"/>
      <c r="CPN69" s="308"/>
      <c r="CPO69" s="308"/>
      <c r="CPP69" s="308"/>
      <c r="CPQ69" s="308"/>
      <c r="CPR69" s="308"/>
      <c r="CPS69" s="308"/>
      <c r="CPT69" s="308"/>
      <c r="CPU69" s="308"/>
      <c r="CPV69" s="308"/>
      <c r="CPW69" s="308"/>
      <c r="CPX69" s="308"/>
      <c r="CPY69" s="308"/>
      <c r="CPZ69" s="308"/>
      <c r="CQA69" s="308"/>
      <c r="CQB69" s="308"/>
      <c r="CQC69" s="308"/>
      <c r="CQD69" s="308"/>
      <c r="CQE69" s="308"/>
      <c r="CQF69" s="308"/>
      <c r="CQG69" s="308"/>
      <c r="CQH69" s="308"/>
      <c r="CQI69" s="308"/>
      <c r="CQJ69" s="308"/>
      <c r="CQK69" s="308"/>
      <c r="CQL69" s="308"/>
      <c r="CQM69" s="308"/>
      <c r="CQN69" s="308"/>
      <c r="CQO69" s="308"/>
      <c r="CQP69" s="308"/>
      <c r="CQQ69" s="308"/>
      <c r="CQR69" s="308"/>
      <c r="CQS69" s="308"/>
      <c r="CQT69" s="308"/>
      <c r="CQU69" s="308"/>
      <c r="CQV69" s="308"/>
      <c r="CQW69" s="308"/>
      <c r="CQX69" s="308"/>
      <c r="CQY69" s="308"/>
      <c r="CQZ69" s="308"/>
      <c r="CRA69" s="308"/>
      <c r="CRB69" s="308"/>
      <c r="CRC69" s="308"/>
      <c r="CRD69" s="308"/>
      <c r="CRE69" s="308"/>
      <c r="CRF69" s="308"/>
      <c r="CRG69" s="308"/>
      <c r="CRH69" s="308"/>
      <c r="CRI69" s="308"/>
      <c r="CRJ69" s="308"/>
      <c r="CRK69" s="308"/>
      <c r="CRL69" s="308"/>
      <c r="CRM69" s="308"/>
      <c r="CRN69" s="308"/>
      <c r="CRO69" s="308"/>
      <c r="CRP69" s="308"/>
      <c r="CRQ69" s="308"/>
      <c r="CRR69" s="308"/>
      <c r="CRS69" s="308"/>
      <c r="CRT69" s="308"/>
      <c r="CRU69" s="308"/>
      <c r="CRV69" s="308"/>
      <c r="CRW69" s="308"/>
      <c r="CRX69" s="308"/>
      <c r="CRY69" s="308"/>
      <c r="CRZ69" s="308"/>
      <c r="CSA69" s="308"/>
      <c r="CSB69" s="308"/>
      <c r="CSC69" s="308"/>
      <c r="CSD69" s="308"/>
      <c r="CSE69" s="308"/>
      <c r="CSF69" s="308"/>
      <c r="CSG69" s="308"/>
      <c r="CSH69" s="308"/>
      <c r="CSI69" s="308"/>
      <c r="CSJ69" s="308"/>
      <c r="CSK69" s="308"/>
      <c r="CSL69" s="308"/>
      <c r="CSM69" s="308"/>
      <c r="CSN69" s="308"/>
      <c r="CSO69" s="308"/>
      <c r="CSP69" s="308"/>
      <c r="CSQ69" s="308"/>
      <c r="CSR69" s="308"/>
      <c r="CSS69" s="308"/>
      <c r="CST69" s="308"/>
      <c r="CSU69" s="308"/>
      <c r="CSV69" s="308"/>
      <c r="CSW69" s="308"/>
      <c r="CSX69" s="308"/>
      <c r="CSY69" s="308"/>
      <c r="CSZ69" s="308"/>
      <c r="CTA69" s="308"/>
      <c r="CTB69" s="308"/>
      <c r="CTC69" s="308"/>
      <c r="CTD69" s="308"/>
      <c r="CTE69" s="308"/>
      <c r="CTF69" s="308"/>
      <c r="CTG69" s="308"/>
      <c r="CTH69" s="308"/>
      <c r="CTI69" s="308"/>
      <c r="CTJ69" s="308"/>
      <c r="CTK69" s="308"/>
      <c r="CTL69" s="308"/>
      <c r="CTM69" s="308"/>
      <c r="CTN69" s="308"/>
      <c r="CTO69" s="308"/>
      <c r="CTP69" s="308"/>
      <c r="CTQ69" s="308"/>
      <c r="CTR69" s="308"/>
      <c r="CTS69" s="308"/>
      <c r="CTT69" s="308"/>
      <c r="CTU69" s="308"/>
      <c r="CTV69" s="308"/>
      <c r="CTW69" s="308"/>
      <c r="CTX69" s="308"/>
      <c r="CTY69" s="308"/>
      <c r="CTZ69" s="308"/>
      <c r="CUA69" s="308"/>
      <c r="CUB69" s="308"/>
      <c r="CUC69" s="308"/>
      <c r="CUD69" s="308"/>
      <c r="CUE69" s="308"/>
      <c r="CUF69" s="308"/>
      <c r="CUG69" s="308"/>
      <c r="CUH69" s="308"/>
      <c r="CUI69" s="308"/>
      <c r="CUJ69" s="308"/>
      <c r="CUK69" s="308"/>
      <c r="CUL69" s="308"/>
      <c r="CUM69" s="308"/>
      <c r="CUN69" s="308"/>
      <c r="CUO69" s="308"/>
      <c r="CUP69" s="308"/>
      <c r="CUQ69" s="308"/>
      <c r="CUR69" s="308"/>
      <c r="CUS69" s="308"/>
      <c r="CUT69" s="308"/>
      <c r="CUU69" s="308"/>
      <c r="CUV69" s="308"/>
      <c r="CUW69" s="308"/>
      <c r="CUX69" s="308"/>
      <c r="CUY69" s="308"/>
      <c r="CUZ69" s="308"/>
      <c r="CVA69" s="308"/>
      <c r="CVB69" s="308"/>
      <c r="CVC69" s="308"/>
      <c r="CVD69" s="308"/>
      <c r="CVE69" s="308"/>
      <c r="CVF69" s="308"/>
      <c r="CVG69" s="308"/>
      <c r="CVH69" s="308"/>
      <c r="CVI69" s="308"/>
      <c r="CVJ69" s="308"/>
      <c r="CVK69" s="308"/>
      <c r="CVL69" s="308"/>
      <c r="CVM69" s="308"/>
      <c r="CVN69" s="308"/>
      <c r="CVO69" s="308"/>
      <c r="CVP69" s="308"/>
      <c r="CVQ69" s="308"/>
      <c r="CVR69" s="308"/>
      <c r="CVS69" s="308"/>
      <c r="CVT69" s="308"/>
      <c r="CVU69" s="308"/>
      <c r="CVV69" s="308"/>
      <c r="CVW69" s="308"/>
      <c r="CVX69" s="308"/>
      <c r="CVY69" s="308"/>
      <c r="CVZ69" s="308"/>
      <c r="CWA69" s="308"/>
      <c r="CWB69" s="308"/>
      <c r="CWC69" s="308"/>
      <c r="CWD69" s="308"/>
      <c r="CWE69" s="308"/>
      <c r="CWF69" s="308"/>
      <c r="CWG69" s="308"/>
      <c r="CWH69" s="308"/>
      <c r="CWI69" s="308"/>
      <c r="CWJ69" s="308"/>
      <c r="CWK69" s="308"/>
      <c r="CWL69" s="308"/>
      <c r="CWM69" s="308"/>
      <c r="CWN69" s="308"/>
      <c r="CWO69" s="308"/>
      <c r="CWP69" s="308"/>
      <c r="CWQ69" s="308"/>
      <c r="CWR69" s="308"/>
      <c r="CWS69" s="308"/>
      <c r="CWT69" s="308"/>
      <c r="CWU69" s="308"/>
      <c r="CWV69" s="308"/>
      <c r="CWW69" s="308"/>
      <c r="CWX69" s="308"/>
      <c r="CWY69" s="308"/>
      <c r="CWZ69" s="308"/>
      <c r="CXA69" s="308"/>
      <c r="CXB69" s="308"/>
      <c r="CXC69" s="308"/>
      <c r="CXD69" s="308"/>
      <c r="CXE69" s="308"/>
      <c r="CXF69" s="308"/>
      <c r="CXG69" s="308"/>
      <c r="CXH69" s="308"/>
      <c r="CXI69" s="308"/>
      <c r="CXJ69" s="308"/>
      <c r="CXK69" s="308"/>
      <c r="CXL69" s="308"/>
      <c r="CXM69" s="308"/>
      <c r="CXN69" s="308"/>
      <c r="CXO69" s="308"/>
      <c r="CXP69" s="308"/>
      <c r="CXQ69" s="308"/>
      <c r="CXR69" s="308"/>
      <c r="CXS69" s="308"/>
      <c r="CXT69" s="308"/>
      <c r="CXU69" s="308"/>
      <c r="CXV69" s="308"/>
      <c r="CXW69" s="308"/>
      <c r="CXX69" s="308"/>
      <c r="CXY69" s="308"/>
      <c r="CXZ69" s="308"/>
      <c r="CYA69" s="308"/>
      <c r="CYB69" s="308"/>
      <c r="CYC69" s="308"/>
      <c r="CYD69" s="308"/>
      <c r="CYE69" s="308"/>
      <c r="CYF69" s="308"/>
      <c r="CYG69" s="308"/>
      <c r="CYH69" s="308"/>
      <c r="CYI69" s="308"/>
      <c r="CYJ69" s="308"/>
      <c r="CYK69" s="308"/>
      <c r="CYL69" s="308"/>
      <c r="CYM69" s="308"/>
      <c r="CYN69" s="308"/>
      <c r="CYO69" s="308"/>
      <c r="CYP69" s="308"/>
      <c r="CYQ69" s="308"/>
      <c r="CYR69" s="308"/>
      <c r="CYS69" s="308"/>
      <c r="CYT69" s="308"/>
      <c r="CYU69" s="308"/>
      <c r="CYV69" s="308"/>
      <c r="CYW69" s="308"/>
      <c r="CYX69" s="308"/>
      <c r="CYY69" s="308"/>
      <c r="CYZ69" s="308"/>
      <c r="CZA69" s="308"/>
      <c r="CZB69" s="308"/>
      <c r="CZC69" s="308"/>
      <c r="CZD69" s="308"/>
      <c r="CZE69" s="308"/>
      <c r="CZF69" s="308"/>
      <c r="CZG69" s="308"/>
      <c r="CZH69" s="308"/>
      <c r="CZI69" s="308"/>
      <c r="CZJ69" s="308"/>
      <c r="CZK69" s="308"/>
      <c r="CZL69" s="308"/>
      <c r="CZM69" s="308"/>
      <c r="CZN69" s="308"/>
      <c r="CZO69" s="308"/>
      <c r="CZP69" s="308"/>
      <c r="CZQ69" s="308"/>
      <c r="CZR69" s="308"/>
      <c r="CZS69" s="308"/>
      <c r="CZT69" s="308"/>
      <c r="CZU69" s="308"/>
      <c r="CZV69" s="308"/>
      <c r="CZW69" s="308"/>
      <c r="CZX69" s="308"/>
      <c r="CZY69" s="308"/>
      <c r="CZZ69" s="308"/>
      <c r="DAA69" s="308"/>
      <c r="DAB69" s="308"/>
      <c r="DAC69" s="308"/>
      <c r="DAD69" s="308"/>
      <c r="DAE69" s="308"/>
      <c r="DAF69" s="308"/>
      <c r="DAG69" s="308"/>
      <c r="DAH69" s="308"/>
      <c r="DAI69" s="308"/>
      <c r="DAJ69" s="308"/>
      <c r="DAK69" s="308"/>
      <c r="DAL69" s="308"/>
      <c r="DAM69" s="308"/>
      <c r="DAN69" s="308"/>
      <c r="DAO69" s="308"/>
      <c r="DAP69" s="308"/>
      <c r="DAQ69" s="308"/>
      <c r="DAR69" s="308"/>
      <c r="DAS69" s="308"/>
      <c r="DAT69" s="308"/>
      <c r="DAU69" s="308"/>
      <c r="DAV69" s="308"/>
      <c r="DAW69" s="308"/>
      <c r="DAX69" s="308"/>
      <c r="DAY69" s="308"/>
      <c r="DAZ69" s="308"/>
      <c r="DBA69" s="308"/>
      <c r="DBB69" s="308"/>
      <c r="DBC69" s="308"/>
      <c r="DBD69" s="308"/>
      <c r="DBE69" s="308"/>
      <c r="DBF69" s="308"/>
      <c r="DBG69" s="308"/>
      <c r="DBH69" s="308"/>
      <c r="DBI69" s="308"/>
      <c r="DBJ69" s="308"/>
      <c r="DBK69" s="308"/>
      <c r="DBL69" s="308"/>
      <c r="DBM69" s="308"/>
      <c r="DBN69" s="308"/>
      <c r="DBO69" s="308"/>
      <c r="DBP69" s="308"/>
      <c r="DBQ69" s="308"/>
      <c r="DBR69" s="308"/>
      <c r="DBS69" s="308"/>
      <c r="DBT69" s="308"/>
      <c r="DBU69" s="308"/>
      <c r="DBV69" s="308"/>
      <c r="DBW69" s="308"/>
      <c r="DBX69" s="308"/>
      <c r="DBY69" s="308"/>
      <c r="DBZ69" s="308"/>
      <c r="DCA69" s="308"/>
      <c r="DCB69" s="308"/>
      <c r="DCC69" s="308"/>
      <c r="DCD69" s="308"/>
      <c r="DCE69" s="308"/>
      <c r="DCF69" s="308"/>
      <c r="DCG69" s="308"/>
      <c r="DCH69" s="308"/>
      <c r="DCI69" s="308"/>
      <c r="DCJ69" s="308"/>
      <c r="DCK69" s="308"/>
      <c r="DCL69" s="308"/>
      <c r="DCM69" s="308"/>
      <c r="DCN69" s="308"/>
      <c r="DCO69" s="308"/>
      <c r="DCP69" s="308"/>
      <c r="DCQ69" s="308"/>
      <c r="DCR69" s="308"/>
      <c r="DCS69" s="308"/>
      <c r="DCT69" s="308"/>
      <c r="DCU69" s="308"/>
      <c r="DCV69" s="308"/>
      <c r="DCW69" s="308"/>
      <c r="DCX69" s="308"/>
      <c r="DCY69" s="308"/>
      <c r="DCZ69" s="308"/>
      <c r="DDA69" s="308"/>
      <c r="DDB69" s="308"/>
      <c r="DDC69" s="308"/>
      <c r="DDD69" s="308"/>
      <c r="DDE69" s="308"/>
      <c r="DDF69" s="308"/>
      <c r="DDG69" s="308"/>
      <c r="DDH69" s="308"/>
      <c r="DDI69" s="308"/>
      <c r="DDJ69" s="308"/>
      <c r="DDK69" s="308"/>
      <c r="DDL69" s="308"/>
      <c r="DDM69" s="308"/>
      <c r="DDN69" s="308"/>
      <c r="DDO69" s="308"/>
      <c r="DDP69" s="308"/>
      <c r="DDQ69" s="308"/>
      <c r="DDR69" s="308"/>
      <c r="DDS69" s="308"/>
      <c r="DDT69" s="308"/>
      <c r="DDU69" s="308"/>
      <c r="DDV69" s="308"/>
      <c r="DDW69" s="308"/>
      <c r="DDX69" s="308"/>
      <c r="DDY69" s="308"/>
      <c r="DDZ69" s="308"/>
      <c r="DEA69" s="308"/>
      <c r="DEB69" s="308"/>
      <c r="DEC69" s="308"/>
      <c r="DED69" s="308"/>
      <c r="DEE69" s="308"/>
      <c r="DEF69" s="308"/>
      <c r="DEG69" s="308"/>
      <c r="DEH69" s="308"/>
      <c r="DEI69" s="308"/>
      <c r="DEJ69" s="308"/>
      <c r="DEK69" s="308"/>
      <c r="DEL69" s="308"/>
      <c r="DEM69" s="308"/>
      <c r="DEN69" s="308"/>
      <c r="DEO69" s="308"/>
      <c r="DEP69" s="308"/>
      <c r="DEQ69" s="308"/>
      <c r="DER69" s="308"/>
      <c r="DES69" s="308"/>
      <c r="DET69" s="308"/>
      <c r="DEU69" s="308"/>
      <c r="DEV69" s="308"/>
      <c r="DEW69" s="308"/>
      <c r="DEX69" s="308"/>
      <c r="DEY69" s="308"/>
      <c r="DEZ69" s="308"/>
      <c r="DFA69" s="308"/>
      <c r="DFB69" s="308"/>
      <c r="DFC69" s="308"/>
      <c r="DFD69" s="308"/>
      <c r="DFE69" s="308"/>
      <c r="DFF69" s="308"/>
      <c r="DFG69" s="308"/>
      <c r="DFH69" s="308"/>
      <c r="DFI69" s="308"/>
      <c r="DFJ69" s="308"/>
      <c r="DFK69" s="308"/>
      <c r="DFL69" s="308"/>
      <c r="DFM69" s="308"/>
      <c r="DFN69" s="308"/>
      <c r="DFO69" s="308"/>
      <c r="DFP69" s="308"/>
      <c r="DFQ69" s="308"/>
      <c r="DFR69" s="308"/>
      <c r="DFS69" s="308"/>
      <c r="DFT69" s="308"/>
      <c r="DFU69" s="308"/>
      <c r="DFV69" s="308"/>
      <c r="DFW69" s="308"/>
      <c r="DFX69" s="308"/>
      <c r="DFY69" s="308"/>
      <c r="DFZ69" s="308"/>
      <c r="DGA69" s="308"/>
      <c r="DGB69" s="308"/>
      <c r="DGC69" s="308"/>
      <c r="DGD69" s="308"/>
      <c r="DGE69" s="308"/>
      <c r="DGF69" s="308"/>
      <c r="DGG69" s="308"/>
      <c r="DGH69" s="308"/>
      <c r="DGI69" s="308"/>
      <c r="DGJ69" s="308"/>
      <c r="DGK69" s="308"/>
      <c r="DGL69" s="308"/>
      <c r="DGM69" s="308"/>
      <c r="DGN69" s="308"/>
      <c r="DGO69" s="308"/>
      <c r="DGP69" s="308"/>
      <c r="DGQ69" s="308"/>
      <c r="DGR69" s="308"/>
      <c r="DGS69" s="308"/>
      <c r="DGT69" s="308"/>
      <c r="DGU69" s="308"/>
      <c r="DGV69" s="308"/>
      <c r="DGW69" s="308"/>
      <c r="DGX69" s="308"/>
      <c r="DGY69" s="308"/>
      <c r="DGZ69" s="308"/>
      <c r="DHA69" s="308"/>
      <c r="DHB69" s="308"/>
      <c r="DHC69" s="308"/>
      <c r="DHD69" s="308"/>
      <c r="DHE69" s="308"/>
      <c r="DHF69" s="308"/>
      <c r="DHG69" s="308"/>
      <c r="DHH69" s="308"/>
      <c r="DHI69" s="308"/>
      <c r="DHJ69" s="308"/>
      <c r="DHK69" s="308"/>
      <c r="DHL69" s="308"/>
      <c r="DHM69" s="308"/>
      <c r="DHN69" s="308"/>
      <c r="DHO69" s="308"/>
      <c r="DHP69" s="308"/>
      <c r="DHQ69" s="308"/>
      <c r="DHR69" s="308"/>
      <c r="DHS69" s="308"/>
      <c r="DHT69" s="308"/>
      <c r="DHU69" s="308"/>
      <c r="DHV69" s="308"/>
      <c r="DHW69" s="308"/>
      <c r="DHX69" s="308"/>
      <c r="DHY69" s="308"/>
      <c r="DHZ69" s="308"/>
      <c r="DIA69" s="308"/>
      <c r="DIB69" s="308"/>
      <c r="DIC69" s="308"/>
      <c r="DID69" s="308"/>
      <c r="DIE69" s="308"/>
      <c r="DIF69" s="308"/>
      <c r="DIG69" s="308"/>
      <c r="DIH69" s="308"/>
      <c r="DII69" s="308"/>
      <c r="DIJ69" s="308"/>
      <c r="DIK69" s="308"/>
      <c r="DIL69" s="308"/>
      <c r="DIM69" s="308"/>
      <c r="DIN69" s="308"/>
      <c r="DIO69" s="308"/>
      <c r="DIP69" s="308"/>
      <c r="DIQ69" s="308"/>
      <c r="DIR69" s="308"/>
      <c r="DIS69" s="308"/>
      <c r="DIT69" s="308"/>
      <c r="DIU69" s="308"/>
      <c r="DIV69" s="308"/>
      <c r="DIW69" s="308"/>
      <c r="DIX69" s="308"/>
      <c r="DIY69" s="308"/>
      <c r="DIZ69" s="308"/>
      <c r="DJA69" s="308"/>
      <c r="DJB69" s="308"/>
      <c r="DJC69" s="308"/>
      <c r="DJD69" s="308"/>
      <c r="DJE69" s="308"/>
      <c r="DJF69" s="308"/>
      <c r="DJG69" s="308"/>
      <c r="DJH69" s="308"/>
      <c r="DJI69" s="308"/>
      <c r="DJJ69" s="308"/>
      <c r="DJK69" s="308"/>
      <c r="DJL69" s="308"/>
      <c r="DJM69" s="308"/>
      <c r="DJN69" s="308"/>
      <c r="DJO69" s="308"/>
      <c r="DJP69" s="308"/>
      <c r="DJQ69" s="308"/>
      <c r="DJR69" s="308"/>
      <c r="DJS69" s="308"/>
      <c r="DJT69" s="308"/>
      <c r="DJU69" s="308"/>
      <c r="DJV69" s="308"/>
      <c r="DJW69" s="308"/>
      <c r="DJX69" s="308"/>
      <c r="DJY69" s="308"/>
      <c r="DJZ69" s="308"/>
      <c r="DKA69" s="308"/>
      <c r="DKB69" s="308"/>
      <c r="DKC69" s="308"/>
      <c r="DKD69" s="308"/>
      <c r="DKE69" s="308"/>
      <c r="DKF69" s="308"/>
      <c r="DKG69" s="308"/>
      <c r="DKH69" s="308"/>
      <c r="DKI69" s="308"/>
      <c r="DKJ69" s="308"/>
      <c r="DKK69" s="308"/>
      <c r="DKL69" s="308"/>
      <c r="DKM69" s="308"/>
      <c r="DKN69" s="308"/>
      <c r="DKO69" s="308"/>
      <c r="DKP69" s="308"/>
      <c r="DKQ69" s="308"/>
      <c r="DKR69" s="308"/>
      <c r="DKS69" s="308"/>
      <c r="DKT69" s="308"/>
      <c r="DKU69" s="308"/>
      <c r="DKV69" s="308"/>
      <c r="DKW69" s="308"/>
      <c r="DKX69" s="308"/>
      <c r="DKY69" s="308"/>
      <c r="DKZ69" s="308"/>
      <c r="DLA69" s="308"/>
      <c r="DLB69" s="308"/>
      <c r="DLC69" s="308"/>
      <c r="DLD69" s="308"/>
      <c r="DLE69" s="308"/>
      <c r="DLF69" s="308"/>
      <c r="DLG69" s="308"/>
      <c r="DLH69" s="308"/>
      <c r="DLI69" s="308"/>
      <c r="DLJ69" s="308"/>
      <c r="DLK69" s="308"/>
      <c r="DLL69" s="308"/>
      <c r="DLM69" s="308"/>
      <c r="DLN69" s="308"/>
      <c r="DLO69" s="308"/>
      <c r="DLP69" s="308"/>
      <c r="DLQ69" s="308"/>
      <c r="DLR69" s="308"/>
      <c r="DLS69" s="308"/>
      <c r="DLT69" s="308"/>
      <c r="DLU69" s="308"/>
      <c r="DLV69" s="308"/>
      <c r="DLW69" s="308"/>
      <c r="DLX69" s="308"/>
      <c r="DLY69" s="308"/>
      <c r="DLZ69" s="308"/>
      <c r="DMA69" s="308"/>
      <c r="DMB69" s="308"/>
      <c r="DMC69" s="308"/>
      <c r="DMD69" s="308"/>
      <c r="DME69" s="308"/>
      <c r="DMF69" s="308"/>
      <c r="DMG69" s="308"/>
      <c r="DMH69" s="308"/>
      <c r="DMI69" s="308"/>
      <c r="DMJ69" s="308"/>
      <c r="DMK69" s="308"/>
      <c r="DML69" s="308"/>
      <c r="DMM69" s="308"/>
      <c r="DMN69" s="308"/>
      <c r="DMO69" s="308"/>
      <c r="DMP69" s="308"/>
      <c r="DMQ69" s="308"/>
      <c r="DMR69" s="308"/>
      <c r="DMS69" s="308"/>
      <c r="DMT69" s="308"/>
      <c r="DMU69" s="308"/>
      <c r="DMV69" s="308"/>
      <c r="DMW69" s="308"/>
      <c r="DMX69" s="308"/>
      <c r="DMY69" s="308"/>
      <c r="DMZ69" s="308"/>
      <c r="DNA69" s="308"/>
      <c r="DNB69" s="308"/>
      <c r="DNC69" s="308"/>
      <c r="DND69" s="308"/>
      <c r="DNE69" s="308"/>
      <c r="DNF69" s="308"/>
      <c r="DNG69" s="308"/>
      <c r="DNH69" s="308"/>
      <c r="DNI69" s="308"/>
      <c r="DNJ69" s="308"/>
      <c r="DNK69" s="308"/>
      <c r="DNL69" s="308"/>
      <c r="DNM69" s="308"/>
      <c r="DNN69" s="308"/>
      <c r="DNO69" s="308"/>
      <c r="DNP69" s="308"/>
      <c r="DNQ69" s="308"/>
      <c r="DNR69" s="308"/>
      <c r="DNS69" s="308"/>
      <c r="DNT69" s="308"/>
      <c r="DNU69" s="308"/>
      <c r="DNV69" s="308"/>
      <c r="DNW69" s="308"/>
      <c r="DNX69" s="308"/>
      <c r="DNY69" s="308"/>
      <c r="DNZ69" s="308"/>
      <c r="DOA69" s="308"/>
      <c r="DOB69" s="308"/>
      <c r="DOC69" s="308"/>
      <c r="DOD69" s="308"/>
      <c r="DOE69" s="308"/>
      <c r="DOF69" s="308"/>
      <c r="DOG69" s="308"/>
      <c r="DOH69" s="308"/>
      <c r="DOI69" s="308"/>
      <c r="DOJ69" s="308"/>
      <c r="DOK69" s="308"/>
      <c r="DOL69" s="308"/>
      <c r="DOM69" s="308"/>
      <c r="DON69" s="308"/>
      <c r="DOO69" s="308"/>
      <c r="DOP69" s="308"/>
      <c r="DOQ69" s="308"/>
      <c r="DOR69" s="308"/>
      <c r="DOS69" s="308"/>
      <c r="DOT69" s="308"/>
      <c r="DOU69" s="308"/>
      <c r="DOV69" s="308"/>
      <c r="DOW69" s="308"/>
      <c r="DOX69" s="308"/>
      <c r="DOY69" s="308"/>
      <c r="DOZ69" s="308"/>
      <c r="DPA69" s="308"/>
      <c r="DPB69" s="308"/>
      <c r="DPC69" s="308"/>
      <c r="DPD69" s="308"/>
      <c r="DPE69" s="308"/>
      <c r="DPF69" s="308"/>
      <c r="DPG69" s="308"/>
      <c r="DPH69" s="308"/>
      <c r="DPI69" s="308"/>
      <c r="DPJ69" s="308"/>
      <c r="DPK69" s="308"/>
      <c r="DPL69" s="308"/>
      <c r="DPM69" s="308"/>
      <c r="DPN69" s="308"/>
      <c r="DPO69" s="308"/>
      <c r="DPP69" s="308"/>
      <c r="DPQ69" s="308"/>
      <c r="DPR69" s="308"/>
      <c r="DPS69" s="308"/>
      <c r="DPT69" s="308"/>
      <c r="DPU69" s="308"/>
      <c r="DPV69" s="308"/>
      <c r="DPW69" s="308"/>
      <c r="DPX69" s="308"/>
      <c r="DPY69" s="308"/>
      <c r="DPZ69" s="308"/>
      <c r="DQA69" s="308"/>
      <c r="DQB69" s="308"/>
      <c r="DQC69" s="308"/>
      <c r="DQD69" s="308"/>
      <c r="DQE69" s="308"/>
      <c r="DQF69" s="308"/>
      <c r="DQG69" s="308"/>
      <c r="DQH69" s="308"/>
      <c r="DQI69" s="308"/>
      <c r="DQJ69" s="308"/>
      <c r="DQK69" s="308"/>
      <c r="DQL69" s="308"/>
      <c r="DQM69" s="308"/>
      <c r="DQN69" s="308"/>
      <c r="DQO69" s="308"/>
      <c r="DQP69" s="308"/>
      <c r="DQQ69" s="308"/>
      <c r="DQR69" s="308"/>
      <c r="DQS69" s="308"/>
      <c r="DQT69" s="308"/>
      <c r="DQU69" s="308"/>
      <c r="DQV69" s="308"/>
      <c r="DQW69" s="308"/>
      <c r="DQX69" s="308"/>
      <c r="DQY69" s="308"/>
      <c r="DQZ69" s="308"/>
      <c r="DRA69" s="308"/>
      <c r="DRB69" s="308"/>
      <c r="DRC69" s="308"/>
      <c r="DRD69" s="308"/>
      <c r="DRE69" s="308"/>
      <c r="DRF69" s="308"/>
      <c r="DRG69" s="308"/>
      <c r="DRH69" s="308"/>
      <c r="DRI69" s="308"/>
      <c r="DRJ69" s="308"/>
      <c r="DRK69" s="308"/>
      <c r="DRL69" s="308"/>
      <c r="DRM69" s="308"/>
      <c r="DRN69" s="308"/>
      <c r="DRO69" s="308"/>
      <c r="DRP69" s="308"/>
      <c r="DRQ69" s="308"/>
      <c r="DRR69" s="308"/>
      <c r="DRS69" s="308"/>
      <c r="DRT69" s="308"/>
      <c r="DRU69" s="308"/>
      <c r="DRV69" s="308"/>
      <c r="DRW69" s="308"/>
      <c r="DRX69" s="308"/>
      <c r="DRY69" s="308"/>
      <c r="DRZ69" s="308"/>
      <c r="DSA69" s="308"/>
      <c r="DSB69" s="308"/>
      <c r="DSC69" s="308"/>
      <c r="DSD69" s="308"/>
      <c r="DSE69" s="308"/>
      <c r="DSF69" s="308"/>
      <c r="DSG69" s="308"/>
      <c r="DSH69" s="308"/>
      <c r="DSI69" s="308"/>
      <c r="DSJ69" s="308"/>
      <c r="DSK69" s="308"/>
      <c r="DSL69" s="308"/>
      <c r="DSM69" s="308"/>
      <c r="DSN69" s="308"/>
      <c r="DSO69" s="308"/>
      <c r="DSP69" s="308"/>
      <c r="DSQ69" s="308"/>
      <c r="DSR69" s="308"/>
      <c r="DSS69" s="308"/>
      <c r="DST69" s="308"/>
      <c r="DSU69" s="308"/>
      <c r="DSV69" s="308"/>
      <c r="DSW69" s="308"/>
      <c r="DSX69" s="308"/>
      <c r="DSY69" s="308"/>
      <c r="DSZ69" s="308"/>
      <c r="DTA69" s="308"/>
      <c r="DTB69" s="308"/>
      <c r="DTC69" s="308"/>
      <c r="DTD69" s="308"/>
      <c r="DTE69" s="308"/>
      <c r="DTF69" s="308"/>
      <c r="DTG69" s="308"/>
      <c r="DTH69" s="308"/>
      <c r="DTI69" s="308"/>
      <c r="DTJ69" s="308"/>
      <c r="DTK69" s="308"/>
      <c r="DTL69" s="308"/>
      <c r="DTM69" s="308"/>
      <c r="DTN69" s="308"/>
      <c r="DTO69" s="308"/>
      <c r="DTP69" s="308"/>
      <c r="DTQ69" s="308"/>
      <c r="DTR69" s="308"/>
      <c r="DTS69" s="308"/>
      <c r="DTT69" s="308"/>
      <c r="DTU69" s="308"/>
      <c r="DTV69" s="308"/>
      <c r="DTW69" s="308"/>
      <c r="DTX69" s="308"/>
      <c r="DTY69" s="308"/>
      <c r="DTZ69" s="308"/>
      <c r="DUA69" s="308"/>
      <c r="DUB69" s="308"/>
      <c r="DUC69" s="308"/>
      <c r="DUD69" s="308"/>
      <c r="DUE69" s="308"/>
      <c r="DUF69" s="308"/>
      <c r="DUG69" s="308"/>
      <c r="DUH69" s="308"/>
      <c r="DUI69" s="308"/>
      <c r="DUJ69" s="308"/>
      <c r="DUK69" s="308"/>
      <c r="DUL69" s="308"/>
      <c r="DUM69" s="308"/>
      <c r="DUN69" s="308"/>
      <c r="DUO69" s="308"/>
      <c r="DUP69" s="308"/>
      <c r="DUQ69" s="308"/>
      <c r="DUR69" s="308"/>
      <c r="DUS69" s="308"/>
      <c r="DUT69" s="308"/>
      <c r="DUU69" s="308"/>
      <c r="DUV69" s="308"/>
      <c r="DUW69" s="308"/>
      <c r="DUX69" s="308"/>
      <c r="DUY69" s="308"/>
      <c r="DUZ69" s="308"/>
      <c r="DVA69" s="308"/>
      <c r="DVB69" s="308"/>
      <c r="DVC69" s="308"/>
      <c r="DVD69" s="308"/>
      <c r="DVE69" s="308"/>
      <c r="DVF69" s="308"/>
      <c r="DVG69" s="308"/>
      <c r="DVH69" s="308"/>
      <c r="DVI69" s="308"/>
      <c r="DVJ69" s="308"/>
      <c r="DVK69" s="308"/>
      <c r="DVL69" s="308"/>
      <c r="DVM69" s="308"/>
      <c r="DVN69" s="308"/>
      <c r="DVO69" s="308"/>
      <c r="DVP69" s="308"/>
      <c r="DVQ69" s="308"/>
      <c r="DVR69" s="308"/>
      <c r="DVS69" s="308"/>
      <c r="DVT69" s="308"/>
      <c r="DVU69" s="308"/>
      <c r="DVV69" s="308"/>
      <c r="DVW69" s="308"/>
      <c r="DVX69" s="308"/>
      <c r="DVY69" s="308"/>
      <c r="DVZ69" s="308"/>
      <c r="DWA69" s="308"/>
      <c r="DWB69" s="308"/>
      <c r="DWC69" s="308"/>
      <c r="DWD69" s="308"/>
      <c r="DWE69" s="308"/>
      <c r="DWF69" s="308"/>
      <c r="DWG69" s="308"/>
      <c r="DWH69" s="308"/>
      <c r="DWI69" s="308"/>
      <c r="DWJ69" s="308"/>
      <c r="DWK69" s="308"/>
      <c r="DWL69" s="308"/>
      <c r="DWM69" s="308"/>
      <c r="DWN69" s="308"/>
      <c r="DWO69" s="308"/>
      <c r="DWP69" s="308"/>
      <c r="DWQ69" s="308"/>
      <c r="DWR69" s="308"/>
      <c r="DWS69" s="308"/>
      <c r="DWT69" s="308"/>
      <c r="DWU69" s="308"/>
      <c r="DWV69" s="308"/>
      <c r="DWW69" s="308"/>
      <c r="DWX69" s="308"/>
      <c r="DWY69" s="308"/>
      <c r="DWZ69" s="308"/>
      <c r="DXA69" s="308"/>
      <c r="DXB69" s="308"/>
      <c r="DXC69" s="308"/>
      <c r="DXD69" s="308"/>
      <c r="DXE69" s="308"/>
      <c r="DXF69" s="308"/>
      <c r="DXG69" s="308"/>
      <c r="DXH69" s="308"/>
      <c r="DXI69" s="308"/>
      <c r="DXJ69" s="308"/>
      <c r="DXK69" s="308"/>
      <c r="DXL69" s="308"/>
      <c r="DXM69" s="308"/>
      <c r="DXN69" s="308"/>
      <c r="DXO69" s="308"/>
      <c r="DXP69" s="308"/>
      <c r="DXQ69" s="308"/>
      <c r="DXR69" s="308"/>
      <c r="DXS69" s="308"/>
      <c r="DXT69" s="308"/>
      <c r="DXU69" s="308"/>
      <c r="DXV69" s="308"/>
      <c r="DXW69" s="308"/>
      <c r="DXX69" s="308"/>
      <c r="DXY69" s="308"/>
      <c r="DXZ69" s="308"/>
      <c r="DYA69" s="308"/>
      <c r="DYB69" s="308"/>
      <c r="DYC69" s="308"/>
      <c r="DYD69" s="308"/>
      <c r="DYE69" s="308"/>
      <c r="DYF69" s="308"/>
      <c r="DYG69" s="308"/>
      <c r="DYH69" s="308"/>
      <c r="DYI69" s="308"/>
      <c r="DYJ69" s="308"/>
      <c r="DYK69" s="308"/>
      <c r="DYL69" s="308"/>
      <c r="DYM69" s="308"/>
      <c r="DYN69" s="308"/>
      <c r="DYO69" s="308"/>
      <c r="DYP69" s="308"/>
      <c r="DYQ69" s="308"/>
      <c r="DYR69" s="308"/>
      <c r="DYS69" s="308"/>
      <c r="DYT69" s="308"/>
      <c r="DYU69" s="308"/>
      <c r="DYV69" s="308"/>
      <c r="DYW69" s="308"/>
      <c r="DYX69" s="308"/>
      <c r="DYY69" s="308"/>
      <c r="DYZ69" s="308"/>
      <c r="DZA69" s="308"/>
      <c r="DZB69" s="308"/>
      <c r="DZC69" s="308"/>
      <c r="DZD69" s="308"/>
      <c r="DZE69" s="308"/>
      <c r="DZF69" s="308"/>
      <c r="DZG69" s="308"/>
      <c r="DZH69" s="308"/>
      <c r="DZI69" s="308"/>
      <c r="DZJ69" s="308"/>
      <c r="DZK69" s="308"/>
      <c r="DZL69" s="308"/>
      <c r="DZM69" s="308"/>
      <c r="DZN69" s="308"/>
      <c r="DZO69" s="308"/>
      <c r="DZP69" s="308"/>
      <c r="DZQ69" s="308"/>
      <c r="DZR69" s="308"/>
      <c r="DZS69" s="308"/>
      <c r="DZT69" s="308"/>
      <c r="DZU69" s="308"/>
      <c r="DZV69" s="308"/>
      <c r="DZW69" s="308"/>
      <c r="DZX69" s="308"/>
      <c r="DZY69" s="308"/>
      <c r="DZZ69" s="308"/>
      <c r="EAA69" s="308"/>
      <c r="EAB69" s="308"/>
      <c r="EAC69" s="308"/>
      <c r="EAD69" s="308"/>
      <c r="EAE69" s="308"/>
      <c r="EAF69" s="308"/>
      <c r="EAG69" s="308"/>
      <c r="EAH69" s="308"/>
      <c r="EAI69" s="308"/>
      <c r="EAJ69" s="308"/>
      <c r="EAK69" s="308"/>
      <c r="EAL69" s="308"/>
      <c r="EAM69" s="308"/>
      <c r="EAN69" s="308"/>
      <c r="EAO69" s="308"/>
      <c r="EAP69" s="308"/>
      <c r="EAQ69" s="308"/>
      <c r="EAR69" s="308"/>
      <c r="EAS69" s="308"/>
      <c r="EAT69" s="308"/>
      <c r="EAU69" s="308"/>
      <c r="EAV69" s="308"/>
      <c r="EAW69" s="308"/>
      <c r="EAX69" s="308"/>
      <c r="EAY69" s="308"/>
      <c r="EAZ69" s="308"/>
      <c r="EBA69" s="308"/>
      <c r="EBB69" s="308"/>
      <c r="EBC69" s="308"/>
      <c r="EBD69" s="308"/>
      <c r="EBE69" s="308"/>
      <c r="EBF69" s="308"/>
      <c r="EBG69" s="308"/>
      <c r="EBH69" s="308"/>
      <c r="EBI69" s="308"/>
      <c r="EBJ69" s="308"/>
      <c r="EBK69" s="308"/>
      <c r="EBL69" s="308"/>
      <c r="EBM69" s="308"/>
      <c r="EBN69" s="308"/>
      <c r="EBO69" s="308"/>
      <c r="EBP69" s="308"/>
      <c r="EBQ69" s="308"/>
      <c r="EBR69" s="308"/>
      <c r="EBS69" s="308"/>
      <c r="EBT69" s="308"/>
      <c r="EBU69" s="308"/>
      <c r="EBV69" s="308"/>
      <c r="EBW69" s="308"/>
      <c r="EBX69" s="308"/>
      <c r="EBY69" s="308"/>
      <c r="EBZ69" s="308"/>
      <c r="ECA69" s="308"/>
      <c r="ECB69" s="308"/>
      <c r="ECC69" s="308"/>
      <c r="ECD69" s="308"/>
      <c r="ECE69" s="308"/>
      <c r="ECF69" s="308"/>
      <c r="ECG69" s="308"/>
      <c r="ECH69" s="308"/>
      <c r="ECI69" s="308"/>
      <c r="ECJ69" s="308"/>
      <c r="ECK69" s="308"/>
      <c r="ECL69" s="308"/>
      <c r="ECM69" s="308"/>
      <c r="ECN69" s="308"/>
      <c r="ECO69" s="308"/>
      <c r="ECP69" s="308"/>
      <c r="ECQ69" s="308"/>
      <c r="ECR69" s="308"/>
      <c r="ECS69" s="308"/>
      <c r="ECT69" s="308"/>
      <c r="ECU69" s="308"/>
      <c r="ECV69" s="308"/>
      <c r="ECW69" s="308"/>
      <c r="ECX69" s="308"/>
      <c r="ECY69" s="308"/>
      <c r="ECZ69" s="308"/>
      <c r="EDA69" s="308"/>
      <c r="EDB69" s="308"/>
      <c r="EDC69" s="308"/>
      <c r="EDD69" s="308"/>
      <c r="EDE69" s="308"/>
      <c r="EDF69" s="308"/>
      <c r="EDG69" s="308"/>
      <c r="EDH69" s="308"/>
      <c r="EDI69" s="308"/>
      <c r="EDJ69" s="308"/>
      <c r="EDK69" s="308"/>
      <c r="EDL69" s="308"/>
      <c r="EDM69" s="308"/>
      <c r="EDN69" s="308"/>
      <c r="EDO69" s="308"/>
      <c r="EDP69" s="308"/>
      <c r="EDQ69" s="308"/>
      <c r="EDR69" s="308"/>
      <c r="EDS69" s="308"/>
      <c r="EDT69" s="308"/>
      <c r="EDU69" s="308"/>
      <c r="EDV69" s="308"/>
      <c r="EDW69" s="308"/>
      <c r="EDX69" s="308"/>
      <c r="EDY69" s="308"/>
      <c r="EDZ69" s="308"/>
      <c r="EEA69" s="308"/>
      <c r="EEB69" s="308"/>
      <c r="EEC69" s="308"/>
      <c r="EED69" s="308"/>
      <c r="EEE69" s="308"/>
      <c r="EEF69" s="308"/>
      <c r="EEG69" s="308"/>
      <c r="EEH69" s="308"/>
      <c r="EEI69" s="308"/>
      <c r="EEJ69" s="308"/>
      <c r="EEK69" s="308"/>
      <c r="EEL69" s="308"/>
      <c r="EEM69" s="308"/>
      <c r="EEN69" s="308"/>
      <c r="EEO69" s="308"/>
      <c r="EEP69" s="308"/>
      <c r="EEQ69" s="308"/>
      <c r="EER69" s="308"/>
      <c r="EES69" s="308"/>
      <c r="EET69" s="308"/>
      <c r="EEU69" s="308"/>
      <c r="EEV69" s="308"/>
      <c r="EEW69" s="308"/>
      <c r="EEX69" s="308"/>
      <c r="EEY69" s="308"/>
      <c r="EEZ69" s="308"/>
      <c r="EFA69" s="308"/>
      <c r="EFB69" s="308"/>
      <c r="EFC69" s="308"/>
      <c r="EFD69" s="308"/>
      <c r="EFE69" s="308"/>
      <c r="EFF69" s="308"/>
      <c r="EFG69" s="308"/>
      <c r="EFH69" s="308"/>
      <c r="EFI69" s="308"/>
      <c r="EFJ69" s="308"/>
      <c r="EFK69" s="308"/>
      <c r="EFL69" s="308"/>
      <c r="EFM69" s="308"/>
      <c r="EFN69" s="308"/>
      <c r="EFO69" s="308"/>
      <c r="EFP69" s="308"/>
      <c r="EFQ69" s="308"/>
      <c r="EFR69" s="308"/>
      <c r="EFS69" s="308"/>
      <c r="EFT69" s="308"/>
      <c r="EFU69" s="308"/>
      <c r="EFV69" s="308"/>
      <c r="EFW69" s="308"/>
      <c r="EFX69" s="308"/>
      <c r="EFY69" s="308"/>
      <c r="EFZ69" s="308"/>
      <c r="EGA69" s="308"/>
      <c r="EGB69" s="308"/>
      <c r="EGC69" s="308"/>
      <c r="EGD69" s="308"/>
      <c r="EGE69" s="308"/>
      <c r="EGF69" s="308"/>
      <c r="EGG69" s="308"/>
      <c r="EGH69" s="308"/>
      <c r="EGI69" s="308"/>
      <c r="EGJ69" s="308"/>
      <c r="EGK69" s="308"/>
      <c r="EGL69" s="308"/>
      <c r="EGM69" s="308"/>
      <c r="EGN69" s="308"/>
      <c r="EGO69" s="308"/>
      <c r="EGP69" s="308"/>
      <c r="EGQ69" s="308"/>
      <c r="EGR69" s="308"/>
      <c r="EGS69" s="308"/>
      <c r="EGT69" s="308"/>
      <c r="EGU69" s="308"/>
      <c r="EGV69" s="308"/>
      <c r="EGW69" s="308"/>
      <c r="EGX69" s="308"/>
      <c r="EGY69" s="308"/>
      <c r="EGZ69" s="308"/>
      <c r="EHA69" s="308"/>
      <c r="EHB69" s="308"/>
      <c r="EHC69" s="308"/>
      <c r="EHD69" s="308"/>
      <c r="EHE69" s="308"/>
      <c r="EHF69" s="308"/>
      <c r="EHG69" s="308"/>
      <c r="EHH69" s="308"/>
      <c r="EHI69" s="308"/>
      <c r="EHJ69" s="308"/>
      <c r="EHK69" s="308"/>
      <c r="EHL69" s="308"/>
      <c r="EHM69" s="308"/>
      <c r="EHN69" s="308"/>
      <c r="EHO69" s="308"/>
      <c r="EHP69" s="308"/>
      <c r="EHQ69" s="308"/>
      <c r="EHR69" s="308"/>
      <c r="EHS69" s="308"/>
      <c r="EHT69" s="308"/>
      <c r="EHU69" s="308"/>
      <c r="EHV69" s="308"/>
      <c r="EHW69" s="308"/>
      <c r="EHX69" s="308"/>
      <c r="EHY69" s="308"/>
      <c r="EHZ69" s="308"/>
      <c r="EIA69" s="308"/>
      <c r="EIB69" s="308"/>
      <c r="EIC69" s="308"/>
      <c r="EID69" s="308"/>
      <c r="EIE69" s="308"/>
      <c r="EIF69" s="308"/>
      <c r="EIG69" s="308"/>
      <c r="EIH69" s="308"/>
      <c r="EII69" s="308"/>
      <c r="EIJ69" s="308"/>
      <c r="EIK69" s="308"/>
      <c r="EIL69" s="308"/>
      <c r="EIM69" s="308"/>
      <c r="EIN69" s="308"/>
      <c r="EIO69" s="308"/>
      <c r="EIP69" s="308"/>
      <c r="EIQ69" s="308"/>
      <c r="EIR69" s="308"/>
      <c r="EIS69" s="308"/>
      <c r="EIT69" s="308"/>
      <c r="EIU69" s="308"/>
      <c r="EIV69" s="308"/>
      <c r="EIW69" s="308"/>
      <c r="EIX69" s="308"/>
      <c r="EIY69" s="308"/>
      <c r="EIZ69" s="308"/>
      <c r="EJA69" s="308"/>
      <c r="EJB69" s="308"/>
      <c r="EJC69" s="308"/>
      <c r="EJD69" s="308"/>
      <c r="EJE69" s="308"/>
      <c r="EJF69" s="308"/>
      <c r="EJG69" s="308"/>
      <c r="EJH69" s="308"/>
      <c r="EJI69" s="308"/>
      <c r="EJJ69" s="308"/>
      <c r="EJK69" s="308"/>
      <c r="EJL69" s="308"/>
      <c r="EJM69" s="308"/>
      <c r="EJN69" s="308"/>
      <c r="EJO69" s="308"/>
      <c r="EJP69" s="308"/>
      <c r="EJQ69" s="308"/>
      <c r="EJR69" s="308"/>
      <c r="EJS69" s="308"/>
      <c r="EJT69" s="308"/>
      <c r="EJU69" s="308"/>
      <c r="EJV69" s="308"/>
      <c r="EJW69" s="308"/>
      <c r="EJX69" s="308"/>
      <c r="EJY69" s="308"/>
      <c r="EJZ69" s="308"/>
      <c r="EKA69" s="308"/>
      <c r="EKB69" s="308"/>
      <c r="EKC69" s="308"/>
      <c r="EKD69" s="308"/>
      <c r="EKE69" s="308"/>
      <c r="EKF69" s="308"/>
      <c r="EKG69" s="308"/>
      <c r="EKH69" s="308"/>
      <c r="EKI69" s="308"/>
      <c r="EKJ69" s="308"/>
      <c r="EKK69" s="308"/>
      <c r="EKL69" s="308"/>
      <c r="EKM69" s="308"/>
      <c r="EKN69" s="308"/>
      <c r="EKO69" s="308"/>
      <c r="EKP69" s="308"/>
      <c r="EKQ69" s="308"/>
      <c r="EKR69" s="308"/>
      <c r="EKS69" s="308"/>
      <c r="EKT69" s="308"/>
      <c r="EKU69" s="308"/>
      <c r="EKV69" s="308"/>
      <c r="EKW69" s="308"/>
      <c r="EKX69" s="308"/>
      <c r="EKY69" s="308"/>
      <c r="EKZ69" s="308"/>
      <c r="ELA69" s="308"/>
      <c r="ELB69" s="308"/>
      <c r="ELC69" s="308"/>
      <c r="ELD69" s="308"/>
      <c r="ELE69" s="308"/>
      <c r="ELF69" s="308"/>
      <c r="ELG69" s="308"/>
      <c r="ELH69" s="308"/>
      <c r="ELI69" s="308"/>
      <c r="ELJ69" s="308"/>
      <c r="ELK69" s="308"/>
      <c r="ELL69" s="308"/>
      <c r="ELM69" s="308"/>
      <c r="ELN69" s="308"/>
      <c r="ELO69" s="308"/>
      <c r="ELP69" s="308"/>
      <c r="ELQ69" s="308"/>
      <c r="ELR69" s="308"/>
      <c r="ELS69" s="308"/>
      <c r="ELT69" s="308"/>
      <c r="ELU69" s="308"/>
      <c r="ELV69" s="308"/>
      <c r="ELW69" s="308"/>
      <c r="ELX69" s="308"/>
      <c r="ELY69" s="308"/>
      <c r="ELZ69" s="308"/>
      <c r="EMA69" s="308"/>
      <c r="EMB69" s="308"/>
      <c r="EMC69" s="308"/>
      <c r="EMD69" s="308"/>
      <c r="EME69" s="308"/>
      <c r="EMF69" s="308"/>
      <c r="EMG69" s="308"/>
      <c r="EMH69" s="308"/>
      <c r="EMI69" s="308"/>
      <c r="EMJ69" s="308"/>
      <c r="EMK69" s="308"/>
      <c r="EML69" s="308"/>
      <c r="EMM69" s="308"/>
      <c r="EMN69" s="308"/>
      <c r="EMO69" s="308"/>
      <c r="EMP69" s="308"/>
      <c r="EMQ69" s="308"/>
      <c r="EMR69" s="308"/>
      <c r="EMS69" s="308"/>
      <c r="EMT69" s="308"/>
      <c r="EMU69" s="308"/>
      <c r="EMV69" s="308"/>
      <c r="EMW69" s="308"/>
      <c r="EMX69" s="308"/>
      <c r="EMY69" s="308"/>
      <c r="EMZ69" s="308"/>
      <c r="ENA69" s="308"/>
      <c r="ENB69" s="308"/>
      <c r="ENC69" s="308"/>
      <c r="END69" s="308"/>
      <c r="ENE69" s="308"/>
      <c r="ENF69" s="308"/>
      <c r="ENG69" s="308"/>
      <c r="ENH69" s="308"/>
      <c r="ENI69" s="308"/>
      <c r="ENJ69" s="308"/>
      <c r="ENK69" s="308"/>
      <c r="ENL69" s="308"/>
      <c r="ENM69" s="308"/>
      <c r="ENN69" s="308"/>
      <c r="ENO69" s="308"/>
      <c r="ENP69" s="308"/>
      <c r="ENQ69" s="308"/>
      <c r="ENR69" s="308"/>
      <c r="ENS69" s="308"/>
      <c r="ENT69" s="308"/>
      <c r="ENU69" s="308"/>
      <c r="ENV69" s="308"/>
      <c r="ENW69" s="308"/>
      <c r="ENX69" s="308"/>
      <c r="ENY69" s="308"/>
      <c r="ENZ69" s="308"/>
      <c r="EOA69" s="308"/>
      <c r="EOB69" s="308"/>
      <c r="EOC69" s="308"/>
      <c r="EOD69" s="308"/>
      <c r="EOE69" s="308"/>
      <c r="EOF69" s="308"/>
      <c r="EOG69" s="308"/>
      <c r="EOH69" s="308"/>
      <c r="EOI69" s="308"/>
      <c r="EOJ69" s="308"/>
      <c r="EOK69" s="308"/>
      <c r="EOL69" s="308"/>
      <c r="EOM69" s="308"/>
      <c r="EON69" s="308"/>
      <c r="EOO69" s="308"/>
      <c r="EOP69" s="308"/>
      <c r="EOQ69" s="308"/>
      <c r="EOR69" s="308"/>
      <c r="EOS69" s="308"/>
      <c r="EOT69" s="308"/>
      <c r="EOU69" s="308"/>
      <c r="EOV69" s="308"/>
      <c r="EOW69" s="308"/>
      <c r="EOX69" s="308"/>
      <c r="EOY69" s="308"/>
      <c r="EOZ69" s="308"/>
      <c r="EPA69" s="308"/>
      <c r="EPB69" s="308"/>
      <c r="EPC69" s="308"/>
      <c r="EPD69" s="308"/>
      <c r="EPE69" s="308"/>
      <c r="EPF69" s="308"/>
      <c r="EPG69" s="308"/>
      <c r="EPH69" s="308"/>
      <c r="EPI69" s="308"/>
      <c r="EPJ69" s="308"/>
      <c r="EPK69" s="308"/>
      <c r="EPL69" s="308"/>
      <c r="EPM69" s="308"/>
      <c r="EPN69" s="308"/>
      <c r="EPO69" s="308"/>
      <c r="EPP69" s="308"/>
      <c r="EPQ69" s="308"/>
      <c r="EPR69" s="308"/>
      <c r="EPS69" s="308"/>
      <c r="EPT69" s="308"/>
      <c r="EPU69" s="308"/>
      <c r="EPV69" s="308"/>
      <c r="EPW69" s="308"/>
      <c r="EPX69" s="308"/>
      <c r="EPY69" s="308"/>
      <c r="EPZ69" s="308"/>
      <c r="EQA69" s="308"/>
      <c r="EQB69" s="308"/>
      <c r="EQC69" s="308"/>
      <c r="EQD69" s="308"/>
      <c r="EQE69" s="308"/>
      <c r="EQF69" s="308"/>
      <c r="EQG69" s="308"/>
      <c r="EQH69" s="308"/>
      <c r="EQI69" s="308"/>
      <c r="EQJ69" s="308"/>
      <c r="EQK69" s="308"/>
      <c r="EQL69" s="308"/>
      <c r="EQM69" s="308"/>
      <c r="EQN69" s="308"/>
      <c r="EQO69" s="308"/>
      <c r="EQP69" s="308"/>
      <c r="EQQ69" s="308"/>
      <c r="EQR69" s="308"/>
      <c r="EQS69" s="308"/>
      <c r="EQT69" s="308"/>
      <c r="EQU69" s="308"/>
      <c r="EQV69" s="308"/>
      <c r="EQW69" s="308"/>
      <c r="EQX69" s="308"/>
      <c r="EQY69" s="308"/>
      <c r="EQZ69" s="308"/>
      <c r="ERA69" s="308"/>
      <c r="ERB69" s="308"/>
      <c r="ERC69" s="308"/>
      <c r="ERD69" s="308"/>
      <c r="ERE69" s="308"/>
      <c r="ERF69" s="308"/>
      <c r="ERG69" s="308"/>
      <c r="ERH69" s="308"/>
      <c r="ERI69" s="308"/>
      <c r="ERJ69" s="308"/>
      <c r="ERK69" s="308"/>
      <c r="ERL69" s="308"/>
      <c r="ERM69" s="308"/>
      <c r="ERN69" s="308"/>
      <c r="ERO69" s="308"/>
      <c r="ERP69" s="308"/>
      <c r="ERQ69" s="308"/>
      <c r="ERR69" s="308"/>
      <c r="ERS69" s="308"/>
      <c r="ERT69" s="308"/>
      <c r="ERU69" s="308"/>
      <c r="ERV69" s="308"/>
      <c r="ERW69" s="308"/>
      <c r="ERX69" s="308"/>
      <c r="ERY69" s="308"/>
      <c r="ERZ69" s="308"/>
      <c r="ESA69" s="308"/>
      <c r="ESB69" s="308"/>
      <c r="ESC69" s="308"/>
      <c r="ESD69" s="308"/>
      <c r="ESE69" s="308"/>
      <c r="ESF69" s="308"/>
      <c r="ESG69" s="308"/>
      <c r="ESH69" s="308"/>
      <c r="ESI69" s="308"/>
      <c r="ESJ69" s="308"/>
      <c r="ESK69" s="308"/>
      <c r="ESL69" s="308"/>
      <c r="ESM69" s="308"/>
      <c r="ESN69" s="308"/>
      <c r="ESO69" s="308"/>
      <c r="ESP69" s="308"/>
      <c r="ESQ69" s="308"/>
      <c r="ESR69" s="308"/>
      <c r="ESS69" s="308"/>
      <c r="EST69" s="308"/>
      <c r="ESU69" s="308"/>
      <c r="ESV69" s="308"/>
      <c r="ESW69" s="308"/>
      <c r="ESX69" s="308"/>
      <c r="ESY69" s="308"/>
      <c r="ESZ69" s="308"/>
      <c r="ETA69" s="308"/>
      <c r="ETB69" s="308"/>
      <c r="ETC69" s="308"/>
      <c r="ETD69" s="308"/>
      <c r="ETE69" s="308"/>
      <c r="ETF69" s="308"/>
      <c r="ETG69" s="308"/>
      <c r="ETH69" s="308"/>
      <c r="ETI69" s="308"/>
      <c r="ETJ69" s="308"/>
      <c r="ETK69" s="308"/>
      <c r="ETL69" s="308"/>
      <c r="ETM69" s="308"/>
      <c r="ETN69" s="308"/>
      <c r="ETO69" s="308"/>
      <c r="ETP69" s="308"/>
      <c r="ETQ69" s="308"/>
      <c r="ETR69" s="308"/>
      <c r="ETS69" s="308"/>
      <c r="ETT69" s="308"/>
      <c r="ETU69" s="308"/>
      <c r="ETV69" s="308"/>
      <c r="ETW69" s="308"/>
      <c r="ETX69" s="308"/>
      <c r="ETY69" s="308"/>
      <c r="ETZ69" s="308"/>
      <c r="EUA69" s="308"/>
      <c r="EUB69" s="308"/>
      <c r="EUC69" s="308"/>
      <c r="EUD69" s="308"/>
      <c r="EUE69" s="308"/>
      <c r="EUF69" s="308"/>
      <c r="EUG69" s="308"/>
      <c r="EUH69" s="308"/>
      <c r="EUI69" s="308"/>
      <c r="EUJ69" s="308"/>
      <c r="EUK69" s="308"/>
      <c r="EUL69" s="308"/>
      <c r="EUM69" s="308"/>
      <c r="EUN69" s="308"/>
      <c r="EUO69" s="308"/>
      <c r="EUP69" s="308"/>
      <c r="EUQ69" s="308"/>
      <c r="EUR69" s="308"/>
      <c r="EUS69" s="308"/>
      <c r="EUT69" s="308"/>
      <c r="EUU69" s="308"/>
      <c r="EUV69" s="308"/>
      <c r="EUW69" s="308"/>
      <c r="EUX69" s="308"/>
      <c r="EUY69" s="308"/>
      <c r="EUZ69" s="308"/>
      <c r="EVA69" s="308"/>
      <c r="EVB69" s="308"/>
      <c r="EVC69" s="308"/>
      <c r="EVD69" s="308"/>
      <c r="EVE69" s="308"/>
      <c r="EVF69" s="308"/>
      <c r="EVG69" s="308"/>
      <c r="EVH69" s="308"/>
      <c r="EVI69" s="308"/>
      <c r="EVJ69" s="308"/>
      <c r="EVK69" s="308"/>
      <c r="EVL69" s="308"/>
      <c r="EVM69" s="308"/>
      <c r="EVN69" s="308"/>
      <c r="EVO69" s="308"/>
      <c r="EVP69" s="308"/>
      <c r="EVQ69" s="308"/>
      <c r="EVR69" s="308"/>
      <c r="EVS69" s="308"/>
      <c r="EVT69" s="308"/>
      <c r="EVU69" s="308"/>
      <c r="EVV69" s="308"/>
      <c r="EVW69" s="308"/>
      <c r="EVX69" s="308"/>
      <c r="EVY69" s="308"/>
      <c r="EVZ69" s="308"/>
      <c r="EWA69" s="308"/>
      <c r="EWB69" s="308"/>
      <c r="EWC69" s="308"/>
      <c r="EWD69" s="308"/>
      <c r="EWE69" s="308"/>
      <c r="EWF69" s="308"/>
      <c r="EWG69" s="308"/>
      <c r="EWH69" s="308"/>
      <c r="EWI69" s="308"/>
      <c r="EWJ69" s="308"/>
      <c r="EWK69" s="308"/>
      <c r="EWL69" s="308"/>
      <c r="EWM69" s="308"/>
      <c r="EWN69" s="308"/>
      <c r="EWO69" s="308"/>
      <c r="EWP69" s="308"/>
      <c r="EWQ69" s="308"/>
      <c r="EWR69" s="308"/>
      <c r="EWS69" s="308"/>
      <c r="EWT69" s="308"/>
      <c r="EWU69" s="308"/>
      <c r="EWV69" s="308"/>
      <c r="EWW69" s="308"/>
      <c r="EWX69" s="308"/>
      <c r="EWY69" s="308"/>
      <c r="EWZ69" s="308"/>
      <c r="EXA69" s="308"/>
      <c r="EXB69" s="308"/>
      <c r="EXC69" s="308"/>
      <c r="EXD69" s="308"/>
      <c r="EXE69" s="308"/>
      <c r="EXF69" s="308"/>
      <c r="EXG69" s="308"/>
      <c r="EXH69" s="308"/>
      <c r="EXI69" s="308"/>
      <c r="EXJ69" s="308"/>
      <c r="EXK69" s="308"/>
      <c r="EXL69" s="308"/>
      <c r="EXM69" s="308"/>
      <c r="EXN69" s="308"/>
      <c r="EXO69" s="308"/>
      <c r="EXP69" s="308"/>
      <c r="EXQ69" s="308"/>
      <c r="EXR69" s="308"/>
      <c r="EXS69" s="308"/>
      <c r="EXT69" s="308"/>
      <c r="EXU69" s="308"/>
      <c r="EXV69" s="308"/>
      <c r="EXW69" s="308"/>
      <c r="EXX69" s="308"/>
      <c r="EXY69" s="308"/>
      <c r="EXZ69" s="308"/>
      <c r="EYA69" s="308"/>
      <c r="EYB69" s="308"/>
      <c r="EYC69" s="308"/>
      <c r="EYD69" s="308"/>
      <c r="EYE69" s="308"/>
      <c r="EYF69" s="308"/>
      <c r="EYG69" s="308"/>
      <c r="EYH69" s="308"/>
      <c r="EYI69" s="308"/>
      <c r="EYJ69" s="308"/>
      <c r="EYK69" s="308"/>
      <c r="EYL69" s="308"/>
      <c r="EYM69" s="308"/>
      <c r="EYN69" s="308"/>
      <c r="EYO69" s="308"/>
      <c r="EYP69" s="308"/>
      <c r="EYQ69" s="308"/>
      <c r="EYR69" s="308"/>
      <c r="EYS69" s="308"/>
      <c r="EYT69" s="308"/>
      <c r="EYU69" s="308"/>
      <c r="EYV69" s="308"/>
      <c r="EYW69" s="308"/>
      <c r="EYX69" s="308"/>
      <c r="EYY69" s="308"/>
      <c r="EYZ69" s="308"/>
      <c r="EZA69" s="308"/>
      <c r="EZB69" s="308"/>
      <c r="EZC69" s="308"/>
      <c r="EZD69" s="308"/>
      <c r="EZE69" s="308"/>
      <c r="EZF69" s="308"/>
      <c r="EZG69" s="308"/>
      <c r="EZH69" s="308"/>
      <c r="EZI69" s="308"/>
      <c r="EZJ69" s="308"/>
      <c r="EZK69" s="308"/>
      <c r="EZL69" s="308"/>
      <c r="EZM69" s="308"/>
      <c r="EZN69" s="308"/>
      <c r="EZO69" s="308"/>
      <c r="EZP69" s="308"/>
      <c r="EZQ69" s="308"/>
      <c r="EZR69" s="308"/>
      <c r="EZS69" s="308"/>
      <c r="EZT69" s="308"/>
      <c r="EZU69" s="308"/>
      <c r="EZV69" s="308"/>
      <c r="EZW69" s="308"/>
      <c r="EZX69" s="308"/>
      <c r="EZY69" s="308"/>
      <c r="EZZ69" s="308"/>
      <c r="FAA69" s="308"/>
      <c r="FAB69" s="308"/>
      <c r="FAC69" s="308"/>
      <c r="FAD69" s="308"/>
      <c r="FAE69" s="308"/>
      <c r="FAF69" s="308"/>
      <c r="FAG69" s="308"/>
      <c r="FAH69" s="308"/>
      <c r="FAI69" s="308"/>
      <c r="FAJ69" s="308"/>
      <c r="FAK69" s="308"/>
      <c r="FAL69" s="308"/>
      <c r="FAM69" s="308"/>
      <c r="FAN69" s="308"/>
      <c r="FAO69" s="308"/>
      <c r="FAP69" s="308"/>
      <c r="FAQ69" s="308"/>
      <c r="FAR69" s="308"/>
      <c r="FAS69" s="308"/>
      <c r="FAT69" s="308"/>
      <c r="FAU69" s="308"/>
      <c r="FAV69" s="308"/>
      <c r="FAW69" s="308"/>
      <c r="FAX69" s="308"/>
      <c r="FAY69" s="308"/>
      <c r="FAZ69" s="308"/>
      <c r="FBA69" s="308"/>
      <c r="FBB69" s="308"/>
      <c r="FBC69" s="308"/>
      <c r="FBD69" s="308"/>
      <c r="FBE69" s="308"/>
      <c r="FBF69" s="308"/>
      <c r="FBG69" s="308"/>
      <c r="FBH69" s="308"/>
      <c r="FBI69" s="308"/>
      <c r="FBJ69" s="308"/>
      <c r="FBK69" s="308"/>
      <c r="FBL69" s="308"/>
      <c r="FBM69" s="308"/>
      <c r="FBN69" s="308"/>
      <c r="FBO69" s="308"/>
      <c r="FBP69" s="308"/>
      <c r="FBQ69" s="308"/>
      <c r="FBR69" s="308"/>
      <c r="FBS69" s="308"/>
      <c r="FBT69" s="308"/>
      <c r="FBU69" s="308"/>
      <c r="FBV69" s="308"/>
      <c r="FBW69" s="308"/>
      <c r="FBX69" s="308"/>
      <c r="FBY69" s="308"/>
      <c r="FBZ69" s="308"/>
      <c r="FCA69" s="308"/>
      <c r="FCB69" s="308"/>
      <c r="FCC69" s="308"/>
      <c r="FCD69" s="308"/>
      <c r="FCE69" s="308"/>
      <c r="FCF69" s="308"/>
      <c r="FCG69" s="308"/>
      <c r="FCH69" s="308"/>
      <c r="FCI69" s="308"/>
      <c r="FCJ69" s="308"/>
      <c r="FCK69" s="308"/>
      <c r="FCL69" s="308"/>
      <c r="FCM69" s="308"/>
      <c r="FCN69" s="308"/>
      <c r="FCO69" s="308"/>
      <c r="FCP69" s="308"/>
      <c r="FCQ69" s="308"/>
      <c r="FCR69" s="308"/>
      <c r="FCS69" s="308"/>
      <c r="FCT69" s="308"/>
      <c r="FCU69" s="308"/>
      <c r="FCV69" s="308"/>
      <c r="FCW69" s="308"/>
      <c r="FCX69" s="308"/>
      <c r="FCY69" s="308"/>
      <c r="FCZ69" s="308"/>
      <c r="FDA69" s="308"/>
      <c r="FDB69" s="308"/>
      <c r="FDC69" s="308"/>
      <c r="FDD69" s="308"/>
      <c r="FDE69" s="308"/>
      <c r="FDF69" s="308"/>
      <c r="FDG69" s="308"/>
      <c r="FDH69" s="308"/>
      <c r="FDI69" s="308"/>
      <c r="FDJ69" s="308"/>
      <c r="FDK69" s="308"/>
      <c r="FDL69" s="308"/>
      <c r="FDM69" s="308"/>
      <c r="FDN69" s="308"/>
      <c r="FDO69" s="308"/>
      <c r="FDP69" s="308"/>
      <c r="FDQ69" s="308"/>
      <c r="FDR69" s="308"/>
      <c r="FDS69" s="308"/>
      <c r="FDT69" s="308"/>
      <c r="FDU69" s="308"/>
      <c r="FDV69" s="308"/>
      <c r="FDW69" s="308"/>
      <c r="FDX69" s="308"/>
      <c r="FDY69" s="308"/>
      <c r="FDZ69" s="308"/>
      <c r="FEA69" s="308"/>
      <c r="FEB69" s="308"/>
      <c r="FEC69" s="308"/>
      <c r="FED69" s="308"/>
      <c r="FEE69" s="308"/>
      <c r="FEF69" s="308"/>
      <c r="FEG69" s="308"/>
      <c r="FEH69" s="308"/>
      <c r="FEI69" s="308"/>
      <c r="FEJ69" s="308"/>
      <c r="FEK69" s="308"/>
      <c r="FEL69" s="308"/>
      <c r="FEM69" s="308"/>
      <c r="FEN69" s="308"/>
      <c r="FEO69" s="308"/>
      <c r="FEP69" s="308"/>
      <c r="FEQ69" s="308"/>
      <c r="FER69" s="308"/>
      <c r="FES69" s="308"/>
      <c r="FET69" s="308"/>
      <c r="FEU69" s="308"/>
      <c r="FEV69" s="308"/>
      <c r="FEW69" s="308"/>
      <c r="FEX69" s="308"/>
      <c r="FEY69" s="308"/>
      <c r="FEZ69" s="308"/>
      <c r="FFA69" s="308"/>
      <c r="FFB69" s="308"/>
      <c r="FFC69" s="308"/>
      <c r="FFD69" s="308"/>
      <c r="FFE69" s="308"/>
      <c r="FFF69" s="308"/>
      <c r="FFG69" s="308"/>
      <c r="FFH69" s="308"/>
      <c r="FFI69" s="308"/>
      <c r="FFJ69" s="308"/>
      <c r="FFK69" s="308"/>
      <c r="FFL69" s="308"/>
      <c r="FFM69" s="308"/>
      <c r="FFN69" s="308"/>
      <c r="FFO69" s="308"/>
      <c r="FFP69" s="308"/>
      <c r="FFQ69" s="308"/>
      <c r="FFR69" s="308"/>
      <c r="FFS69" s="308"/>
      <c r="FFT69" s="308"/>
      <c r="FFU69" s="308"/>
      <c r="FFV69" s="308"/>
      <c r="FFW69" s="308"/>
      <c r="FFX69" s="308"/>
      <c r="FFY69" s="308"/>
      <c r="FFZ69" s="308"/>
      <c r="FGA69" s="308"/>
      <c r="FGB69" s="308"/>
      <c r="FGC69" s="308"/>
      <c r="FGD69" s="308"/>
      <c r="FGE69" s="308"/>
      <c r="FGF69" s="308"/>
      <c r="FGG69" s="308"/>
      <c r="FGH69" s="308"/>
      <c r="FGI69" s="308"/>
      <c r="FGJ69" s="308"/>
      <c r="FGK69" s="308"/>
      <c r="FGL69" s="308"/>
      <c r="FGM69" s="308"/>
      <c r="FGN69" s="308"/>
      <c r="FGO69" s="308"/>
      <c r="FGP69" s="308"/>
      <c r="FGQ69" s="308"/>
      <c r="FGR69" s="308"/>
      <c r="FGS69" s="308"/>
      <c r="FGT69" s="308"/>
      <c r="FGU69" s="308"/>
      <c r="FGV69" s="308"/>
      <c r="FGW69" s="308"/>
      <c r="FGX69" s="308"/>
      <c r="FGY69" s="308"/>
      <c r="FGZ69" s="308"/>
      <c r="FHA69" s="308"/>
      <c r="FHB69" s="308"/>
      <c r="FHC69" s="308"/>
      <c r="FHD69" s="308"/>
      <c r="FHE69" s="308"/>
      <c r="FHF69" s="308"/>
      <c r="FHG69" s="308"/>
      <c r="FHH69" s="308"/>
      <c r="FHI69" s="308"/>
      <c r="FHJ69" s="308"/>
      <c r="FHK69" s="308"/>
      <c r="FHL69" s="308"/>
      <c r="FHM69" s="308"/>
      <c r="FHN69" s="308"/>
      <c r="FHO69" s="308"/>
      <c r="FHP69" s="308"/>
      <c r="FHQ69" s="308"/>
      <c r="FHR69" s="308"/>
      <c r="FHS69" s="308"/>
      <c r="FHT69" s="308"/>
      <c r="FHU69" s="308"/>
      <c r="FHV69" s="308"/>
      <c r="FHW69" s="308"/>
      <c r="FHX69" s="308"/>
      <c r="FHY69" s="308"/>
      <c r="FHZ69" s="308"/>
      <c r="FIA69" s="308"/>
      <c r="FIB69" s="308"/>
      <c r="FIC69" s="308"/>
      <c r="FID69" s="308"/>
      <c r="FIE69" s="308"/>
      <c r="FIF69" s="308"/>
      <c r="FIG69" s="308"/>
      <c r="FIH69" s="308"/>
      <c r="FII69" s="308"/>
      <c r="FIJ69" s="308"/>
      <c r="FIK69" s="308"/>
      <c r="FIL69" s="308"/>
      <c r="FIM69" s="308"/>
      <c r="FIN69" s="308"/>
      <c r="FIO69" s="308"/>
      <c r="FIP69" s="308"/>
      <c r="FIQ69" s="308"/>
      <c r="FIR69" s="308"/>
      <c r="FIS69" s="308"/>
      <c r="FIT69" s="308"/>
      <c r="FIU69" s="308"/>
      <c r="FIV69" s="308"/>
      <c r="FIW69" s="308"/>
      <c r="FIX69" s="308"/>
      <c r="FIY69" s="308"/>
      <c r="FIZ69" s="308"/>
      <c r="FJA69" s="308"/>
      <c r="FJB69" s="308"/>
      <c r="FJC69" s="308"/>
      <c r="FJD69" s="308"/>
      <c r="FJE69" s="308"/>
      <c r="FJF69" s="308"/>
      <c r="FJG69" s="308"/>
      <c r="FJH69" s="308"/>
      <c r="FJI69" s="308"/>
      <c r="FJJ69" s="308"/>
      <c r="FJK69" s="308"/>
      <c r="FJL69" s="308"/>
      <c r="FJM69" s="308"/>
      <c r="FJN69" s="308"/>
      <c r="FJO69" s="308"/>
      <c r="FJP69" s="308"/>
      <c r="FJQ69" s="308"/>
      <c r="FJR69" s="308"/>
      <c r="FJS69" s="308"/>
      <c r="FJT69" s="308"/>
      <c r="FJU69" s="308"/>
      <c r="FJV69" s="308"/>
      <c r="FJW69" s="308"/>
      <c r="FJX69" s="308"/>
      <c r="FJY69" s="308"/>
      <c r="FJZ69" s="308"/>
      <c r="FKA69" s="308"/>
      <c r="FKB69" s="308"/>
      <c r="FKC69" s="308"/>
      <c r="FKD69" s="308"/>
      <c r="FKE69" s="308"/>
      <c r="FKF69" s="308"/>
      <c r="FKG69" s="308"/>
      <c r="FKH69" s="308"/>
      <c r="FKI69" s="308"/>
      <c r="FKJ69" s="308"/>
      <c r="FKK69" s="308"/>
      <c r="FKL69" s="308"/>
      <c r="FKM69" s="308"/>
      <c r="FKN69" s="308"/>
      <c r="FKO69" s="308"/>
      <c r="FKP69" s="308"/>
      <c r="FKQ69" s="308"/>
      <c r="FKR69" s="308"/>
      <c r="FKS69" s="308"/>
      <c r="FKT69" s="308"/>
      <c r="FKU69" s="308"/>
      <c r="FKV69" s="308"/>
      <c r="FKW69" s="308"/>
      <c r="FKX69" s="308"/>
      <c r="FKY69" s="308"/>
      <c r="FKZ69" s="308"/>
      <c r="FLA69" s="308"/>
      <c r="FLB69" s="308"/>
      <c r="FLC69" s="308"/>
      <c r="FLD69" s="308"/>
      <c r="FLE69" s="308"/>
      <c r="FLF69" s="308"/>
      <c r="FLG69" s="308"/>
      <c r="FLH69" s="308"/>
      <c r="FLI69" s="308"/>
      <c r="FLJ69" s="308"/>
      <c r="FLK69" s="308"/>
      <c r="FLL69" s="308"/>
      <c r="FLM69" s="308"/>
      <c r="FLN69" s="308"/>
      <c r="FLO69" s="308"/>
      <c r="FLP69" s="308"/>
      <c r="FLQ69" s="308"/>
      <c r="FLR69" s="308"/>
      <c r="FLS69" s="308"/>
      <c r="FLT69" s="308"/>
      <c r="FLU69" s="308"/>
      <c r="FLV69" s="308"/>
      <c r="FLW69" s="308"/>
      <c r="FLX69" s="308"/>
      <c r="FLY69" s="308"/>
      <c r="FLZ69" s="308"/>
      <c r="FMA69" s="308"/>
      <c r="FMB69" s="308"/>
      <c r="FMC69" s="308"/>
      <c r="FMD69" s="308"/>
      <c r="FME69" s="308"/>
      <c r="FMF69" s="308"/>
      <c r="FMG69" s="308"/>
      <c r="FMH69" s="308"/>
      <c r="FMI69" s="308"/>
      <c r="FMJ69" s="308"/>
      <c r="FMK69" s="308"/>
      <c r="FML69" s="308"/>
      <c r="FMM69" s="308"/>
      <c r="FMN69" s="308"/>
      <c r="FMO69" s="308"/>
      <c r="FMP69" s="308"/>
      <c r="FMQ69" s="308"/>
      <c r="FMR69" s="308"/>
      <c r="FMS69" s="308"/>
      <c r="FMT69" s="308"/>
      <c r="FMU69" s="308"/>
      <c r="FMV69" s="308"/>
      <c r="FMW69" s="308"/>
      <c r="FMX69" s="308"/>
      <c r="FMY69" s="308"/>
      <c r="FMZ69" s="308"/>
      <c r="FNA69" s="308"/>
      <c r="FNB69" s="308"/>
      <c r="FNC69" s="308"/>
      <c r="FND69" s="308"/>
      <c r="FNE69" s="308"/>
      <c r="FNF69" s="308"/>
      <c r="FNG69" s="308"/>
      <c r="FNH69" s="308"/>
      <c r="FNI69" s="308"/>
      <c r="FNJ69" s="308"/>
      <c r="FNK69" s="308"/>
      <c r="FNL69" s="308"/>
      <c r="FNM69" s="308"/>
      <c r="FNN69" s="308"/>
      <c r="FNO69" s="308"/>
      <c r="FNP69" s="308"/>
      <c r="FNQ69" s="308"/>
      <c r="FNR69" s="308"/>
      <c r="FNS69" s="308"/>
      <c r="FNT69" s="308"/>
      <c r="FNU69" s="308"/>
      <c r="FNV69" s="308"/>
      <c r="FNW69" s="308"/>
      <c r="FNX69" s="308"/>
      <c r="FNY69" s="308"/>
      <c r="FNZ69" s="308"/>
      <c r="FOA69" s="308"/>
      <c r="FOB69" s="308"/>
      <c r="FOC69" s="308"/>
      <c r="FOD69" s="308"/>
      <c r="FOE69" s="308"/>
      <c r="FOF69" s="308"/>
      <c r="FOG69" s="308"/>
      <c r="FOH69" s="308"/>
      <c r="FOI69" s="308"/>
      <c r="FOJ69" s="308"/>
      <c r="FOK69" s="308"/>
      <c r="FOL69" s="308"/>
      <c r="FOM69" s="308"/>
      <c r="FON69" s="308"/>
      <c r="FOO69" s="308"/>
      <c r="FOP69" s="308"/>
      <c r="FOQ69" s="308"/>
      <c r="FOR69" s="308"/>
      <c r="FOS69" s="308"/>
      <c r="FOT69" s="308"/>
      <c r="FOU69" s="308"/>
      <c r="FOV69" s="308"/>
      <c r="FOW69" s="308"/>
      <c r="FOX69" s="308"/>
      <c r="FOY69" s="308"/>
      <c r="FOZ69" s="308"/>
      <c r="FPA69" s="308"/>
      <c r="FPB69" s="308"/>
      <c r="FPC69" s="308"/>
      <c r="FPD69" s="308"/>
      <c r="FPE69" s="308"/>
      <c r="FPF69" s="308"/>
      <c r="FPG69" s="308"/>
      <c r="FPH69" s="308"/>
      <c r="FPI69" s="308"/>
      <c r="FPJ69" s="308"/>
      <c r="FPK69" s="308"/>
      <c r="FPL69" s="308"/>
      <c r="FPM69" s="308"/>
      <c r="FPN69" s="308"/>
      <c r="FPO69" s="308"/>
      <c r="FPP69" s="308"/>
      <c r="FPQ69" s="308"/>
      <c r="FPR69" s="308"/>
      <c r="FPS69" s="308"/>
      <c r="FPT69" s="308"/>
      <c r="FPU69" s="308"/>
      <c r="FPV69" s="308"/>
      <c r="FPW69" s="308"/>
      <c r="FPX69" s="308"/>
      <c r="FPY69" s="308"/>
      <c r="FPZ69" s="308"/>
      <c r="FQA69" s="308"/>
      <c r="FQB69" s="308"/>
      <c r="FQC69" s="308"/>
      <c r="FQD69" s="308"/>
      <c r="FQE69" s="308"/>
      <c r="FQF69" s="308"/>
      <c r="FQG69" s="308"/>
      <c r="FQH69" s="308"/>
      <c r="FQI69" s="308"/>
      <c r="FQJ69" s="308"/>
      <c r="FQK69" s="308"/>
      <c r="FQL69" s="308"/>
      <c r="FQM69" s="308"/>
      <c r="FQN69" s="308"/>
      <c r="FQO69" s="308"/>
      <c r="FQP69" s="308"/>
      <c r="FQQ69" s="308"/>
      <c r="FQR69" s="308"/>
      <c r="FQS69" s="308"/>
      <c r="FQT69" s="308"/>
      <c r="FQU69" s="308"/>
      <c r="FQV69" s="308"/>
      <c r="FQW69" s="308"/>
      <c r="FQX69" s="308"/>
      <c r="FQY69" s="308"/>
      <c r="FQZ69" s="308"/>
      <c r="FRA69" s="308"/>
      <c r="FRB69" s="308"/>
      <c r="FRC69" s="308"/>
      <c r="FRD69" s="308"/>
      <c r="FRE69" s="308"/>
      <c r="FRF69" s="308"/>
      <c r="FRG69" s="308"/>
      <c r="FRH69" s="308"/>
      <c r="FRI69" s="308"/>
      <c r="FRJ69" s="308"/>
      <c r="FRK69" s="308"/>
      <c r="FRL69" s="308"/>
      <c r="FRM69" s="308"/>
      <c r="FRN69" s="308"/>
      <c r="FRO69" s="308"/>
      <c r="FRP69" s="308"/>
      <c r="FRQ69" s="308"/>
      <c r="FRR69" s="308"/>
      <c r="FRS69" s="308"/>
      <c r="FRT69" s="308"/>
      <c r="FRU69" s="308"/>
      <c r="FRV69" s="308"/>
      <c r="FRW69" s="308"/>
      <c r="FRX69" s="308"/>
      <c r="FRY69" s="308"/>
      <c r="FRZ69" s="308"/>
      <c r="FSA69" s="308"/>
      <c r="FSB69" s="308"/>
      <c r="FSC69" s="308"/>
      <c r="FSD69" s="308"/>
      <c r="FSE69" s="308"/>
      <c r="FSF69" s="308"/>
      <c r="FSG69" s="308"/>
      <c r="FSH69" s="308"/>
      <c r="FSI69" s="308"/>
      <c r="FSJ69" s="308"/>
      <c r="FSK69" s="308"/>
      <c r="FSL69" s="308"/>
      <c r="FSM69" s="308"/>
      <c r="FSN69" s="308"/>
      <c r="FSO69" s="308"/>
      <c r="FSP69" s="308"/>
      <c r="FSQ69" s="308"/>
      <c r="FSR69" s="308"/>
      <c r="FSS69" s="308"/>
      <c r="FST69" s="308"/>
      <c r="FSU69" s="308"/>
      <c r="FSV69" s="308"/>
      <c r="FSW69" s="308"/>
      <c r="FSX69" s="308"/>
      <c r="FSY69" s="308"/>
      <c r="FSZ69" s="308"/>
      <c r="FTA69" s="308"/>
      <c r="FTB69" s="308"/>
      <c r="FTC69" s="308"/>
      <c r="FTD69" s="308"/>
      <c r="FTE69" s="308"/>
      <c r="FTF69" s="308"/>
      <c r="FTG69" s="308"/>
      <c r="FTH69" s="308"/>
      <c r="FTI69" s="308"/>
      <c r="FTJ69" s="308"/>
      <c r="FTK69" s="308"/>
      <c r="FTL69" s="308"/>
      <c r="FTM69" s="308"/>
      <c r="FTN69" s="308"/>
      <c r="FTO69" s="308"/>
      <c r="FTP69" s="308"/>
      <c r="FTQ69" s="308"/>
      <c r="FTR69" s="308"/>
      <c r="FTS69" s="308"/>
      <c r="FTT69" s="308"/>
      <c r="FTU69" s="308"/>
      <c r="FTV69" s="308"/>
      <c r="FTW69" s="308"/>
      <c r="FTX69" s="308"/>
      <c r="FTY69" s="308"/>
      <c r="FTZ69" s="308"/>
      <c r="FUA69" s="308"/>
      <c r="FUB69" s="308"/>
      <c r="FUC69" s="308"/>
      <c r="FUD69" s="308"/>
      <c r="FUE69" s="308"/>
      <c r="FUF69" s="308"/>
      <c r="FUG69" s="308"/>
      <c r="FUH69" s="308"/>
      <c r="FUI69" s="308"/>
      <c r="FUJ69" s="308"/>
      <c r="FUK69" s="308"/>
      <c r="FUL69" s="308"/>
      <c r="FUM69" s="308"/>
      <c r="FUN69" s="308"/>
      <c r="FUO69" s="308"/>
      <c r="FUP69" s="308"/>
      <c r="FUQ69" s="308"/>
      <c r="FUR69" s="308"/>
      <c r="FUS69" s="308"/>
      <c r="FUT69" s="308"/>
      <c r="FUU69" s="308"/>
      <c r="FUV69" s="308"/>
      <c r="FUW69" s="308"/>
      <c r="FUX69" s="308"/>
      <c r="FUY69" s="308"/>
      <c r="FUZ69" s="308"/>
      <c r="FVA69" s="308"/>
      <c r="FVB69" s="308"/>
      <c r="FVC69" s="308"/>
      <c r="FVD69" s="308"/>
      <c r="FVE69" s="308"/>
      <c r="FVF69" s="308"/>
      <c r="FVG69" s="308"/>
      <c r="FVH69" s="308"/>
      <c r="FVI69" s="308"/>
      <c r="FVJ69" s="308"/>
      <c r="FVK69" s="308"/>
      <c r="FVL69" s="308"/>
      <c r="FVM69" s="308"/>
      <c r="FVN69" s="308"/>
      <c r="FVO69" s="308"/>
      <c r="FVP69" s="308"/>
      <c r="FVQ69" s="308"/>
      <c r="FVR69" s="308"/>
      <c r="FVS69" s="308"/>
      <c r="FVT69" s="308"/>
      <c r="FVU69" s="308"/>
      <c r="FVV69" s="308"/>
      <c r="FVW69" s="308"/>
      <c r="FVX69" s="308"/>
      <c r="FVY69" s="308"/>
      <c r="FVZ69" s="308"/>
      <c r="FWA69" s="308"/>
      <c r="FWB69" s="308"/>
      <c r="FWC69" s="308"/>
      <c r="FWD69" s="308"/>
      <c r="FWE69" s="308"/>
      <c r="FWF69" s="308"/>
      <c r="FWG69" s="308"/>
      <c r="FWH69" s="308"/>
      <c r="FWI69" s="308"/>
      <c r="FWJ69" s="308"/>
      <c r="FWK69" s="308"/>
      <c r="FWL69" s="308"/>
      <c r="FWM69" s="308"/>
      <c r="FWN69" s="308"/>
      <c r="FWO69" s="308"/>
      <c r="FWP69" s="308"/>
      <c r="FWQ69" s="308"/>
      <c r="FWR69" s="308"/>
      <c r="FWS69" s="308"/>
      <c r="FWT69" s="308"/>
      <c r="FWU69" s="308"/>
      <c r="FWV69" s="308"/>
      <c r="FWW69" s="308"/>
      <c r="FWX69" s="308"/>
      <c r="FWY69" s="308"/>
      <c r="FWZ69" s="308"/>
      <c r="FXA69" s="308"/>
      <c r="FXB69" s="308"/>
      <c r="FXC69" s="308"/>
      <c r="FXD69" s="308"/>
      <c r="FXE69" s="308"/>
      <c r="FXF69" s="308"/>
      <c r="FXG69" s="308"/>
      <c r="FXH69" s="308"/>
      <c r="FXI69" s="308"/>
      <c r="FXJ69" s="308"/>
      <c r="FXK69" s="308"/>
      <c r="FXL69" s="308"/>
      <c r="FXM69" s="308"/>
      <c r="FXN69" s="308"/>
      <c r="FXO69" s="308"/>
      <c r="FXP69" s="308"/>
      <c r="FXQ69" s="308"/>
      <c r="FXR69" s="308"/>
      <c r="FXS69" s="308"/>
      <c r="FXT69" s="308"/>
      <c r="FXU69" s="308"/>
      <c r="FXV69" s="308"/>
      <c r="FXW69" s="308"/>
      <c r="FXX69" s="308"/>
      <c r="FXY69" s="308"/>
      <c r="FXZ69" s="308"/>
      <c r="FYA69" s="308"/>
      <c r="FYB69" s="308"/>
      <c r="FYC69" s="308"/>
      <c r="FYD69" s="308"/>
      <c r="FYE69" s="308"/>
      <c r="FYF69" s="308"/>
      <c r="FYG69" s="308"/>
      <c r="FYH69" s="308"/>
      <c r="FYI69" s="308"/>
      <c r="FYJ69" s="308"/>
      <c r="FYK69" s="308"/>
      <c r="FYL69" s="308"/>
      <c r="FYM69" s="308"/>
      <c r="FYN69" s="308"/>
      <c r="FYO69" s="308"/>
      <c r="FYP69" s="308"/>
      <c r="FYQ69" s="308"/>
      <c r="FYR69" s="308"/>
      <c r="FYS69" s="308"/>
      <c r="FYT69" s="308"/>
      <c r="FYU69" s="308"/>
      <c r="FYV69" s="308"/>
      <c r="FYW69" s="308"/>
      <c r="FYX69" s="308"/>
      <c r="FYY69" s="308"/>
      <c r="FYZ69" s="308"/>
      <c r="FZA69" s="308"/>
      <c r="FZB69" s="308"/>
      <c r="FZC69" s="308"/>
      <c r="FZD69" s="308"/>
      <c r="FZE69" s="308"/>
      <c r="FZF69" s="308"/>
      <c r="FZG69" s="308"/>
      <c r="FZH69" s="308"/>
      <c r="FZI69" s="308"/>
      <c r="FZJ69" s="308"/>
      <c r="FZK69" s="308"/>
      <c r="FZL69" s="308"/>
      <c r="FZM69" s="308"/>
      <c r="FZN69" s="308"/>
      <c r="FZO69" s="308"/>
      <c r="FZP69" s="308"/>
      <c r="FZQ69" s="308"/>
      <c r="FZR69" s="308"/>
      <c r="FZS69" s="308"/>
      <c r="FZT69" s="308"/>
      <c r="FZU69" s="308"/>
      <c r="FZV69" s="308"/>
      <c r="FZW69" s="308"/>
      <c r="FZX69" s="308"/>
      <c r="FZY69" s="308"/>
      <c r="FZZ69" s="308"/>
      <c r="GAA69" s="308"/>
      <c r="GAB69" s="308"/>
      <c r="GAC69" s="308"/>
      <c r="GAD69" s="308"/>
      <c r="GAE69" s="308"/>
      <c r="GAF69" s="308"/>
      <c r="GAG69" s="308"/>
      <c r="GAH69" s="308"/>
      <c r="GAI69" s="308"/>
      <c r="GAJ69" s="308"/>
      <c r="GAK69" s="308"/>
      <c r="GAL69" s="308"/>
      <c r="GAM69" s="308"/>
      <c r="GAN69" s="308"/>
      <c r="GAO69" s="308"/>
      <c r="GAP69" s="308"/>
      <c r="GAQ69" s="308"/>
      <c r="GAR69" s="308"/>
      <c r="GAS69" s="308"/>
      <c r="GAT69" s="308"/>
      <c r="GAU69" s="308"/>
      <c r="GAV69" s="308"/>
      <c r="GAW69" s="308"/>
      <c r="GAX69" s="308"/>
      <c r="GAY69" s="308"/>
      <c r="GAZ69" s="308"/>
      <c r="GBA69" s="308"/>
      <c r="GBB69" s="308"/>
      <c r="GBC69" s="308"/>
      <c r="GBD69" s="308"/>
      <c r="GBE69" s="308"/>
      <c r="GBF69" s="308"/>
      <c r="GBG69" s="308"/>
      <c r="GBH69" s="308"/>
      <c r="GBI69" s="308"/>
      <c r="GBJ69" s="308"/>
      <c r="GBK69" s="308"/>
      <c r="GBL69" s="308"/>
      <c r="GBM69" s="308"/>
      <c r="GBN69" s="308"/>
      <c r="GBO69" s="308"/>
      <c r="GBP69" s="308"/>
      <c r="GBQ69" s="308"/>
      <c r="GBR69" s="308"/>
      <c r="GBS69" s="308"/>
      <c r="GBT69" s="308"/>
      <c r="GBU69" s="308"/>
      <c r="GBV69" s="308"/>
      <c r="GBW69" s="308"/>
      <c r="GBX69" s="308"/>
      <c r="GBY69" s="308"/>
      <c r="GBZ69" s="308"/>
      <c r="GCA69" s="308"/>
      <c r="GCB69" s="308"/>
      <c r="GCC69" s="308"/>
      <c r="GCD69" s="308"/>
      <c r="GCE69" s="308"/>
      <c r="GCF69" s="308"/>
      <c r="GCG69" s="308"/>
      <c r="GCH69" s="308"/>
      <c r="GCI69" s="308"/>
      <c r="GCJ69" s="308"/>
      <c r="GCK69" s="308"/>
      <c r="GCL69" s="308"/>
      <c r="GCM69" s="308"/>
      <c r="GCN69" s="308"/>
      <c r="GCO69" s="308"/>
      <c r="GCP69" s="308"/>
      <c r="GCQ69" s="308"/>
      <c r="GCR69" s="308"/>
      <c r="GCS69" s="308"/>
      <c r="GCT69" s="308"/>
      <c r="GCU69" s="308"/>
      <c r="GCV69" s="308"/>
      <c r="GCW69" s="308"/>
      <c r="GCX69" s="308"/>
      <c r="GCY69" s="308"/>
      <c r="GCZ69" s="308"/>
      <c r="GDA69" s="308"/>
      <c r="GDB69" s="308"/>
      <c r="GDC69" s="308"/>
      <c r="GDD69" s="308"/>
      <c r="GDE69" s="308"/>
      <c r="GDF69" s="308"/>
      <c r="GDG69" s="308"/>
      <c r="GDH69" s="308"/>
      <c r="GDI69" s="308"/>
      <c r="GDJ69" s="308"/>
      <c r="GDK69" s="308"/>
      <c r="GDL69" s="308"/>
      <c r="GDM69" s="308"/>
      <c r="GDN69" s="308"/>
      <c r="GDO69" s="308"/>
      <c r="GDP69" s="308"/>
      <c r="GDQ69" s="308"/>
      <c r="GDR69" s="308"/>
      <c r="GDS69" s="308"/>
      <c r="GDT69" s="308"/>
      <c r="GDU69" s="308"/>
      <c r="GDV69" s="308"/>
      <c r="GDW69" s="308"/>
      <c r="GDX69" s="308"/>
      <c r="GDY69" s="308"/>
      <c r="GDZ69" s="308"/>
      <c r="GEA69" s="308"/>
      <c r="GEB69" s="308"/>
      <c r="GEC69" s="308"/>
      <c r="GED69" s="308"/>
      <c r="GEE69" s="308"/>
      <c r="GEF69" s="308"/>
      <c r="GEG69" s="308"/>
      <c r="GEH69" s="308"/>
      <c r="GEI69" s="308"/>
      <c r="GEJ69" s="308"/>
      <c r="GEK69" s="308"/>
      <c r="GEL69" s="308"/>
      <c r="GEM69" s="308"/>
      <c r="GEN69" s="308"/>
      <c r="GEO69" s="308"/>
      <c r="GEP69" s="308"/>
      <c r="GEQ69" s="308"/>
      <c r="GER69" s="308"/>
      <c r="GES69" s="308"/>
      <c r="GET69" s="308"/>
      <c r="GEU69" s="308"/>
      <c r="GEV69" s="308"/>
      <c r="GEW69" s="308"/>
      <c r="GEX69" s="308"/>
      <c r="GEY69" s="308"/>
      <c r="GEZ69" s="308"/>
      <c r="GFA69" s="308"/>
      <c r="GFB69" s="308"/>
      <c r="GFC69" s="308"/>
      <c r="GFD69" s="308"/>
      <c r="GFE69" s="308"/>
      <c r="GFF69" s="308"/>
      <c r="GFG69" s="308"/>
      <c r="GFH69" s="308"/>
      <c r="GFI69" s="308"/>
      <c r="GFJ69" s="308"/>
      <c r="GFK69" s="308"/>
      <c r="GFL69" s="308"/>
      <c r="GFM69" s="308"/>
      <c r="GFN69" s="308"/>
      <c r="GFO69" s="308"/>
      <c r="GFP69" s="308"/>
      <c r="GFQ69" s="308"/>
      <c r="GFR69" s="308"/>
      <c r="GFS69" s="308"/>
      <c r="GFT69" s="308"/>
      <c r="GFU69" s="308"/>
      <c r="GFV69" s="308"/>
      <c r="GFW69" s="308"/>
      <c r="GFX69" s="308"/>
      <c r="GFY69" s="308"/>
      <c r="GFZ69" s="308"/>
      <c r="GGA69" s="308"/>
      <c r="GGB69" s="308"/>
      <c r="GGC69" s="308"/>
      <c r="GGD69" s="308"/>
      <c r="GGE69" s="308"/>
      <c r="GGF69" s="308"/>
      <c r="GGG69" s="308"/>
      <c r="GGH69" s="308"/>
      <c r="GGI69" s="308"/>
      <c r="GGJ69" s="308"/>
      <c r="GGK69" s="308"/>
      <c r="GGL69" s="308"/>
      <c r="GGM69" s="308"/>
      <c r="GGN69" s="308"/>
      <c r="GGO69" s="308"/>
      <c r="GGP69" s="308"/>
      <c r="GGQ69" s="308"/>
      <c r="GGR69" s="308"/>
      <c r="GGS69" s="308"/>
      <c r="GGT69" s="308"/>
      <c r="GGU69" s="308"/>
      <c r="GGV69" s="308"/>
      <c r="GGW69" s="308"/>
      <c r="GGX69" s="308"/>
      <c r="GGY69" s="308"/>
      <c r="GGZ69" s="308"/>
      <c r="GHA69" s="308"/>
      <c r="GHB69" s="308"/>
      <c r="GHC69" s="308"/>
      <c r="GHD69" s="308"/>
      <c r="GHE69" s="308"/>
      <c r="GHF69" s="308"/>
      <c r="GHG69" s="308"/>
      <c r="GHH69" s="308"/>
      <c r="GHI69" s="308"/>
      <c r="GHJ69" s="308"/>
      <c r="GHK69" s="308"/>
      <c r="GHL69" s="308"/>
      <c r="GHM69" s="308"/>
      <c r="GHN69" s="308"/>
      <c r="GHO69" s="308"/>
      <c r="GHP69" s="308"/>
      <c r="GHQ69" s="308"/>
      <c r="GHR69" s="308"/>
      <c r="GHS69" s="308"/>
      <c r="GHT69" s="308"/>
      <c r="GHU69" s="308"/>
      <c r="GHV69" s="308"/>
      <c r="GHW69" s="308"/>
      <c r="GHX69" s="308"/>
      <c r="GHY69" s="308"/>
      <c r="GHZ69" s="308"/>
      <c r="GIA69" s="308"/>
      <c r="GIB69" s="308"/>
      <c r="GIC69" s="308"/>
      <c r="GID69" s="308"/>
      <c r="GIE69" s="308"/>
      <c r="GIF69" s="308"/>
      <c r="GIG69" s="308"/>
      <c r="GIH69" s="308"/>
      <c r="GII69" s="308"/>
      <c r="GIJ69" s="308"/>
      <c r="GIK69" s="308"/>
      <c r="GIL69" s="308"/>
      <c r="GIM69" s="308"/>
      <c r="GIN69" s="308"/>
      <c r="GIO69" s="308"/>
      <c r="GIP69" s="308"/>
      <c r="GIQ69" s="308"/>
      <c r="GIR69" s="308"/>
      <c r="GIS69" s="308"/>
      <c r="GIT69" s="308"/>
      <c r="GIU69" s="308"/>
      <c r="GIV69" s="308"/>
      <c r="GIW69" s="308"/>
      <c r="GIX69" s="308"/>
      <c r="GIY69" s="308"/>
      <c r="GIZ69" s="308"/>
      <c r="GJA69" s="308"/>
      <c r="GJB69" s="308"/>
      <c r="GJC69" s="308"/>
      <c r="GJD69" s="308"/>
      <c r="GJE69" s="308"/>
      <c r="GJF69" s="308"/>
      <c r="GJG69" s="308"/>
      <c r="GJH69" s="308"/>
      <c r="GJI69" s="308"/>
      <c r="GJJ69" s="308"/>
      <c r="GJK69" s="308"/>
      <c r="GJL69" s="308"/>
      <c r="GJM69" s="308"/>
      <c r="GJN69" s="308"/>
      <c r="GJO69" s="308"/>
      <c r="GJP69" s="308"/>
      <c r="GJQ69" s="308"/>
      <c r="GJR69" s="308"/>
      <c r="GJS69" s="308"/>
      <c r="GJT69" s="308"/>
      <c r="GJU69" s="308"/>
      <c r="GJV69" s="308"/>
      <c r="GJW69" s="308"/>
      <c r="GJX69" s="308"/>
      <c r="GJY69" s="308"/>
      <c r="GJZ69" s="308"/>
      <c r="GKA69" s="308"/>
      <c r="GKB69" s="308"/>
      <c r="GKC69" s="308"/>
      <c r="GKD69" s="308"/>
      <c r="GKE69" s="308"/>
      <c r="GKF69" s="308"/>
      <c r="GKG69" s="308"/>
      <c r="GKH69" s="308"/>
      <c r="GKI69" s="308"/>
      <c r="GKJ69" s="308"/>
      <c r="GKK69" s="308"/>
      <c r="GKL69" s="308"/>
      <c r="GKM69" s="308"/>
      <c r="GKN69" s="308"/>
      <c r="GKO69" s="308"/>
      <c r="GKP69" s="308"/>
      <c r="GKQ69" s="308"/>
      <c r="GKR69" s="308"/>
      <c r="GKS69" s="308"/>
      <c r="GKT69" s="308"/>
      <c r="GKU69" s="308"/>
      <c r="GKV69" s="308"/>
      <c r="GKW69" s="308"/>
      <c r="GKX69" s="308"/>
      <c r="GKY69" s="308"/>
      <c r="GKZ69" s="308"/>
      <c r="GLA69" s="308"/>
      <c r="GLB69" s="308"/>
      <c r="GLC69" s="308"/>
      <c r="GLD69" s="308"/>
      <c r="GLE69" s="308"/>
      <c r="GLF69" s="308"/>
      <c r="GLG69" s="308"/>
      <c r="GLH69" s="308"/>
      <c r="GLI69" s="308"/>
      <c r="GLJ69" s="308"/>
      <c r="GLK69" s="308"/>
      <c r="GLL69" s="308"/>
      <c r="GLM69" s="308"/>
      <c r="GLN69" s="308"/>
      <c r="GLO69" s="308"/>
      <c r="GLP69" s="308"/>
      <c r="GLQ69" s="308"/>
      <c r="GLR69" s="308"/>
      <c r="GLS69" s="308"/>
      <c r="GLT69" s="308"/>
      <c r="GLU69" s="308"/>
      <c r="GLV69" s="308"/>
      <c r="GLW69" s="308"/>
      <c r="GLX69" s="308"/>
      <c r="GLY69" s="308"/>
      <c r="GLZ69" s="308"/>
      <c r="GMA69" s="308"/>
      <c r="GMB69" s="308"/>
      <c r="GMC69" s="308"/>
      <c r="GMD69" s="308"/>
      <c r="GME69" s="308"/>
      <c r="GMF69" s="308"/>
      <c r="GMG69" s="308"/>
      <c r="GMH69" s="308"/>
      <c r="GMI69" s="308"/>
      <c r="GMJ69" s="308"/>
      <c r="GMK69" s="308"/>
      <c r="GML69" s="308"/>
      <c r="GMM69" s="308"/>
      <c r="GMN69" s="308"/>
      <c r="GMO69" s="308"/>
      <c r="GMP69" s="308"/>
      <c r="GMQ69" s="308"/>
      <c r="GMR69" s="308"/>
      <c r="GMS69" s="308"/>
      <c r="GMT69" s="308"/>
      <c r="GMU69" s="308"/>
      <c r="GMV69" s="308"/>
      <c r="GMW69" s="308"/>
      <c r="GMX69" s="308"/>
      <c r="GMY69" s="308"/>
      <c r="GMZ69" s="308"/>
      <c r="GNA69" s="308"/>
      <c r="GNB69" s="308"/>
      <c r="GNC69" s="308"/>
      <c r="GND69" s="308"/>
      <c r="GNE69" s="308"/>
      <c r="GNF69" s="308"/>
      <c r="GNG69" s="308"/>
      <c r="GNH69" s="308"/>
      <c r="GNI69" s="308"/>
      <c r="GNJ69" s="308"/>
      <c r="GNK69" s="308"/>
      <c r="GNL69" s="308"/>
      <c r="GNM69" s="308"/>
      <c r="GNN69" s="308"/>
      <c r="GNO69" s="308"/>
      <c r="GNP69" s="308"/>
      <c r="GNQ69" s="308"/>
      <c r="GNR69" s="308"/>
      <c r="GNS69" s="308"/>
      <c r="GNT69" s="308"/>
      <c r="GNU69" s="308"/>
      <c r="GNV69" s="308"/>
      <c r="GNW69" s="308"/>
      <c r="GNX69" s="308"/>
      <c r="GNY69" s="308"/>
      <c r="GNZ69" s="308"/>
      <c r="GOA69" s="308"/>
      <c r="GOB69" s="308"/>
      <c r="GOC69" s="308"/>
      <c r="GOD69" s="308"/>
      <c r="GOE69" s="308"/>
      <c r="GOF69" s="308"/>
      <c r="GOG69" s="308"/>
      <c r="GOH69" s="308"/>
      <c r="GOI69" s="308"/>
      <c r="GOJ69" s="308"/>
      <c r="GOK69" s="308"/>
      <c r="GOL69" s="308"/>
      <c r="GOM69" s="308"/>
      <c r="GON69" s="308"/>
      <c r="GOO69" s="308"/>
      <c r="GOP69" s="308"/>
      <c r="GOQ69" s="308"/>
      <c r="GOR69" s="308"/>
      <c r="GOS69" s="308"/>
      <c r="GOT69" s="308"/>
      <c r="GOU69" s="308"/>
      <c r="GOV69" s="308"/>
      <c r="GOW69" s="308"/>
      <c r="GOX69" s="308"/>
      <c r="GOY69" s="308"/>
      <c r="GOZ69" s="308"/>
      <c r="GPA69" s="308"/>
      <c r="GPB69" s="308"/>
      <c r="GPC69" s="308"/>
      <c r="GPD69" s="308"/>
      <c r="GPE69" s="308"/>
      <c r="GPF69" s="308"/>
      <c r="GPG69" s="308"/>
      <c r="GPH69" s="308"/>
      <c r="GPI69" s="308"/>
      <c r="GPJ69" s="308"/>
      <c r="GPK69" s="308"/>
      <c r="GPL69" s="308"/>
      <c r="GPM69" s="308"/>
      <c r="GPN69" s="308"/>
      <c r="GPO69" s="308"/>
      <c r="GPP69" s="308"/>
      <c r="GPQ69" s="308"/>
      <c r="GPR69" s="308"/>
      <c r="GPS69" s="308"/>
      <c r="GPT69" s="308"/>
      <c r="GPU69" s="308"/>
      <c r="GPV69" s="308"/>
      <c r="GPW69" s="308"/>
      <c r="GPX69" s="308"/>
      <c r="GPY69" s="308"/>
      <c r="GPZ69" s="308"/>
      <c r="GQA69" s="308"/>
      <c r="GQB69" s="308"/>
      <c r="GQC69" s="308"/>
      <c r="GQD69" s="308"/>
      <c r="GQE69" s="308"/>
      <c r="GQF69" s="308"/>
      <c r="GQG69" s="308"/>
      <c r="GQH69" s="308"/>
      <c r="GQI69" s="308"/>
      <c r="GQJ69" s="308"/>
      <c r="GQK69" s="308"/>
      <c r="GQL69" s="308"/>
      <c r="GQM69" s="308"/>
      <c r="GQN69" s="308"/>
      <c r="GQO69" s="308"/>
      <c r="GQP69" s="308"/>
      <c r="GQQ69" s="308"/>
      <c r="GQR69" s="308"/>
      <c r="GQS69" s="308"/>
      <c r="GQT69" s="308"/>
      <c r="GQU69" s="308"/>
      <c r="GQV69" s="308"/>
      <c r="GQW69" s="308"/>
      <c r="GQX69" s="308"/>
      <c r="GQY69" s="308"/>
      <c r="GQZ69" s="308"/>
      <c r="GRA69" s="308"/>
      <c r="GRB69" s="308"/>
      <c r="GRC69" s="308"/>
      <c r="GRD69" s="308"/>
      <c r="GRE69" s="308"/>
      <c r="GRF69" s="308"/>
      <c r="GRG69" s="308"/>
      <c r="GRH69" s="308"/>
      <c r="GRI69" s="308"/>
      <c r="GRJ69" s="308"/>
      <c r="GRK69" s="308"/>
      <c r="GRL69" s="308"/>
      <c r="GRM69" s="308"/>
      <c r="GRN69" s="308"/>
      <c r="GRO69" s="308"/>
      <c r="GRP69" s="308"/>
      <c r="GRQ69" s="308"/>
      <c r="GRR69" s="308"/>
      <c r="GRS69" s="308"/>
      <c r="GRT69" s="308"/>
      <c r="GRU69" s="308"/>
      <c r="GRV69" s="308"/>
      <c r="GRW69" s="308"/>
      <c r="GRX69" s="308"/>
      <c r="GRY69" s="308"/>
      <c r="GRZ69" s="308"/>
      <c r="GSA69" s="308"/>
      <c r="GSB69" s="308"/>
      <c r="GSC69" s="308"/>
      <c r="GSD69" s="308"/>
      <c r="GSE69" s="308"/>
      <c r="GSF69" s="308"/>
      <c r="GSG69" s="308"/>
      <c r="GSH69" s="308"/>
      <c r="GSI69" s="308"/>
      <c r="GSJ69" s="308"/>
      <c r="GSK69" s="308"/>
      <c r="GSL69" s="308"/>
      <c r="GSM69" s="308"/>
      <c r="GSN69" s="308"/>
      <c r="GSO69" s="308"/>
      <c r="GSP69" s="308"/>
      <c r="GSQ69" s="308"/>
      <c r="GSR69" s="308"/>
      <c r="GSS69" s="308"/>
      <c r="GST69" s="308"/>
      <c r="GSU69" s="308"/>
      <c r="GSV69" s="308"/>
      <c r="GSW69" s="308"/>
      <c r="GSX69" s="308"/>
      <c r="GSY69" s="308"/>
      <c r="GSZ69" s="308"/>
      <c r="GTA69" s="308"/>
      <c r="GTB69" s="308"/>
      <c r="GTC69" s="308"/>
      <c r="GTD69" s="308"/>
      <c r="GTE69" s="308"/>
      <c r="GTF69" s="308"/>
      <c r="GTG69" s="308"/>
      <c r="GTH69" s="308"/>
      <c r="GTI69" s="308"/>
      <c r="GTJ69" s="308"/>
      <c r="GTK69" s="308"/>
      <c r="GTL69" s="308"/>
      <c r="GTM69" s="308"/>
      <c r="GTN69" s="308"/>
      <c r="GTO69" s="308"/>
      <c r="GTP69" s="308"/>
      <c r="GTQ69" s="308"/>
      <c r="GTR69" s="308"/>
      <c r="GTS69" s="308"/>
      <c r="GTT69" s="308"/>
      <c r="GTU69" s="308"/>
      <c r="GTV69" s="308"/>
      <c r="GTW69" s="308"/>
      <c r="GTX69" s="308"/>
      <c r="GTY69" s="308"/>
      <c r="GTZ69" s="308"/>
      <c r="GUA69" s="308"/>
      <c r="GUB69" s="308"/>
      <c r="GUC69" s="308"/>
      <c r="GUD69" s="308"/>
      <c r="GUE69" s="308"/>
      <c r="GUF69" s="308"/>
      <c r="GUG69" s="308"/>
      <c r="GUH69" s="308"/>
      <c r="GUI69" s="308"/>
      <c r="GUJ69" s="308"/>
      <c r="GUK69" s="308"/>
      <c r="GUL69" s="308"/>
      <c r="GUM69" s="308"/>
      <c r="GUN69" s="308"/>
      <c r="GUO69" s="308"/>
      <c r="GUP69" s="308"/>
      <c r="GUQ69" s="308"/>
      <c r="GUR69" s="308"/>
      <c r="GUS69" s="308"/>
      <c r="GUT69" s="308"/>
      <c r="GUU69" s="308"/>
      <c r="GUV69" s="308"/>
      <c r="GUW69" s="308"/>
      <c r="GUX69" s="308"/>
      <c r="GUY69" s="308"/>
      <c r="GUZ69" s="308"/>
      <c r="GVA69" s="308"/>
      <c r="GVB69" s="308"/>
      <c r="GVC69" s="308"/>
      <c r="GVD69" s="308"/>
      <c r="GVE69" s="308"/>
      <c r="GVF69" s="308"/>
      <c r="GVG69" s="308"/>
      <c r="GVH69" s="308"/>
      <c r="GVI69" s="308"/>
      <c r="GVJ69" s="308"/>
      <c r="GVK69" s="308"/>
      <c r="GVL69" s="308"/>
      <c r="GVM69" s="308"/>
      <c r="GVN69" s="308"/>
      <c r="GVO69" s="308"/>
      <c r="GVP69" s="308"/>
      <c r="GVQ69" s="308"/>
      <c r="GVR69" s="308"/>
      <c r="GVS69" s="308"/>
      <c r="GVT69" s="308"/>
      <c r="GVU69" s="308"/>
      <c r="GVV69" s="308"/>
      <c r="GVW69" s="308"/>
      <c r="GVX69" s="308"/>
      <c r="GVY69" s="308"/>
      <c r="GVZ69" s="308"/>
      <c r="GWA69" s="308"/>
      <c r="GWB69" s="308"/>
      <c r="GWC69" s="308"/>
      <c r="GWD69" s="308"/>
      <c r="GWE69" s="308"/>
      <c r="GWF69" s="308"/>
      <c r="GWG69" s="308"/>
      <c r="GWH69" s="308"/>
      <c r="GWI69" s="308"/>
      <c r="GWJ69" s="308"/>
      <c r="GWK69" s="308"/>
      <c r="GWL69" s="308"/>
      <c r="GWM69" s="308"/>
      <c r="GWN69" s="308"/>
      <c r="GWO69" s="308"/>
      <c r="GWP69" s="308"/>
      <c r="GWQ69" s="308"/>
      <c r="GWR69" s="308"/>
      <c r="GWS69" s="308"/>
      <c r="GWT69" s="308"/>
      <c r="GWU69" s="308"/>
      <c r="GWV69" s="308"/>
      <c r="GWW69" s="308"/>
      <c r="GWX69" s="308"/>
      <c r="GWY69" s="308"/>
      <c r="GWZ69" s="308"/>
      <c r="GXA69" s="308"/>
      <c r="GXB69" s="308"/>
      <c r="GXC69" s="308"/>
      <c r="GXD69" s="308"/>
      <c r="GXE69" s="308"/>
      <c r="GXF69" s="308"/>
      <c r="GXG69" s="308"/>
      <c r="GXH69" s="308"/>
      <c r="GXI69" s="308"/>
      <c r="GXJ69" s="308"/>
      <c r="GXK69" s="308"/>
      <c r="GXL69" s="308"/>
      <c r="GXM69" s="308"/>
      <c r="GXN69" s="308"/>
      <c r="GXO69" s="308"/>
      <c r="GXP69" s="308"/>
      <c r="GXQ69" s="308"/>
      <c r="GXR69" s="308"/>
      <c r="GXS69" s="308"/>
      <c r="GXT69" s="308"/>
      <c r="GXU69" s="308"/>
      <c r="GXV69" s="308"/>
      <c r="GXW69" s="308"/>
      <c r="GXX69" s="308"/>
      <c r="GXY69" s="308"/>
      <c r="GXZ69" s="308"/>
      <c r="GYA69" s="308"/>
      <c r="GYB69" s="308"/>
      <c r="GYC69" s="308"/>
      <c r="GYD69" s="308"/>
      <c r="GYE69" s="308"/>
      <c r="GYF69" s="308"/>
      <c r="GYG69" s="308"/>
      <c r="GYH69" s="308"/>
      <c r="GYI69" s="308"/>
      <c r="GYJ69" s="308"/>
      <c r="GYK69" s="308"/>
      <c r="GYL69" s="308"/>
      <c r="GYM69" s="308"/>
      <c r="GYN69" s="308"/>
      <c r="GYO69" s="308"/>
      <c r="GYP69" s="308"/>
      <c r="GYQ69" s="308"/>
      <c r="GYR69" s="308"/>
      <c r="GYS69" s="308"/>
      <c r="GYT69" s="308"/>
      <c r="GYU69" s="308"/>
      <c r="GYV69" s="308"/>
      <c r="GYW69" s="308"/>
      <c r="GYX69" s="308"/>
      <c r="GYY69" s="308"/>
      <c r="GYZ69" s="308"/>
      <c r="GZA69" s="308"/>
      <c r="GZB69" s="308"/>
      <c r="GZC69" s="308"/>
      <c r="GZD69" s="308"/>
      <c r="GZE69" s="308"/>
      <c r="GZF69" s="308"/>
      <c r="GZG69" s="308"/>
      <c r="GZH69" s="308"/>
      <c r="GZI69" s="308"/>
      <c r="GZJ69" s="308"/>
      <c r="GZK69" s="308"/>
      <c r="GZL69" s="308"/>
      <c r="GZM69" s="308"/>
      <c r="GZN69" s="308"/>
      <c r="GZO69" s="308"/>
      <c r="GZP69" s="308"/>
      <c r="GZQ69" s="308"/>
      <c r="GZR69" s="308"/>
      <c r="GZS69" s="308"/>
      <c r="GZT69" s="308"/>
      <c r="GZU69" s="308"/>
      <c r="GZV69" s="308"/>
      <c r="GZW69" s="308"/>
      <c r="GZX69" s="308"/>
      <c r="GZY69" s="308"/>
      <c r="GZZ69" s="308"/>
      <c r="HAA69" s="308"/>
      <c r="HAB69" s="308"/>
      <c r="HAC69" s="308"/>
      <c r="HAD69" s="308"/>
      <c r="HAE69" s="308"/>
      <c r="HAF69" s="308"/>
      <c r="HAG69" s="308"/>
      <c r="HAH69" s="308"/>
      <c r="HAI69" s="308"/>
      <c r="HAJ69" s="308"/>
      <c r="HAK69" s="308"/>
      <c r="HAL69" s="308"/>
      <c r="HAM69" s="308"/>
      <c r="HAN69" s="308"/>
      <c r="HAO69" s="308"/>
      <c r="HAP69" s="308"/>
      <c r="HAQ69" s="308"/>
      <c r="HAR69" s="308"/>
      <c r="HAS69" s="308"/>
      <c r="HAT69" s="308"/>
      <c r="HAU69" s="308"/>
      <c r="HAV69" s="308"/>
      <c r="HAW69" s="308"/>
      <c r="HAX69" s="308"/>
      <c r="HAY69" s="308"/>
      <c r="HAZ69" s="308"/>
      <c r="HBA69" s="308"/>
      <c r="HBB69" s="308"/>
      <c r="HBC69" s="308"/>
      <c r="HBD69" s="308"/>
      <c r="HBE69" s="308"/>
      <c r="HBF69" s="308"/>
      <c r="HBG69" s="308"/>
      <c r="HBH69" s="308"/>
      <c r="HBI69" s="308"/>
      <c r="HBJ69" s="308"/>
      <c r="HBK69" s="308"/>
      <c r="HBL69" s="308"/>
      <c r="HBM69" s="308"/>
      <c r="HBN69" s="308"/>
      <c r="HBO69" s="308"/>
      <c r="HBP69" s="308"/>
      <c r="HBQ69" s="308"/>
      <c r="HBR69" s="308"/>
      <c r="HBS69" s="308"/>
      <c r="HBT69" s="308"/>
      <c r="HBU69" s="308"/>
      <c r="HBV69" s="308"/>
      <c r="HBW69" s="308"/>
      <c r="HBX69" s="308"/>
      <c r="HBY69" s="308"/>
      <c r="HBZ69" s="308"/>
      <c r="HCA69" s="308"/>
      <c r="HCB69" s="308"/>
      <c r="HCC69" s="308"/>
      <c r="HCD69" s="308"/>
      <c r="HCE69" s="308"/>
      <c r="HCF69" s="308"/>
      <c r="HCG69" s="308"/>
      <c r="HCH69" s="308"/>
      <c r="HCI69" s="308"/>
      <c r="HCJ69" s="308"/>
      <c r="HCK69" s="308"/>
      <c r="HCL69" s="308"/>
      <c r="HCM69" s="308"/>
      <c r="HCN69" s="308"/>
      <c r="HCO69" s="308"/>
      <c r="HCP69" s="308"/>
      <c r="HCQ69" s="308"/>
      <c r="HCR69" s="308"/>
      <c r="HCS69" s="308"/>
      <c r="HCT69" s="308"/>
      <c r="HCU69" s="308"/>
      <c r="HCV69" s="308"/>
      <c r="HCW69" s="308"/>
      <c r="HCX69" s="308"/>
      <c r="HCY69" s="308"/>
      <c r="HCZ69" s="308"/>
      <c r="HDA69" s="308"/>
      <c r="HDB69" s="308"/>
      <c r="HDC69" s="308"/>
      <c r="HDD69" s="308"/>
      <c r="HDE69" s="308"/>
      <c r="HDF69" s="308"/>
      <c r="HDG69" s="308"/>
      <c r="HDH69" s="308"/>
      <c r="HDI69" s="308"/>
      <c r="HDJ69" s="308"/>
      <c r="HDK69" s="308"/>
      <c r="HDL69" s="308"/>
      <c r="HDM69" s="308"/>
      <c r="HDN69" s="308"/>
      <c r="HDO69" s="308"/>
      <c r="HDP69" s="308"/>
      <c r="HDQ69" s="308"/>
      <c r="HDR69" s="308"/>
      <c r="HDS69" s="308"/>
      <c r="HDT69" s="308"/>
      <c r="HDU69" s="308"/>
      <c r="HDV69" s="308"/>
      <c r="HDW69" s="308"/>
      <c r="HDX69" s="308"/>
      <c r="HDY69" s="308"/>
      <c r="HDZ69" s="308"/>
      <c r="HEA69" s="308"/>
      <c r="HEB69" s="308"/>
      <c r="HEC69" s="308"/>
      <c r="HED69" s="308"/>
      <c r="HEE69" s="308"/>
      <c r="HEF69" s="308"/>
      <c r="HEG69" s="308"/>
      <c r="HEH69" s="308"/>
      <c r="HEI69" s="308"/>
      <c r="HEJ69" s="308"/>
      <c r="HEK69" s="308"/>
      <c r="HEL69" s="308"/>
      <c r="HEM69" s="308"/>
      <c r="HEN69" s="308"/>
      <c r="HEO69" s="308"/>
      <c r="HEP69" s="308"/>
      <c r="HEQ69" s="308"/>
      <c r="HER69" s="308"/>
      <c r="HES69" s="308"/>
      <c r="HET69" s="308"/>
      <c r="HEU69" s="308"/>
      <c r="HEV69" s="308"/>
      <c r="HEW69" s="308"/>
      <c r="HEX69" s="308"/>
      <c r="HEY69" s="308"/>
      <c r="HEZ69" s="308"/>
      <c r="HFA69" s="308"/>
      <c r="HFB69" s="308"/>
      <c r="HFC69" s="308"/>
      <c r="HFD69" s="308"/>
      <c r="HFE69" s="308"/>
      <c r="HFF69" s="308"/>
      <c r="HFG69" s="308"/>
      <c r="HFH69" s="308"/>
      <c r="HFI69" s="308"/>
      <c r="HFJ69" s="308"/>
      <c r="HFK69" s="308"/>
      <c r="HFL69" s="308"/>
      <c r="HFM69" s="308"/>
      <c r="HFN69" s="308"/>
      <c r="HFO69" s="308"/>
      <c r="HFP69" s="308"/>
      <c r="HFQ69" s="308"/>
      <c r="HFR69" s="308"/>
      <c r="HFS69" s="308"/>
      <c r="HFT69" s="308"/>
      <c r="HFU69" s="308"/>
      <c r="HFV69" s="308"/>
      <c r="HFW69" s="308"/>
      <c r="HFX69" s="308"/>
      <c r="HFY69" s="308"/>
      <c r="HFZ69" s="308"/>
      <c r="HGA69" s="308"/>
      <c r="HGB69" s="308"/>
      <c r="HGC69" s="308"/>
      <c r="HGD69" s="308"/>
      <c r="HGE69" s="308"/>
      <c r="HGF69" s="308"/>
      <c r="HGG69" s="308"/>
      <c r="HGH69" s="308"/>
      <c r="HGI69" s="308"/>
      <c r="HGJ69" s="308"/>
      <c r="HGK69" s="308"/>
      <c r="HGL69" s="308"/>
      <c r="HGM69" s="308"/>
      <c r="HGN69" s="308"/>
      <c r="HGO69" s="308"/>
      <c r="HGP69" s="308"/>
      <c r="HGQ69" s="308"/>
      <c r="HGR69" s="308"/>
      <c r="HGS69" s="308"/>
      <c r="HGT69" s="308"/>
      <c r="HGU69" s="308"/>
      <c r="HGV69" s="308"/>
      <c r="HGW69" s="308"/>
      <c r="HGX69" s="308"/>
      <c r="HGY69" s="308"/>
      <c r="HGZ69" s="308"/>
      <c r="HHA69" s="308"/>
      <c r="HHB69" s="308"/>
      <c r="HHC69" s="308"/>
      <c r="HHD69" s="308"/>
      <c r="HHE69" s="308"/>
      <c r="HHF69" s="308"/>
      <c r="HHG69" s="308"/>
      <c r="HHH69" s="308"/>
      <c r="HHI69" s="308"/>
      <c r="HHJ69" s="308"/>
      <c r="HHK69" s="308"/>
      <c r="HHL69" s="308"/>
      <c r="HHM69" s="308"/>
      <c r="HHN69" s="308"/>
      <c r="HHO69" s="308"/>
      <c r="HHP69" s="308"/>
      <c r="HHQ69" s="308"/>
      <c r="HHR69" s="308"/>
      <c r="HHS69" s="308"/>
      <c r="HHT69" s="308"/>
      <c r="HHU69" s="308"/>
      <c r="HHV69" s="308"/>
      <c r="HHW69" s="308"/>
      <c r="HHX69" s="308"/>
      <c r="HHY69" s="308"/>
      <c r="HHZ69" s="308"/>
      <c r="HIA69" s="308"/>
      <c r="HIB69" s="308"/>
      <c r="HIC69" s="308"/>
      <c r="HID69" s="308"/>
      <c r="HIE69" s="308"/>
      <c r="HIF69" s="308"/>
      <c r="HIG69" s="308"/>
      <c r="HIH69" s="308"/>
      <c r="HII69" s="308"/>
      <c r="HIJ69" s="308"/>
      <c r="HIK69" s="308"/>
      <c r="HIL69" s="308"/>
      <c r="HIM69" s="308"/>
      <c r="HIN69" s="308"/>
      <c r="HIO69" s="308"/>
      <c r="HIP69" s="308"/>
      <c r="HIQ69" s="308"/>
      <c r="HIR69" s="308"/>
      <c r="HIS69" s="308"/>
      <c r="HIT69" s="308"/>
      <c r="HIU69" s="308"/>
      <c r="HIV69" s="308"/>
      <c r="HIW69" s="308"/>
      <c r="HIX69" s="308"/>
      <c r="HIY69" s="308"/>
      <c r="HIZ69" s="308"/>
      <c r="HJA69" s="308"/>
      <c r="HJB69" s="308"/>
      <c r="HJC69" s="308"/>
      <c r="HJD69" s="308"/>
      <c r="HJE69" s="308"/>
      <c r="HJF69" s="308"/>
      <c r="HJG69" s="308"/>
      <c r="HJH69" s="308"/>
      <c r="HJI69" s="308"/>
      <c r="HJJ69" s="308"/>
      <c r="HJK69" s="308"/>
      <c r="HJL69" s="308"/>
      <c r="HJM69" s="308"/>
      <c r="HJN69" s="308"/>
      <c r="HJO69" s="308"/>
      <c r="HJP69" s="308"/>
      <c r="HJQ69" s="308"/>
      <c r="HJR69" s="308"/>
      <c r="HJS69" s="308"/>
      <c r="HJT69" s="308"/>
      <c r="HJU69" s="308"/>
      <c r="HJV69" s="308"/>
      <c r="HJW69" s="308"/>
      <c r="HJX69" s="308"/>
      <c r="HJY69" s="308"/>
      <c r="HJZ69" s="308"/>
      <c r="HKA69" s="308"/>
      <c r="HKB69" s="308"/>
      <c r="HKC69" s="308"/>
      <c r="HKD69" s="308"/>
      <c r="HKE69" s="308"/>
      <c r="HKF69" s="308"/>
      <c r="HKG69" s="308"/>
      <c r="HKH69" s="308"/>
      <c r="HKI69" s="308"/>
      <c r="HKJ69" s="308"/>
      <c r="HKK69" s="308"/>
      <c r="HKL69" s="308"/>
      <c r="HKM69" s="308"/>
      <c r="HKN69" s="308"/>
      <c r="HKO69" s="308"/>
      <c r="HKP69" s="308"/>
      <c r="HKQ69" s="308"/>
      <c r="HKR69" s="308"/>
      <c r="HKS69" s="308"/>
      <c r="HKT69" s="308"/>
      <c r="HKU69" s="308"/>
      <c r="HKV69" s="308"/>
      <c r="HKW69" s="308"/>
      <c r="HKX69" s="308"/>
      <c r="HKY69" s="308"/>
      <c r="HKZ69" s="308"/>
      <c r="HLA69" s="308"/>
      <c r="HLB69" s="308"/>
      <c r="HLC69" s="308"/>
      <c r="HLD69" s="308"/>
      <c r="HLE69" s="308"/>
      <c r="HLF69" s="308"/>
      <c r="HLG69" s="308"/>
      <c r="HLH69" s="308"/>
      <c r="HLI69" s="308"/>
      <c r="HLJ69" s="308"/>
      <c r="HLK69" s="308"/>
      <c r="HLL69" s="308"/>
      <c r="HLM69" s="308"/>
      <c r="HLN69" s="308"/>
      <c r="HLO69" s="308"/>
      <c r="HLP69" s="308"/>
      <c r="HLQ69" s="308"/>
      <c r="HLR69" s="308"/>
      <c r="HLS69" s="308"/>
      <c r="HLT69" s="308"/>
      <c r="HLU69" s="308"/>
      <c r="HLV69" s="308"/>
      <c r="HLW69" s="308"/>
      <c r="HLX69" s="308"/>
      <c r="HLY69" s="308"/>
      <c r="HLZ69" s="308"/>
      <c r="HMA69" s="308"/>
      <c r="HMB69" s="308"/>
      <c r="HMC69" s="308"/>
      <c r="HMD69" s="308"/>
      <c r="HME69" s="308"/>
      <c r="HMF69" s="308"/>
      <c r="HMG69" s="308"/>
      <c r="HMH69" s="308"/>
      <c r="HMI69" s="308"/>
      <c r="HMJ69" s="308"/>
      <c r="HMK69" s="308"/>
      <c r="HML69" s="308"/>
      <c r="HMM69" s="308"/>
      <c r="HMN69" s="308"/>
      <c r="HMO69" s="308"/>
      <c r="HMP69" s="308"/>
      <c r="HMQ69" s="308"/>
      <c r="HMR69" s="308"/>
      <c r="HMS69" s="308"/>
      <c r="HMT69" s="308"/>
      <c r="HMU69" s="308"/>
      <c r="HMV69" s="308"/>
      <c r="HMW69" s="308"/>
      <c r="HMX69" s="308"/>
      <c r="HMY69" s="308"/>
      <c r="HMZ69" s="308"/>
      <c r="HNA69" s="308"/>
      <c r="HNB69" s="308"/>
      <c r="HNC69" s="308"/>
      <c r="HND69" s="308"/>
      <c r="HNE69" s="308"/>
      <c r="HNF69" s="308"/>
      <c r="HNG69" s="308"/>
      <c r="HNH69" s="308"/>
      <c r="HNI69" s="308"/>
      <c r="HNJ69" s="308"/>
      <c r="HNK69" s="308"/>
      <c r="HNL69" s="308"/>
      <c r="HNM69" s="308"/>
      <c r="HNN69" s="308"/>
      <c r="HNO69" s="308"/>
      <c r="HNP69" s="308"/>
      <c r="HNQ69" s="308"/>
      <c r="HNR69" s="308"/>
      <c r="HNS69" s="308"/>
      <c r="HNT69" s="308"/>
      <c r="HNU69" s="308"/>
      <c r="HNV69" s="308"/>
      <c r="HNW69" s="308"/>
      <c r="HNX69" s="308"/>
      <c r="HNY69" s="308"/>
      <c r="HNZ69" s="308"/>
      <c r="HOA69" s="308"/>
      <c r="HOB69" s="308"/>
      <c r="HOC69" s="308"/>
      <c r="HOD69" s="308"/>
      <c r="HOE69" s="308"/>
      <c r="HOF69" s="308"/>
      <c r="HOG69" s="308"/>
      <c r="HOH69" s="308"/>
      <c r="HOI69" s="308"/>
      <c r="HOJ69" s="308"/>
      <c r="HOK69" s="308"/>
      <c r="HOL69" s="308"/>
      <c r="HOM69" s="308"/>
      <c r="HON69" s="308"/>
      <c r="HOO69" s="308"/>
      <c r="HOP69" s="308"/>
      <c r="HOQ69" s="308"/>
      <c r="HOR69" s="308"/>
      <c r="HOS69" s="308"/>
      <c r="HOT69" s="308"/>
      <c r="HOU69" s="308"/>
      <c r="HOV69" s="308"/>
      <c r="HOW69" s="308"/>
      <c r="HOX69" s="308"/>
      <c r="HOY69" s="308"/>
      <c r="HOZ69" s="308"/>
      <c r="HPA69" s="308"/>
      <c r="HPB69" s="308"/>
      <c r="HPC69" s="308"/>
      <c r="HPD69" s="308"/>
      <c r="HPE69" s="308"/>
      <c r="HPF69" s="308"/>
      <c r="HPG69" s="308"/>
      <c r="HPH69" s="308"/>
      <c r="HPI69" s="308"/>
      <c r="HPJ69" s="308"/>
      <c r="HPK69" s="308"/>
      <c r="HPL69" s="308"/>
      <c r="HPM69" s="308"/>
      <c r="HPN69" s="308"/>
      <c r="HPO69" s="308"/>
      <c r="HPP69" s="308"/>
      <c r="HPQ69" s="308"/>
      <c r="HPR69" s="308"/>
      <c r="HPS69" s="308"/>
      <c r="HPT69" s="308"/>
      <c r="HPU69" s="308"/>
      <c r="HPV69" s="308"/>
      <c r="HPW69" s="308"/>
      <c r="HPX69" s="308"/>
      <c r="HPY69" s="308"/>
      <c r="HPZ69" s="308"/>
      <c r="HQA69" s="308"/>
      <c r="HQB69" s="308"/>
      <c r="HQC69" s="308"/>
      <c r="HQD69" s="308"/>
      <c r="HQE69" s="308"/>
      <c r="HQF69" s="308"/>
      <c r="HQG69" s="308"/>
      <c r="HQH69" s="308"/>
      <c r="HQI69" s="308"/>
      <c r="HQJ69" s="308"/>
      <c r="HQK69" s="308"/>
      <c r="HQL69" s="308"/>
      <c r="HQM69" s="308"/>
      <c r="HQN69" s="308"/>
      <c r="HQO69" s="308"/>
      <c r="HQP69" s="308"/>
      <c r="HQQ69" s="308"/>
      <c r="HQR69" s="308"/>
      <c r="HQS69" s="308"/>
      <c r="HQT69" s="308"/>
      <c r="HQU69" s="308"/>
      <c r="HQV69" s="308"/>
      <c r="HQW69" s="308"/>
      <c r="HQX69" s="308"/>
      <c r="HQY69" s="308"/>
      <c r="HQZ69" s="308"/>
      <c r="HRA69" s="308"/>
      <c r="HRB69" s="308"/>
      <c r="HRC69" s="308"/>
      <c r="HRD69" s="308"/>
      <c r="HRE69" s="308"/>
      <c r="HRF69" s="308"/>
      <c r="HRG69" s="308"/>
      <c r="HRH69" s="308"/>
      <c r="HRI69" s="308"/>
      <c r="HRJ69" s="308"/>
      <c r="HRK69" s="308"/>
      <c r="HRL69" s="308"/>
      <c r="HRM69" s="308"/>
      <c r="HRN69" s="308"/>
      <c r="HRO69" s="308"/>
      <c r="HRP69" s="308"/>
      <c r="HRQ69" s="308"/>
      <c r="HRR69" s="308"/>
      <c r="HRS69" s="308"/>
      <c r="HRT69" s="308"/>
      <c r="HRU69" s="308"/>
      <c r="HRV69" s="308"/>
      <c r="HRW69" s="308"/>
      <c r="HRX69" s="308"/>
      <c r="HRY69" s="308"/>
      <c r="HRZ69" s="308"/>
      <c r="HSA69" s="308"/>
      <c r="HSB69" s="308"/>
      <c r="HSC69" s="308"/>
      <c r="HSD69" s="308"/>
      <c r="HSE69" s="308"/>
      <c r="HSF69" s="308"/>
      <c r="HSG69" s="308"/>
      <c r="HSH69" s="308"/>
      <c r="HSI69" s="308"/>
      <c r="HSJ69" s="308"/>
      <c r="HSK69" s="308"/>
      <c r="HSL69" s="308"/>
      <c r="HSM69" s="308"/>
      <c r="HSN69" s="308"/>
      <c r="HSO69" s="308"/>
      <c r="HSP69" s="308"/>
      <c r="HSQ69" s="308"/>
      <c r="HSR69" s="308"/>
      <c r="HSS69" s="308"/>
      <c r="HST69" s="308"/>
      <c r="HSU69" s="308"/>
      <c r="HSV69" s="308"/>
      <c r="HSW69" s="308"/>
      <c r="HSX69" s="308"/>
      <c r="HSY69" s="308"/>
      <c r="HSZ69" s="308"/>
      <c r="HTA69" s="308"/>
      <c r="HTB69" s="308"/>
      <c r="HTC69" s="308"/>
      <c r="HTD69" s="308"/>
      <c r="HTE69" s="308"/>
      <c r="HTF69" s="308"/>
      <c r="HTG69" s="308"/>
      <c r="HTH69" s="308"/>
      <c r="HTI69" s="308"/>
      <c r="HTJ69" s="308"/>
      <c r="HTK69" s="308"/>
      <c r="HTL69" s="308"/>
      <c r="HTM69" s="308"/>
      <c r="HTN69" s="308"/>
      <c r="HTO69" s="308"/>
      <c r="HTP69" s="308"/>
      <c r="HTQ69" s="308"/>
      <c r="HTR69" s="308"/>
      <c r="HTS69" s="308"/>
      <c r="HTT69" s="308"/>
      <c r="HTU69" s="308"/>
      <c r="HTV69" s="308"/>
      <c r="HTW69" s="308"/>
      <c r="HTX69" s="308"/>
      <c r="HTY69" s="308"/>
      <c r="HTZ69" s="308"/>
      <c r="HUA69" s="308"/>
      <c r="HUB69" s="308"/>
      <c r="HUC69" s="308"/>
      <c r="HUD69" s="308"/>
      <c r="HUE69" s="308"/>
      <c r="HUF69" s="308"/>
      <c r="HUG69" s="308"/>
      <c r="HUH69" s="308"/>
      <c r="HUI69" s="308"/>
      <c r="HUJ69" s="308"/>
      <c r="HUK69" s="308"/>
      <c r="HUL69" s="308"/>
      <c r="HUM69" s="308"/>
      <c r="HUN69" s="308"/>
      <c r="HUO69" s="308"/>
      <c r="HUP69" s="308"/>
      <c r="HUQ69" s="308"/>
      <c r="HUR69" s="308"/>
      <c r="HUS69" s="308"/>
      <c r="HUT69" s="308"/>
      <c r="HUU69" s="308"/>
      <c r="HUV69" s="308"/>
      <c r="HUW69" s="308"/>
      <c r="HUX69" s="308"/>
      <c r="HUY69" s="308"/>
      <c r="HUZ69" s="308"/>
      <c r="HVA69" s="308"/>
      <c r="HVB69" s="308"/>
      <c r="HVC69" s="308"/>
      <c r="HVD69" s="308"/>
      <c r="HVE69" s="308"/>
      <c r="HVF69" s="308"/>
      <c r="HVG69" s="308"/>
      <c r="HVH69" s="308"/>
      <c r="HVI69" s="308"/>
      <c r="HVJ69" s="308"/>
      <c r="HVK69" s="308"/>
      <c r="HVL69" s="308"/>
      <c r="HVM69" s="308"/>
      <c r="HVN69" s="308"/>
      <c r="HVO69" s="308"/>
      <c r="HVP69" s="308"/>
      <c r="HVQ69" s="308"/>
      <c r="HVR69" s="308"/>
      <c r="HVS69" s="308"/>
      <c r="HVT69" s="308"/>
      <c r="HVU69" s="308"/>
      <c r="HVV69" s="308"/>
      <c r="HVW69" s="308"/>
      <c r="HVX69" s="308"/>
      <c r="HVY69" s="308"/>
      <c r="HVZ69" s="308"/>
      <c r="HWA69" s="308"/>
      <c r="HWB69" s="308"/>
      <c r="HWC69" s="308"/>
      <c r="HWD69" s="308"/>
      <c r="HWE69" s="308"/>
      <c r="HWF69" s="308"/>
      <c r="HWG69" s="308"/>
      <c r="HWH69" s="308"/>
      <c r="HWI69" s="308"/>
      <c r="HWJ69" s="308"/>
      <c r="HWK69" s="308"/>
      <c r="HWL69" s="308"/>
      <c r="HWM69" s="308"/>
      <c r="HWN69" s="308"/>
      <c r="HWO69" s="308"/>
      <c r="HWP69" s="308"/>
      <c r="HWQ69" s="308"/>
      <c r="HWR69" s="308"/>
      <c r="HWS69" s="308"/>
      <c r="HWT69" s="308"/>
      <c r="HWU69" s="308"/>
      <c r="HWV69" s="308"/>
      <c r="HWW69" s="308"/>
      <c r="HWX69" s="308"/>
      <c r="HWY69" s="308"/>
      <c r="HWZ69" s="308"/>
      <c r="HXA69" s="308"/>
      <c r="HXB69" s="308"/>
      <c r="HXC69" s="308"/>
      <c r="HXD69" s="308"/>
      <c r="HXE69" s="308"/>
      <c r="HXF69" s="308"/>
      <c r="HXG69" s="308"/>
      <c r="HXH69" s="308"/>
      <c r="HXI69" s="308"/>
      <c r="HXJ69" s="308"/>
      <c r="HXK69" s="308"/>
      <c r="HXL69" s="308"/>
      <c r="HXM69" s="308"/>
      <c r="HXN69" s="308"/>
      <c r="HXO69" s="308"/>
      <c r="HXP69" s="308"/>
      <c r="HXQ69" s="308"/>
      <c r="HXR69" s="308"/>
      <c r="HXS69" s="308"/>
      <c r="HXT69" s="308"/>
      <c r="HXU69" s="308"/>
      <c r="HXV69" s="308"/>
      <c r="HXW69" s="308"/>
      <c r="HXX69" s="308"/>
      <c r="HXY69" s="308"/>
      <c r="HXZ69" s="308"/>
      <c r="HYA69" s="308"/>
      <c r="HYB69" s="308"/>
      <c r="HYC69" s="308"/>
      <c r="HYD69" s="308"/>
      <c r="HYE69" s="308"/>
      <c r="HYF69" s="308"/>
      <c r="HYG69" s="308"/>
      <c r="HYH69" s="308"/>
      <c r="HYI69" s="308"/>
      <c r="HYJ69" s="308"/>
      <c r="HYK69" s="308"/>
      <c r="HYL69" s="308"/>
      <c r="HYM69" s="308"/>
      <c r="HYN69" s="308"/>
      <c r="HYO69" s="308"/>
      <c r="HYP69" s="308"/>
      <c r="HYQ69" s="308"/>
      <c r="HYR69" s="308"/>
      <c r="HYS69" s="308"/>
      <c r="HYT69" s="308"/>
      <c r="HYU69" s="308"/>
      <c r="HYV69" s="308"/>
      <c r="HYW69" s="308"/>
      <c r="HYX69" s="308"/>
      <c r="HYY69" s="308"/>
      <c r="HYZ69" s="308"/>
      <c r="HZA69" s="308"/>
      <c r="HZB69" s="308"/>
      <c r="HZC69" s="308"/>
      <c r="HZD69" s="308"/>
      <c r="HZE69" s="308"/>
      <c r="HZF69" s="308"/>
      <c r="HZG69" s="308"/>
      <c r="HZH69" s="308"/>
      <c r="HZI69" s="308"/>
      <c r="HZJ69" s="308"/>
      <c r="HZK69" s="308"/>
      <c r="HZL69" s="308"/>
      <c r="HZM69" s="308"/>
      <c r="HZN69" s="308"/>
      <c r="HZO69" s="308"/>
      <c r="HZP69" s="308"/>
      <c r="HZQ69" s="308"/>
      <c r="HZR69" s="308"/>
      <c r="HZS69" s="308"/>
      <c r="HZT69" s="308"/>
      <c r="HZU69" s="308"/>
      <c r="HZV69" s="308"/>
      <c r="HZW69" s="308"/>
      <c r="HZX69" s="308"/>
      <c r="HZY69" s="308"/>
      <c r="HZZ69" s="308"/>
      <c r="IAA69" s="308"/>
      <c r="IAB69" s="308"/>
      <c r="IAC69" s="308"/>
      <c r="IAD69" s="308"/>
      <c r="IAE69" s="308"/>
      <c r="IAF69" s="308"/>
      <c r="IAG69" s="308"/>
      <c r="IAH69" s="308"/>
      <c r="IAI69" s="308"/>
      <c r="IAJ69" s="308"/>
      <c r="IAK69" s="308"/>
      <c r="IAL69" s="308"/>
      <c r="IAM69" s="308"/>
      <c r="IAN69" s="308"/>
      <c r="IAO69" s="308"/>
      <c r="IAP69" s="308"/>
      <c r="IAQ69" s="308"/>
      <c r="IAR69" s="308"/>
      <c r="IAS69" s="308"/>
      <c r="IAT69" s="308"/>
      <c r="IAU69" s="308"/>
      <c r="IAV69" s="308"/>
      <c r="IAW69" s="308"/>
      <c r="IAX69" s="308"/>
      <c r="IAY69" s="308"/>
      <c r="IAZ69" s="308"/>
      <c r="IBA69" s="308"/>
      <c r="IBB69" s="308"/>
      <c r="IBC69" s="308"/>
      <c r="IBD69" s="308"/>
      <c r="IBE69" s="308"/>
      <c r="IBF69" s="308"/>
      <c r="IBG69" s="308"/>
      <c r="IBH69" s="308"/>
      <c r="IBI69" s="308"/>
      <c r="IBJ69" s="308"/>
      <c r="IBK69" s="308"/>
      <c r="IBL69" s="308"/>
      <c r="IBM69" s="308"/>
      <c r="IBN69" s="308"/>
      <c r="IBO69" s="308"/>
      <c r="IBP69" s="308"/>
      <c r="IBQ69" s="308"/>
      <c r="IBR69" s="308"/>
      <c r="IBS69" s="308"/>
      <c r="IBT69" s="308"/>
      <c r="IBU69" s="308"/>
      <c r="IBV69" s="308"/>
      <c r="IBW69" s="308"/>
      <c r="IBX69" s="308"/>
      <c r="IBY69" s="308"/>
      <c r="IBZ69" s="308"/>
      <c r="ICA69" s="308"/>
      <c r="ICB69" s="308"/>
      <c r="ICC69" s="308"/>
      <c r="ICD69" s="308"/>
      <c r="ICE69" s="308"/>
      <c r="ICF69" s="308"/>
      <c r="ICG69" s="308"/>
      <c r="ICH69" s="308"/>
      <c r="ICI69" s="308"/>
      <c r="ICJ69" s="308"/>
      <c r="ICK69" s="308"/>
      <c r="ICL69" s="308"/>
      <c r="ICM69" s="308"/>
      <c r="ICN69" s="308"/>
      <c r="ICO69" s="308"/>
      <c r="ICP69" s="308"/>
      <c r="ICQ69" s="308"/>
      <c r="ICR69" s="308"/>
      <c r="ICS69" s="308"/>
      <c r="ICT69" s="308"/>
      <c r="ICU69" s="308"/>
      <c r="ICV69" s="308"/>
      <c r="ICW69" s="308"/>
      <c r="ICX69" s="308"/>
      <c r="ICY69" s="308"/>
      <c r="ICZ69" s="308"/>
      <c r="IDA69" s="308"/>
      <c r="IDB69" s="308"/>
      <c r="IDC69" s="308"/>
      <c r="IDD69" s="308"/>
      <c r="IDE69" s="308"/>
      <c r="IDF69" s="308"/>
      <c r="IDG69" s="308"/>
      <c r="IDH69" s="308"/>
      <c r="IDI69" s="308"/>
      <c r="IDJ69" s="308"/>
      <c r="IDK69" s="308"/>
      <c r="IDL69" s="308"/>
      <c r="IDM69" s="308"/>
      <c r="IDN69" s="308"/>
      <c r="IDO69" s="308"/>
      <c r="IDP69" s="308"/>
      <c r="IDQ69" s="308"/>
      <c r="IDR69" s="308"/>
      <c r="IDS69" s="308"/>
      <c r="IDT69" s="308"/>
      <c r="IDU69" s="308"/>
      <c r="IDV69" s="308"/>
      <c r="IDW69" s="308"/>
      <c r="IDX69" s="308"/>
      <c r="IDY69" s="308"/>
      <c r="IDZ69" s="308"/>
      <c r="IEA69" s="308"/>
      <c r="IEB69" s="308"/>
      <c r="IEC69" s="308"/>
      <c r="IED69" s="308"/>
      <c r="IEE69" s="308"/>
      <c r="IEF69" s="308"/>
      <c r="IEG69" s="308"/>
      <c r="IEH69" s="308"/>
      <c r="IEI69" s="308"/>
      <c r="IEJ69" s="308"/>
      <c r="IEK69" s="308"/>
      <c r="IEL69" s="308"/>
      <c r="IEM69" s="308"/>
      <c r="IEN69" s="308"/>
      <c r="IEO69" s="308"/>
      <c r="IEP69" s="308"/>
      <c r="IEQ69" s="308"/>
      <c r="IER69" s="308"/>
      <c r="IES69" s="308"/>
      <c r="IET69" s="308"/>
      <c r="IEU69" s="308"/>
      <c r="IEV69" s="308"/>
      <c r="IEW69" s="308"/>
      <c r="IEX69" s="308"/>
      <c r="IEY69" s="308"/>
      <c r="IEZ69" s="308"/>
      <c r="IFA69" s="308"/>
      <c r="IFB69" s="308"/>
      <c r="IFC69" s="308"/>
      <c r="IFD69" s="308"/>
      <c r="IFE69" s="308"/>
      <c r="IFF69" s="308"/>
      <c r="IFG69" s="308"/>
      <c r="IFH69" s="308"/>
      <c r="IFI69" s="308"/>
      <c r="IFJ69" s="308"/>
      <c r="IFK69" s="308"/>
      <c r="IFL69" s="308"/>
      <c r="IFM69" s="308"/>
      <c r="IFN69" s="308"/>
      <c r="IFO69" s="308"/>
      <c r="IFP69" s="308"/>
      <c r="IFQ69" s="308"/>
      <c r="IFR69" s="308"/>
      <c r="IFS69" s="308"/>
      <c r="IFT69" s="308"/>
      <c r="IFU69" s="308"/>
      <c r="IFV69" s="308"/>
      <c r="IFW69" s="308"/>
      <c r="IFX69" s="308"/>
      <c r="IFY69" s="308"/>
      <c r="IFZ69" s="308"/>
      <c r="IGA69" s="308"/>
      <c r="IGB69" s="308"/>
      <c r="IGC69" s="308"/>
      <c r="IGD69" s="308"/>
      <c r="IGE69" s="308"/>
      <c r="IGF69" s="308"/>
      <c r="IGG69" s="308"/>
      <c r="IGH69" s="308"/>
      <c r="IGI69" s="308"/>
      <c r="IGJ69" s="308"/>
      <c r="IGK69" s="308"/>
      <c r="IGL69" s="308"/>
      <c r="IGM69" s="308"/>
      <c r="IGN69" s="308"/>
      <c r="IGO69" s="308"/>
      <c r="IGP69" s="308"/>
      <c r="IGQ69" s="308"/>
      <c r="IGR69" s="308"/>
      <c r="IGS69" s="308"/>
      <c r="IGT69" s="308"/>
      <c r="IGU69" s="308"/>
      <c r="IGV69" s="308"/>
      <c r="IGW69" s="308"/>
      <c r="IGX69" s="308"/>
      <c r="IGY69" s="308"/>
      <c r="IGZ69" s="308"/>
      <c r="IHA69" s="308"/>
      <c r="IHB69" s="308"/>
      <c r="IHC69" s="308"/>
      <c r="IHD69" s="308"/>
      <c r="IHE69" s="308"/>
      <c r="IHF69" s="308"/>
      <c r="IHG69" s="308"/>
      <c r="IHH69" s="308"/>
      <c r="IHI69" s="308"/>
      <c r="IHJ69" s="308"/>
      <c r="IHK69" s="308"/>
      <c r="IHL69" s="308"/>
      <c r="IHM69" s="308"/>
      <c r="IHN69" s="308"/>
      <c r="IHO69" s="308"/>
      <c r="IHP69" s="308"/>
      <c r="IHQ69" s="308"/>
      <c r="IHR69" s="308"/>
      <c r="IHS69" s="308"/>
      <c r="IHT69" s="308"/>
      <c r="IHU69" s="308"/>
      <c r="IHV69" s="308"/>
      <c r="IHW69" s="308"/>
      <c r="IHX69" s="308"/>
      <c r="IHY69" s="308"/>
      <c r="IHZ69" s="308"/>
      <c r="IIA69" s="308"/>
      <c r="IIB69" s="308"/>
      <c r="IIC69" s="308"/>
      <c r="IID69" s="308"/>
      <c r="IIE69" s="308"/>
      <c r="IIF69" s="308"/>
      <c r="IIG69" s="308"/>
      <c r="IIH69" s="308"/>
      <c r="III69" s="308"/>
      <c r="IIJ69" s="308"/>
      <c r="IIK69" s="308"/>
      <c r="IIL69" s="308"/>
      <c r="IIM69" s="308"/>
      <c r="IIN69" s="308"/>
      <c r="IIO69" s="308"/>
      <c r="IIP69" s="308"/>
      <c r="IIQ69" s="308"/>
      <c r="IIR69" s="308"/>
      <c r="IIS69" s="308"/>
      <c r="IIT69" s="308"/>
      <c r="IIU69" s="308"/>
      <c r="IIV69" s="308"/>
      <c r="IIW69" s="308"/>
      <c r="IIX69" s="308"/>
      <c r="IIY69" s="308"/>
      <c r="IIZ69" s="308"/>
      <c r="IJA69" s="308"/>
      <c r="IJB69" s="308"/>
      <c r="IJC69" s="308"/>
      <c r="IJD69" s="308"/>
      <c r="IJE69" s="308"/>
      <c r="IJF69" s="308"/>
      <c r="IJG69" s="308"/>
      <c r="IJH69" s="308"/>
      <c r="IJI69" s="308"/>
      <c r="IJJ69" s="308"/>
      <c r="IJK69" s="308"/>
      <c r="IJL69" s="308"/>
      <c r="IJM69" s="308"/>
      <c r="IJN69" s="308"/>
      <c r="IJO69" s="308"/>
      <c r="IJP69" s="308"/>
      <c r="IJQ69" s="308"/>
      <c r="IJR69" s="308"/>
      <c r="IJS69" s="308"/>
      <c r="IJT69" s="308"/>
      <c r="IJU69" s="308"/>
      <c r="IJV69" s="308"/>
      <c r="IJW69" s="308"/>
      <c r="IJX69" s="308"/>
      <c r="IJY69" s="308"/>
      <c r="IJZ69" s="308"/>
      <c r="IKA69" s="308"/>
      <c r="IKB69" s="308"/>
      <c r="IKC69" s="308"/>
      <c r="IKD69" s="308"/>
      <c r="IKE69" s="308"/>
      <c r="IKF69" s="308"/>
      <c r="IKG69" s="308"/>
      <c r="IKH69" s="308"/>
      <c r="IKI69" s="308"/>
      <c r="IKJ69" s="308"/>
      <c r="IKK69" s="308"/>
      <c r="IKL69" s="308"/>
      <c r="IKM69" s="308"/>
      <c r="IKN69" s="308"/>
      <c r="IKO69" s="308"/>
      <c r="IKP69" s="308"/>
      <c r="IKQ69" s="308"/>
      <c r="IKR69" s="308"/>
      <c r="IKS69" s="308"/>
      <c r="IKT69" s="308"/>
      <c r="IKU69" s="308"/>
      <c r="IKV69" s="308"/>
      <c r="IKW69" s="308"/>
      <c r="IKX69" s="308"/>
      <c r="IKY69" s="308"/>
      <c r="IKZ69" s="308"/>
      <c r="ILA69" s="308"/>
      <c r="ILB69" s="308"/>
      <c r="ILC69" s="308"/>
      <c r="ILD69" s="308"/>
      <c r="ILE69" s="308"/>
      <c r="ILF69" s="308"/>
      <c r="ILG69" s="308"/>
      <c r="ILH69" s="308"/>
      <c r="ILI69" s="308"/>
      <c r="ILJ69" s="308"/>
      <c r="ILK69" s="308"/>
      <c r="ILL69" s="308"/>
      <c r="ILM69" s="308"/>
      <c r="ILN69" s="308"/>
      <c r="ILO69" s="308"/>
      <c r="ILP69" s="308"/>
      <c r="ILQ69" s="308"/>
      <c r="ILR69" s="308"/>
      <c r="ILS69" s="308"/>
      <c r="ILT69" s="308"/>
      <c r="ILU69" s="308"/>
      <c r="ILV69" s="308"/>
      <c r="ILW69" s="308"/>
      <c r="ILX69" s="308"/>
      <c r="ILY69" s="308"/>
      <c r="ILZ69" s="308"/>
      <c r="IMA69" s="308"/>
      <c r="IMB69" s="308"/>
      <c r="IMC69" s="308"/>
      <c r="IMD69" s="308"/>
      <c r="IME69" s="308"/>
      <c r="IMF69" s="308"/>
      <c r="IMG69" s="308"/>
      <c r="IMH69" s="308"/>
      <c r="IMI69" s="308"/>
      <c r="IMJ69" s="308"/>
      <c r="IMK69" s="308"/>
      <c r="IML69" s="308"/>
      <c r="IMM69" s="308"/>
      <c r="IMN69" s="308"/>
      <c r="IMO69" s="308"/>
      <c r="IMP69" s="308"/>
      <c r="IMQ69" s="308"/>
      <c r="IMR69" s="308"/>
      <c r="IMS69" s="308"/>
      <c r="IMT69" s="308"/>
      <c r="IMU69" s="308"/>
      <c r="IMV69" s="308"/>
      <c r="IMW69" s="308"/>
      <c r="IMX69" s="308"/>
      <c r="IMY69" s="308"/>
      <c r="IMZ69" s="308"/>
      <c r="INA69" s="308"/>
      <c r="INB69" s="308"/>
      <c r="INC69" s="308"/>
      <c r="IND69" s="308"/>
      <c r="INE69" s="308"/>
      <c r="INF69" s="308"/>
      <c r="ING69" s="308"/>
      <c r="INH69" s="308"/>
      <c r="INI69" s="308"/>
      <c r="INJ69" s="308"/>
      <c r="INK69" s="308"/>
      <c r="INL69" s="308"/>
      <c r="INM69" s="308"/>
      <c r="INN69" s="308"/>
      <c r="INO69" s="308"/>
      <c r="INP69" s="308"/>
      <c r="INQ69" s="308"/>
      <c r="INR69" s="308"/>
      <c r="INS69" s="308"/>
      <c r="INT69" s="308"/>
      <c r="INU69" s="308"/>
      <c r="INV69" s="308"/>
      <c r="INW69" s="308"/>
      <c r="INX69" s="308"/>
      <c r="INY69" s="308"/>
      <c r="INZ69" s="308"/>
      <c r="IOA69" s="308"/>
      <c r="IOB69" s="308"/>
      <c r="IOC69" s="308"/>
      <c r="IOD69" s="308"/>
      <c r="IOE69" s="308"/>
      <c r="IOF69" s="308"/>
      <c r="IOG69" s="308"/>
      <c r="IOH69" s="308"/>
      <c r="IOI69" s="308"/>
      <c r="IOJ69" s="308"/>
      <c r="IOK69" s="308"/>
      <c r="IOL69" s="308"/>
      <c r="IOM69" s="308"/>
      <c r="ION69" s="308"/>
      <c r="IOO69" s="308"/>
      <c r="IOP69" s="308"/>
      <c r="IOQ69" s="308"/>
      <c r="IOR69" s="308"/>
      <c r="IOS69" s="308"/>
      <c r="IOT69" s="308"/>
      <c r="IOU69" s="308"/>
      <c r="IOV69" s="308"/>
      <c r="IOW69" s="308"/>
      <c r="IOX69" s="308"/>
      <c r="IOY69" s="308"/>
      <c r="IOZ69" s="308"/>
      <c r="IPA69" s="308"/>
      <c r="IPB69" s="308"/>
      <c r="IPC69" s="308"/>
      <c r="IPD69" s="308"/>
      <c r="IPE69" s="308"/>
      <c r="IPF69" s="308"/>
      <c r="IPG69" s="308"/>
      <c r="IPH69" s="308"/>
      <c r="IPI69" s="308"/>
      <c r="IPJ69" s="308"/>
      <c r="IPK69" s="308"/>
      <c r="IPL69" s="308"/>
      <c r="IPM69" s="308"/>
      <c r="IPN69" s="308"/>
      <c r="IPO69" s="308"/>
      <c r="IPP69" s="308"/>
      <c r="IPQ69" s="308"/>
      <c r="IPR69" s="308"/>
      <c r="IPS69" s="308"/>
      <c r="IPT69" s="308"/>
      <c r="IPU69" s="308"/>
      <c r="IPV69" s="308"/>
      <c r="IPW69" s="308"/>
      <c r="IPX69" s="308"/>
      <c r="IPY69" s="308"/>
      <c r="IPZ69" s="308"/>
      <c r="IQA69" s="308"/>
      <c r="IQB69" s="308"/>
      <c r="IQC69" s="308"/>
      <c r="IQD69" s="308"/>
      <c r="IQE69" s="308"/>
      <c r="IQF69" s="308"/>
      <c r="IQG69" s="308"/>
      <c r="IQH69" s="308"/>
      <c r="IQI69" s="308"/>
      <c r="IQJ69" s="308"/>
      <c r="IQK69" s="308"/>
      <c r="IQL69" s="308"/>
      <c r="IQM69" s="308"/>
      <c r="IQN69" s="308"/>
      <c r="IQO69" s="308"/>
      <c r="IQP69" s="308"/>
      <c r="IQQ69" s="308"/>
      <c r="IQR69" s="308"/>
      <c r="IQS69" s="308"/>
      <c r="IQT69" s="308"/>
      <c r="IQU69" s="308"/>
      <c r="IQV69" s="308"/>
      <c r="IQW69" s="308"/>
      <c r="IQX69" s="308"/>
      <c r="IQY69" s="308"/>
      <c r="IQZ69" s="308"/>
      <c r="IRA69" s="308"/>
      <c r="IRB69" s="308"/>
      <c r="IRC69" s="308"/>
      <c r="IRD69" s="308"/>
      <c r="IRE69" s="308"/>
      <c r="IRF69" s="308"/>
      <c r="IRG69" s="308"/>
      <c r="IRH69" s="308"/>
      <c r="IRI69" s="308"/>
      <c r="IRJ69" s="308"/>
      <c r="IRK69" s="308"/>
      <c r="IRL69" s="308"/>
      <c r="IRM69" s="308"/>
      <c r="IRN69" s="308"/>
      <c r="IRO69" s="308"/>
      <c r="IRP69" s="308"/>
      <c r="IRQ69" s="308"/>
      <c r="IRR69" s="308"/>
      <c r="IRS69" s="308"/>
      <c r="IRT69" s="308"/>
      <c r="IRU69" s="308"/>
      <c r="IRV69" s="308"/>
      <c r="IRW69" s="308"/>
      <c r="IRX69" s="308"/>
      <c r="IRY69" s="308"/>
      <c r="IRZ69" s="308"/>
      <c r="ISA69" s="308"/>
      <c r="ISB69" s="308"/>
      <c r="ISC69" s="308"/>
      <c r="ISD69" s="308"/>
      <c r="ISE69" s="308"/>
      <c r="ISF69" s="308"/>
      <c r="ISG69" s="308"/>
      <c r="ISH69" s="308"/>
      <c r="ISI69" s="308"/>
      <c r="ISJ69" s="308"/>
      <c r="ISK69" s="308"/>
      <c r="ISL69" s="308"/>
      <c r="ISM69" s="308"/>
      <c r="ISN69" s="308"/>
      <c r="ISO69" s="308"/>
      <c r="ISP69" s="308"/>
      <c r="ISQ69" s="308"/>
      <c r="ISR69" s="308"/>
      <c r="ISS69" s="308"/>
      <c r="IST69" s="308"/>
      <c r="ISU69" s="308"/>
      <c r="ISV69" s="308"/>
      <c r="ISW69" s="308"/>
      <c r="ISX69" s="308"/>
      <c r="ISY69" s="308"/>
      <c r="ISZ69" s="308"/>
      <c r="ITA69" s="308"/>
      <c r="ITB69" s="308"/>
      <c r="ITC69" s="308"/>
      <c r="ITD69" s="308"/>
      <c r="ITE69" s="308"/>
      <c r="ITF69" s="308"/>
      <c r="ITG69" s="308"/>
      <c r="ITH69" s="308"/>
      <c r="ITI69" s="308"/>
      <c r="ITJ69" s="308"/>
      <c r="ITK69" s="308"/>
      <c r="ITL69" s="308"/>
      <c r="ITM69" s="308"/>
      <c r="ITN69" s="308"/>
      <c r="ITO69" s="308"/>
      <c r="ITP69" s="308"/>
      <c r="ITQ69" s="308"/>
      <c r="ITR69" s="308"/>
      <c r="ITS69" s="308"/>
      <c r="ITT69" s="308"/>
      <c r="ITU69" s="308"/>
      <c r="ITV69" s="308"/>
      <c r="ITW69" s="308"/>
      <c r="ITX69" s="308"/>
      <c r="ITY69" s="308"/>
      <c r="ITZ69" s="308"/>
      <c r="IUA69" s="308"/>
      <c r="IUB69" s="308"/>
      <c r="IUC69" s="308"/>
      <c r="IUD69" s="308"/>
      <c r="IUE69" s="308"/>
      <c r="IUF69" s="308"/>
      <c r="IUG69" s="308"/>
      <c r="IUH69" s="308"/>
      <c r="IUI69" s="308"/>
      <c r="IUJ69" s="308"/>
      <c r="IUK69" s="308"/>
      <c r="IUL69" s="308"/>
      <c r="IUM69" s="308"/>
      <c r="IUN69" s="308"/>
      <c r="IUO69" s="308"/>
      <c r="IUP69" s="308"/>
      <c r="IUQ69" s="308"/>
      <c r="IUR69" s="308"/>
      <c r="IUS69" s="308"/>
      <c r="IUT69" s="308"/>
      <c r="IUU69" s="308"/>
      <c r="IUV69" s="308"/>
      <c r="IUW69" s="308"/>
      <c r="IUX69" s="308"/>
      <c r="IUY69" s="308"/>
      <c r="IUZ69" s="308"/>
      <c r="IVA69" s="308"/>
      <c r="IVB69" s="308"/>
      <c r="IVC69" s="308"/>
      <c r="IVD69" s="308"/>
      <c r="IVE69" s="308"/>
      <c r="IVF69" s="308"/>
      <c r="IVG69" s="308"/>
      <c r="IVH69" s="308"/>
      <c r="IVI69" s="308"/>
      <c r="IVJ69" s="308"/>
      <c r="IVK69" s="308"/>
      <c r="IVL69" s="308"/>
      <c r="IVM69" s="308"/>
      <c r="IVN69" s="308"/>
      <c r="IVO69" s="308"/>
      <c r="IVP69" s="308"/>
      <c r="IVQ69" s="308"/>
      <c r="IVR69" s="308"/>
      <c r="IVS69" s="308"/>
      <c r="IVT69" s="308"/>
      <c r="IVU69" s="308"/>
      <c r="IVV69" s="308"/>
      <c r="IVW69" s="308"/>
      <c r="IVX69" s="308"/>
      <c r="IVY69" s="308"/>
      <c r="IVZ69" s="308"/>
      <c r="IWA69" s="308"/>
      <c r="IWB69" s="308"/>
      <c r="IWC69" s="308"/>
      <c r="IWD69" s="308"/>
      <c r="IWE69" s="308"/>
      <c r="IWF69" s="308"/>
      <c r="IWG69" s="308"/>
      <c r="IWH69" s="308"/>
      <c r="IWI69" s="308"/>
      <c r="IWJ69" s="308"/>
      <c r="IWK69" s="308"/>
      <c r="IWL69" s="308"/>
      <c r="IWM69" s="308"/>
      <c r="IWN69" s="308"/>
      <c r="IWO69" s="308"/>
      <c r="IWP69" s="308"/>
      <c r="IWQ69" s="308"/>
      <c r="IWR69" s="308"/>
      <c r="IWS69" s="308"/>
      <c r="IWT69" s="308"/>
      <c r="IWU69" s="308"/>
      <c r="IWV69" s="308"/>
      <c r="IWW69" s="308"/>
      <c r="IWX69" s="308"/>
      <c r="IWY69" s="308"/>
      <c r="IWZ69" s="308"/>
      <c r="IXA69" s="308"/>
      <c r="IXB69" s="308"/>
      <c r="IXC69" s="308"/>
      <c r="IXD69" s="308"/>
      <c r="IXE69" s="308"/>
      <c r="IXF69" s="308"/>
      <c r="IXG69" s="308"/>
      <c r="IXH69" s="308"/>
      <c r="IXI69" s="308"/>
      <c r="IXJ69" s="308"/>
      <c r="IXK69" s="308"/>
      <c r="IXL69" s="308"/>
      <c r="IXM69" s="308"/>
      <c r="IXN69" s="308"/>
      <c r="IXO69" s="308"/>
      <c r="IXP69" s="308"/>
      <c r="IXQ69" s="308"/>
      <c r="IXR69" s="308"/>
      <c r="IXS69" s="308"/>
      <c r="IXT69" s="308"/>
      <c r="IXU69" s="308"/>
      <c r="IXV69" s="308"/>
      <c r="IXW69" s="308"/>
      <c r="IXX69" s="308"/>
      <c r="IXY69" s="308"/>
      <c r="IXZ69" s="308"/>
      <c r="IYA69" s="308"/>
      <c r="IYB69" s="308"/>
      <c r="IYC69" s="308"/>
      <c r="IYD69" s="308"/>
      <c r="IYE69" s="308"/>
      <c r="IYF69" s="308"/>
      <c r="IYG69" s="308"/>
      <c r="IYH69" s="308"/>
      <c r="IYI69" s="308"/>
      <c r="IYJ69" s="308"/>
      <c r="IYK69" s="308"/>
      <c r="IYL69" s="308"/>
      <c r="IYM69" s="308"/>
      <c r="IYN69" s="308"/>
      <c r="IYO69" s="308"/>
      <c r="IYP69" s="308"/>
      <c r="IYQ69" s="308"/>
      <c r="IYR69" s="308"/>
      <c r="IYS69" s="308"/>
      <c r="IYT69" s="308"/>
      <c r="IYU69" s="308"/>
      <c r="IYV69" s="308"/>
      <c r="IYW69" s="308"/>
      <c r="IYX69" s="308"/>
      <c r="IYY69" s="308"/>
      <c r="IYZ69" s="308"/>
      <c r="IZA69" s="308"/>
      <c r="IZB69" s="308"/>
      <c r="IZC69" s="308"/>
      <c r="IZD69" s="308"/>
      <c r="IZE69" s="308"/>
      <c r="IZF69" s="308"/>
      <c r="IZG69" s="308"/>
      <c r="IZH69" s="308"/>
      <c r="IZI69" s="308"/>
      <c r="IZJ69" s="308"/>
      <c r="IZK69" s="308"/>
      <c r="IZL69" s="308"/>
      <c r="IZM69" s="308"/>
      <c r="IZN69" s="308"/>
      <c r="IZO69" s="308"/>
      <c r="IZP69" s="308"/>
      <c r="IZQ69" s="308"/>
      <c r="IZR69" s="308"/>
      <c r="IZS69" s="308"/>
      <c r="IZT69" s="308"/>
      <c r="IZU69" s="308"/>
      <c r="IZV69" s="308"/>
      <c r="IZW69" s="308"/>
      <c r="IZX69" s="308"/>
      <c r="IZY69" s="308"/>
      <c r="IZZ69" s="308"/>
      <c r="JAA69" s="308"/>
      <c r="JAB69" s="308"/>
      <c r="JAC69" s="308"/>
      <c r="JAD69" s="308"/>
      <c r="JAE69" s="308"/>
      <c r="JAF69" s="308"/>
      <c r="JAG69" s="308"/>
      <c r="JAH69" s="308"/>
      <c r="JAI69" s="308"/>
      <c r="JAJ69" s="308"/>
      <c r="JAK69" s="308"/>
      <c r="JAL69" s="308"/>
      <c r="JAM69" s="308"/>
      <c r="JAN69" s="308"/>
      <c r="JAO69" s="308"/>
      <c r="JAP69" s="308"/>
      <c r="JAQ69" s="308"/>
      <c r="JAR69" s="308"/>
      <c r="JAS69" s="308"/>
      <c r="JAT69" s="308"/>
      <c r="JAU69" s="308"/>
      <c r="JAV69" s="308"/>
      <c r="JAW69" s="308"/>
      <c r="JAX69" s="308"/>
      <c r="JAY69" s="308"/>
      <c r="JAZ69" s="308"/>
      <c r="JBA69" s="308"/>
      <c r="JBB69" s="308"/>
      <c r="JBC69" s="308"/>
      <c r="JBD69" s="308"/>
      <c r="JBE69" s="308"/>
      <c r="JBF69" s="308"/>
      <c r="JBG69" s="308"/>
      <c r="JBH69" s="308"/>
      <c r="JBI69" s="308"/>
      <c r="JBJ69" s="308"/>
      <c r="JBK69" s="308"/>
      <c r="JBL69" s="308"/>
      <c r="JBM69" s="308"/>
      <c r="JBN69" s="308"/>
      <c r="JBO69" s="308"/>
      <c r="JBP69" s="308"/>
      <c r="JBQ69" s="308"/>
      <c r="JBR69" s="308"/>
      <c r="JBS69" s="308"/>
      <c r="JBT69" s="308"/>
      <c r="JBU69" s="308"/>
      <c r="JBV69" s="308"/>
      <c r="JBW69" s="308"/>
      <c r="JBX69" s="308"/>
      <c r="JBY69" s="308"/>
      <c r="JBZ69" s="308"/>
      <c r="JCA69" s="308"/>
      <c r="JCB69" s="308"/>
      <c r="JCC69" s="308"/>
      <c r="JCD69" s="308"/>
      <c r="JCE69" s="308"/>
      <c r="JCF69" s="308"/>
      <c r="JCG69" s="308"/>
      <c r="JCH69" s="308"/>
      <c r="JCI69" s="308"/>
      <c r="JCJ69" s="308"/>
      <c r="JCK69" s="308"/>
      <c r="JCL69" s="308"/>
      <c r="JCM69" s="308"/>
      <c r="JCN69" s="308"/>
      <c r="JCO69" s="308"/>
      <c r="JCP69" s="308"/>
      <c r="JCQ69" s="308"/>
      <c r="JCR69" s="308"/>
      <c r="JCS69" s="308"/>
      <c r="JCT69" s="308"/>
      <c r="JCU69" s="308"/>
      <c r="JCV69" s="308"/>
      <c r="JCW69" s="308"/>
      <c r="JCX69" s="308"/>
      <c r="JCY69" s="308"/>
      <c r="JCZ69" s="308"/>
      <c r="JDA69" s="308"/>
      <c r="JDB69" s="308"/>
      <c r="JDC69" s="308"/>
      <c r="JDD69" s="308"/>
      <c r="JDE69" s="308"/>
      <c r="JDF69" s="308"/>
      <c r="JDG69" s="308"/>
      <c r="JDH69" s="308"/>
      <c r="JDI69" s="308"/>
      <c r="JDJ69" s="308"/>
      <c r="JDK69" s="308"/>
      <c r="JDL69" s="308"/>
      <c r="JDM69" s="308"/>
      <c r="JDN69" s="308"/>
      <c r="JDO69" s="308"/>
      <c r="JDP69" s="308"/>
      <c r="JDQ69" s="308"/>
      <c r="JDR69" s="308"/>
      <c r="JDS69" s="308"/>
      <c r="JDT69" s="308"/>
      <c r="JDU69" s="308"/>
      <c r="JDV69" s="308"/>
      <c r="JDW69" s="308"/>
      <c r="JDX69" s="308"/>
      <c r="JDY69" s="308"/>
      <c r="JDZ69" s="308"/>
      <c r="JEA69" s="308"/>
      <c r="JEB69" s="308"/>
      <c r="JEC69" s="308"/>
      <c r="JED69" s="308"/>
      <c r="JEE69" s="308"/>
      <c r="JEF69" s="308"/>
      <c r="JEG69" s="308"/>
      <c r="JEH69" s="308"/>
      <c r="JEI69" s="308"/>
      <c r="JEJ69" s="308"/>
      <c r="JEK69" s="308"/>
      <c r="JEL69" s="308"/>
      <c r="JEM69" s="308"/>
      <c r="JEN69" s="308"/>
      <c r="JEO69" s="308"/>
      <c r="JEP69" s="308"/>
      <c r="JEQ69" s="308"/>
      <c r="JER69" s="308"/>
      <c r="JES69" s="308"/>
      <c r="JET69" s="308"/>
      <c r="JEU69" s="308"/>
      <c r="JEV69" s="308"/>
      <c r="JEW69" s="308"/>
      <c r="JEX69" s="308"/>
      <c r="JEY69" s="308"/>
      <c r="JEZ69" s="308"/>
      <c r="JFA69" s="308"/>
      <c r="JFB69" s="308"/>
      <c r="JFC69" s="308"/>
      <c r="JFD69" s="308"/>
      <c r="JFE69" s="308"/>
      <c r="JFF69" s="308"/>
      <c r="JFG69" s="308"/>
      <c r="JFH69" s="308"/>
      <c r="JFI69" s="308"/>
      <c r="JFJ69" s="308"/>
      <c r="JFK69" s="308"/>
      <c r="JFL69" s="308"/>
      <c r="JFM69" s="308"/>
      <c r="JFN69" s="308"/>
      <c r="JFO69" s="308"/>
      <c r="JFP69" s="308"/>
      <c r="JFQ69" s="308"/>
      <c r="JFR69" s="308"/>
      <c r="JFS69" s="308"/>
      <c r="JFT69" s="308"/>
      <c r="JFU69" s="308"/>
      <c r="JFV69" s="308"/>
      <c r="JFW69" s="308"/>
      <c r="JFX69" s="308"/>
      <c r="JFY69" s="308"/>
      <c r="JFZ69" s="308"/>
      <c r="JGA69" s="308"/>
      <c r="JGB69" s="308"/>
      <c r="JGC69" s="308"/>
      <c r="JGD69" s="308"/>
      <c r="JGE69" s="308"/>
      <c r="JGF69" s="308"/>
      <c r="JGG69" s="308"/>
      <c r="JGH69" s="308"/>
      <c r="JGI69" s="308"/>
      <c r="JGJ69" s="308"/>
      <c r="JGK69" s="308"/>
      <c r="JGL69" s="308"/>
      <c r="JGM69" s="308"/>
      <c r="JGN69" s="308"/>
      <c r="JGO69" s="308"/>
      <c r="JGP69" s="308"/>
      <c r="JGQ69" s="308"/>
      <c r="JGR69" s="308"/>
      <c r="JGS69" s="308"/>
      <c r="JGT69" s="308"/>
      <c r="JGU69" s="308"/>
      <c r="JGV69" s="308"/>
      <c r="JGW69" s="308"/>
      <c r="JGX69" s="308"/>
      <c r="JGY69" s="308"/>
      <c r="JGZ69" s="308"/>
      <c r="JHA69" s="308"/>
      <c r="JHB69" s="308"/>
      <c r="JHC69" s="308"/>
      <c r="JHD69" s="308"/>
      <c r="JHE69" s="308"/>
      <c r="JHF69" s="308"/>
      <c r="JHG69" s="308"/>
      <c r="JHH69" s="308"/>
      <c r="JHI69" s="308"/>
      <c r="JHJ69" s="308"/>
      <c r="JHK69" s="308"/>
      <c r="JHL69" s="308"/>
      <c r="JHM69" s="308"/>
      <c r="JHN69" s="308"/>
      <c r="JHO69" s="308"/>
      <c r="JHP69" s="308"/>
      <c r="JHQ69" s="308"/>
      <c r="JHR69" s="308"/>
      <c r="JHS69" s="308"/>
      <c r="JHT69" s="308"/>
      <c r="JHU69" s="308"/>
      <c r="JHV69" s="308"/>
      <c r="JHW69" s="308"/>
      <c r="JHX69" s="308"/>
      <c r="JHY69" s="308"/>
      <c r="JHZ69" s="308"/>
      <c r="JIA69" s="308"/>
      <c r="JIB69" s="308"/>
      <c r="JIC69" s="308"/>
      <c r="JID69" s="308"/>
      <c r="JIE69" s="308"/>
      <c r="JIF69" s="308"/>
      <c r="JIG69" s="308"/>
      <c r="JIH69" s="308"/>
      <c r="JII69" s="308"/>
      <c r="JIJ69" s="308"/>
      <c r="JIK69" s="308"/>
      <c r="JIL69" s="308"/>
      <c r="JIM69" s="308"/>
      <c r="JIN69" s="308"/>
      <c r="JIO69" s="308"/>
      <c r="JIP69" s="308"/>
      <c r="JIQ69" s="308"/>
      <c r="JIR69" s="308"/>
      <c r="JIS69" s="308"/>
      <c r="JIT69" s="308"/>
      <c r="JIU69" s="308"/>
      <c r="JIV69" s="308"/>
      <c r="JIW69" s="308"/>
      <c r="JIX69" s="308"/>
      <c r="JIY69" s="308"/>
      <c r="JIZ69" s="308"/>
      <c r="JJA69" s="308"/>
      <c r="JJB69" s="308"/>
      <c r="JJC69" s="308"/>
      <c r="JJD69" s="308"/>
      <c r="JJE69" s="308"/>
      <c r="JJF69" s="308"/>
      <c r="JJG69" s="308"/>
      <c r="JJH69" s="308"/>
      <c r="JJI69" s="308"/>
      <c r="JJJ69" s="308"/>
      <c r="JJK69" s="308"/>
      <c r="JJL69" s="308"/>
      <c r="JJM69" s="308"/>
      <c r="JJN69" s="308"/>
      <c r="JJO69" s="308"/>
      <c r="JJP69" s="308"/>
      <c r="JJQ69" s="308"/>
      <c r="JJR69" s="308"/>
      <c r="JJS69" s="308"/>
      <c r="JJT69" s="308"/>
      <c r="JJU69" s="308"/>
      <c r="JJV69" s="308"/>
      <c r="JJW69" s="308"/>
      <c r="JJX69" s="308"/>
      <c r="JJY69" s="308"/>
      <c r="JJZ69" s="308"/>
      <c r="JKA69" s="308"/>
      <c r="JKB69" s="308"/>
      <c r="JKC69" s="308"/>
      <c r="JKD69" s="308"/>
      <c r="JKE69" s="308"/>
      <c r="JKF69" s="308"/>
      <c r="JKG69" s="308"/>
      <c r="JKH69" s="308"/>
      <c r="JKI69" s="308"/>
      <c r="JKJ69" s="308"/>
      <c r="JKK69" s="308"/>
      <c r="JKL69" s="308"/>
      <c r="JKM69" s="308"/>
      <c r="JKN69" s="308"/>
      <c r="JKO69" s="308"/>
      <c r="JKP69" s="308"/>
      <c r="JKQ69" s="308"/>
      <c r="JKR69" s="308"/>
      <c r="JKS69" s="308"/>
      <c r="JKT69" s="308"/>
      <c r="JKU69" s="308"/>
      <c r="JKV69" s="308"/>
      <c r="JKW69" s="308"/>
      <c r="JKX69" s="308"/>
      <c r="JKY69" s="308"/>
      <c r="JKZ69" s="308"/>
      <c r="JLA69" s="308"/>
      <c r="JLB69" s="308"/>
      <c r="JLC69" s="308"/>
      <c r="JLD69" s="308"/>
      <c r="JLE69" s="308"/>
      <c r="JLF69" s="308"/>
      <c r="JLG69" s="308"/>
      <c r="JLH69" s="308"/>
      <c r="JLI69" s="308"/>
      <c r="JLJ69" s="308"/>
      <c r="JLK69" s="308"/>
      <c r="JLL69" s="308"/>
      <c r="JLM69" s="308"/>
      <c r="JLN69" s="308"/>
      <c r="JLO69" s="308"/>
      <c r="JLP69" s="308"/>
      <c r="JLQ69" s="308"/>
      <c r="JLR69" s="308"/>
      <c r="JLS69" s="308"/>
      <c r="JLT69" s="308"/>
      <c r="JLU69" s="308"/>
      <c r="JLV69" s="308"/>
      <c r="JLW69" s="308"/>
      <c r="JLX69" s="308"/>
      <c r="JLY69" s="308"/>
      <c r="JLZ69" s="308"/>
      <c r="JMA69" s="308"/>
      <c r="JMB69" s="308"/>
      <c r="JMC69" s="308"/>
      <c r="JMD69" s="308"/>
      <c r="JME69" s="308"/>
      <c r="JMF69" s="308"/>
      <c r="JMG69" s="308"/>
      <c r="JMH69" s="308"/>
      <c r="JMI69" s="308"/>
      <c r="JMJ69" s="308"/>
      <c r="JMK69" s="308"/>
      <c r="JML69" s="308"/>
      <c r="JMM69" s="308"/>
      <c r="JMN69" s="308"/>
      <c r="JMO69" s="308"/>
      <c r="JMP69" s="308"/>
      <c r="JMQ69" s="308"/>
      <c r="JMR69" s="308"/>
      <c r="JMS69" s="308"/>
      <c r="JMT69" s="308"/>
      <c r="JMU69" s="308"/>
      <c r="JMV69" s="308"/>
      <c r="JMW69" s="308"/>
      <c r="JMX69" s="308"/>
      <c r="JMY69" s="308"/>
      <c r="JMZ69" s="308"/>
      <c r="JNA69" s="308"/>
      <c r="JNB69" s="308"/>
      <c r="JNC69" s="308"/>
      <c r="JND69" s="308"/>
      <c r="JNE69" s="308"/>
      <c r="JNF69" s="308"/>
      <c r="JNG69" s="308"/>
      <c r="JNH69" s="308"/>
      <c r="JNI69" s="308"/>
      <c r="JNJ69" s="308"/>
      <c r="JNK69" s="308"/>
      <c r="JNL69" s="308"/>
      <c r="JNM69" s="308"/>
      <c r="JNN69" s="308"/>
      <c r="JNO69" s="308"/>
      <c r="JNP69" s="308"/>
      <c r="JNQ69" s="308"/>
      <c r="JNR69" s="308"/>
      <c r="JNS69" s="308"/>
      <c r="JNT69" s="308"/>
      <c r="JNU69" s="308"/>
      <c r="JNV69" s="308"/>
      <c r="JNW69" s="308"/>
      <c r="JNX69" s="308"/>
      <c r="JNY69" s="308"/>
      <c r="JNZ69" s="308"/>
      <c r="JOA69" s="308"/>
      <c r="JOB69" s="308"/>
      <c r="JOC69" s="308"/>
      <c r="JOD69" s="308"/>
      <c r="JOE69" s="308"/>
      <c r="JOF69" s="308"/>
      <c r="JOG69" s="308"/>
      <c r="JOH69" s="308"/>
      <c r="JOI69" s="308"/>
      <c r="JOJ69" s="308"/>
      <c r="JOK69" s="308"/>
      <c r="JOL69" s="308"/>
      <c r="JOM69" s="308"/>
      <c r="JON69" s="308"/>
      <c r="JOO69" s="308"/>
      <c r="JOP69" s="308"/>
      <c r="JOQ69" s="308"/>
      <c r="JOR69" s="308"/>
      <c r="JOS69" s="308"/>
      <c r="JOT69" s="308"/>
      <c r="JOU69" s="308"/>
      <c r="JOV69" s="308"/>
      <c r="JOW69" s="308"/>
      <c r="JOX69" s="308"/>
      <c r="JOY69" s="308"/>
      <c r="JOZ69" s="308"/>
      <c r="JPA69" s="308"/>
      <c r="JPB69" s="308"/>
      <c r="JPC69" s="308"/>
      <c r="JPD69" s="308"/>
      <c r="JPE69" s="308"/>
      <c r="JPF69" s="308"/>
      <c r="JPG69" s="308"/>
      <c r="JPH69" s="308"/>
      <c r="JPI69" s="308"/>
      <c r="JPJ69" s="308"/>
      <c r="JPK69" s="308"/>
      <c r="JPL69" s="308"/>
      <c r="JPM69" s="308"/>
      <c r="JPN69" s="308"/>
      <c r="JPO69" s="308"/>
      <c r="JPP69" s="308"/>
      <c r="JPQ69" s="308"/>
      <c r="JPR69" s="308"/>
      <c r="JPS69" s="308"/>
      <c r="JPT69" s="308"/>
      <c r="JPU69" s="308"/>
      <c r="JPV69" s="308"/>
      <c r="JPW69" s="308"/>
      <c r="JPX69" s="308"/>
      <c r="JPY69" s="308"/>
      <c r="JPZ69" s="308"/>
      <c r="JQA69" s="308"/>
      <c r="JQB69" s="308"/>
      <c r="JQC69" s="308"/>
      <c r="JQD69" s="308"/>
      <c r="JQE69" s="308"/>
      <c r="JQF69" s="308"/>
      <c r="JQG69" s="308"/>
      <c r="JQH69" s="308"/>
      <c r="JQI69" s="308"/>
      <c r="JQJ69" s="308"/>
      <c r="JQK69" s="308"/>
      <c r="JQL69" s="308"/>
      <c r="JQM69" s="308"/>
      <c r="JQN69" s="308"/>
      <c r="JQO69" s="308"/>
      <c r="JQP69" s="308"/>
      <c r="JQQ69" s="308"/>
      <c r="JQR69" s="308"/>
      <c r="JQS69" s="308"/>
      <c r="JQT69" s="308"/>
      <c r="JQU69" s="308"/>
      <c r="JQV69" s="308"/>
      <c r="JQW69" s="308"/>
      <c r="JQX69" s="308"/>
      <c r="JQY69" s="308"/>
      <c r="JQZ69" s="308"/>
      <c r="JRA69" s="308"/>
      <c r="JRB69" s="308"/>
      <c r="JRC69" s="308"/>
      <c r="JRD69" s="308"/>
      <c r="JRE69" s="308"/>
      <c r="JRF69" s="308"/>
      <c r="JRG69" s="308"/>
      <c r="JRH69" s="308"/>
      <c r="JRI69" s="308"/>
      <c r="JRJ69" s="308"/>
      <c r="JRK69" s="308"/>
      <c r="JRL69" s="308"/>
      <c r="JRM69" s="308"/>
      <c r="JRN69" s="308"/>
      <c r="JRO69" s="308"/>
      <c r="JRP69" s="308"/>
      <c r="JRQ69" s="308"/>
      <c r="JRR69" s="308"/>
      <c r="JRS69" s="308"/>
      <c r="JRT69" s="308"/>
      <c r="JRU69" s="308"/>
      <c r="JRV69" s="308"/>
      <c r="JRW69" s="308"/>
      <c r="JRX69" s="308"/>
      <c r="JRY69" s="308"/>
      <c r="JRZ69" s="308"/>
      <c r="JSA69" s="308"/>
      <c r="JSB69" s="308"/>
      <c r="JSC69" s="308"/>
      <c r="JSD69" s="308"/>
      <c r="JSE69" s="308"/>
      <c r="JSF69" s="308"/>
      <c r="JSG69" s="308"/>
      <c r="JSH69" s="308"/>
      <c r="JSI69" s="308"/>
      <c r="JSJ69" s="308"/>
      <c r="JSK69" s="308"/>
      <c r="JSL69" s="308"/>
      <c r="JSM69" s="308"/>
      <c r="JSN69" s="308"/>
      <c r="JSO69" s="308"/>
      <c r="JSP69" s="308"/>
      <c r="JSQ69" s="308"/>
      <c r="JSR69" s="308"/>
      <c r="JSS69" s="308"/>
      <c r="JST69" s="308"/>
      <c r="JSU69" s="308"/>
      <c r="JSV69" s="308"/>
      <c r="JSW69" s="308"/>
      <c r="JSX69" s="308"/>
      <c r="JSY69" s="308"/>
      <c r="JSZ69" s="308"/>
      <c r="JTA69" s="308"/>
      <c r="JTB69" s="308"/>
      <c r="JTC69" s="308"/>
      <c r="JTD69" s="308"/>
      <c r="JTE69" s="308"/>
      <c r="JTF69" s="308"/>
      <c r="JTG69" s="308"/>
      <c r="JTH69" s="308"/>
      <c r="JTI69" s="308"/>
      <c r="JTJ69" s="308"/>
      <c r="JTK69" s="308"/>
      <c r="JTL69" s="308"/>
      <c r="JTM69" s="308"/>
      <c r="JTN69" s="308"/>
      <c r="JTO69" s="308"/>
      <c r="JTP69" s="308"/>
      <c r="JTQ69" s="308"/>
      <c r="JTR69" s="308"/>
      <c r="JTS69" s="308"/>
      <c r="JTT69" s="308"/>
      <c r="JTU69" s="308"/>
      <c r="JTV69" s="308"/>
      <c r="JTW69" s="308"/>
      <c r="JTX69" s="308"/>
      <c r="JTY69" s="308"/>
      <c r="JTZ69" s="308"/>
      <c r="JUA69" s="308"/>
      <c r="JUB69" s="308"/>
      <c r="JUC69" s="308"/>
      <c r="JUD69" s="308"/>
      <c r="JUE69" s="308"/>
      <c r="JUF69" s="308"/>
      <c r="JUG69" s="308"/>
      <c r="JUH69" s="308"/>
      <c r="JUI69" s="308"/>
      <c r="JUJ69" s="308"/>
      <c r="JUK69" s="308"/>
      <c r="JUL69" s="308"/>
      <c r="JUM69" s="308"/>
      <c r="JUN69" s="308"/>
      <c r="JUO69" s="308"/>
      <c r="JUP69" s="308"/>
      <c r="JUQ69" s="308"/>
      <c r="JUR69" s="308"/>
      <c r="JUS69" s="308"/>
      <c r="JUT69" s="308"/>
      <c r="JUU69" s="308"/>
      <c r="JUV69" s="308"/>
      <c r="JUW69" s="308"/>
      <c r="JUX69" s="308"/>
      <c r="JUY69" s="308"/>
      <c r="JUZ69" s="308"/>
      <c r="JVA69" s="308"/>
      <c r="JVB69" s="308"/>
      <c r="JVC69" s="308"/>
      <c r="JVD69" s="308"/>
      <c r="JVE69" s="308"/>
      <c r="JVF69" s="308"/>
      <c r="JVG69" s="308"/>
      <c r="JVH69" s="308"/>
      <c r="JVI69" s="308"/>
      <c r="JVJ69" s="308"/>
      <c r="JVK69" s="308"/>
      <c r="JVL69" s="308"/>
      <c r="JVM69" s="308"/>
      <c r="JVN69" s="308"/>
      <c r="JVO69" s="308"/>
      <c r="JVP69" s="308"/>
      <c r="JVQ69" s="308"/>
      <c r="JVR69" s="308"/>
      <c r="JVS69" s="308"/>
      <c r="JVT69" s="308"/>
      <c r="JVU69" s="308"/>
      <c r="JVV69" s="308"/>
      <c r="JVW69" s="308"/>
      <c r="JVX69" s="308"/>
      <c r="JVY69" s="308"/>
      <c r="JVZ69" s="308"/>
      <c r="JWA69" s="308"/>
      <c r="JWB69" s="308"/>
      <c r="JWC69" s="308"/>
      <c r="JWD69" s="308"/>
      <c r="JWE69" s="308"/>
      <c r="JWF69" s="308"/>
      <c r="JWG69" s="308"/>
      <c r="JWH69" s="308"/>
      <c r="JWI69" s="308"/>
      <c r="JWJ69" s="308"/>
      <c r="JWK69" s="308"/>
      <c r="JWL69" s="308"/>
      <c r="JWM69" s="308"/>
      <c r="JWN69" s="308"/>
      <c r="JWO69" s="308"/>
      <c r="JWP69" s="308"/>
      <c r="JWQ69" s="308"/>
      <c r="JWR69" s="308"/>
      <c r="JWS69" s="308"/>
      <c r="JWT69" s="308"/>
      <c r="JWU69" s="308"/>
      <c r="JWV69" s="308"/>
      <c r="JWW69" s="308"/>
      <c r="JWX69" s="308"/>
      <c r="JWY69" s="308"/>
      <c r="JWZ69" s="308"/>
      <c r="JXA69" s="308"/>
      <c r="JXB69" s="308"/>
      <c r="JXC69" s="308"/>
      <c r="JXD69" s="308"/>
      <c r="JXE69" s="308"/>
      <c r="JXF69" s="308"/>
      <c r="JXG69" s="308"/>
      <c r="JXH69" s="308"/>
      <c r="JXI69" s="308"/>
      <c r="JXJ69" s="308"/>
      <c r="JXK69" s="308"/>
      <c r="JXL69" s="308"/>
      <c r="JXM69" s="308"/>
      <c r="JXN69" s="308"/>
      <c r="JXO69" s="308"/>
      <c r="JXP69" s="308"/>
      <c r="JXQ69" s="308"/>
      <c r="JXR69" s="308"/>
      <c r="JXS69" s="308"/>
      <c r="JXT69" s="308"/>
      <c r="JXU69" s="308"/>
      <c r="JXV69" s="308"/>
      <c r="JXW69" s="308"/>
      <c r="JXX69" s="308"/>
      <c r="JXY69" s="308"/>
      <c r="JXZ69" s="308"/>
      <c r="JYA69" s="308"/>
      <c r="JYB69" s="308"/>
      <c r="JYC69" s="308"/>
      <c r="JYD69" s="308"/>
      <c r="JYE69" s="308"/>
      <c r="JYF69" s="308"/>
      <c r="JYG69" s="308"/>
      <c r="JYH69" s="308"/>
      <c r="JYI69" s="308"/>
      <c r="JYJ69" s="308"/>
      <c r="JYK69" s="308"/>
      <c r="JYL69" s="308"/>
      <c r="JYM69" s="308"/>
      <c r="JYN69" s="308"/>
      <c r="JYO69" s="308"/>
      <c r="JYP69" s="308"/>
      <c r="JYQ69" s="308"/>
      <c r="JYR69" s="308"/>
      <c r="JYS69" s="308"/>
      <c r="JYT69" s="308"/>
      <c r="JYU69" s="308"/>
      <c r="JYV69" s="308"/>
      <c r="JYW69" s="308"/>
      <c r="JYX69" s="308"/>
      <c r="JYY69" s="308"/>
      <c r="JYZ69" s="308"/>
      <c r="JZA69" s="308"/>
      <c r="JZB69" s="308"/>
      <c r="JZC69" s="308"/>
      <c r="JZD69" s="308"/>
      <c r="JZE69" s="308"/>
      <c r="JZF69" s="308"/>
      <c r="JZG69" s="308"/>
      <c r="JZH69" s="308"/>
      <c r="JZI69" s="308"/>
      <c r="JZJ69" s="308"/>
      <c r="JZK69" s="308"/>
      <c r="JZL69" s="308"/>
      <c r="JZM69" s="308"/>
      <c r="JZN69" s="308"/>
      <c r="JZO69" s="308"/>
      <c r="JZP69" s="308"/>
      <c r="JZQ69" s="308"/>
      <c r="JZR69" s="308"/>
      <c r="JZS69" s="308"/>
      <c r="JZT69" s="308"/>
      <c r="JZU69" s="308"/>
      <c r="JZV69" s="308"/>
      <c r="JZW69" s="308"/>
      <c r="JZX69" s="308"/>
      <c r="JZY69" s="308"/>
      <c r="JZZ69" s="308"/>
      <c r="KAA69" s="308"/>
      <c r="KAB69" s="308"/>
      <c r="KAC69" s="308"/>
      <c r="KAD69" s="308"/>
      <c r="KAE69" s="308"/>
      <c r="KAF69" s="308"/>
      <c r="KAG69" s="308"/>
      <c r="KAH69" s="308"/>
      <c r="KAI69" s="308"/>
      <c r="KAJ69" s="308"/>
      <c r="KAK69" s="308"/>
      <c r="KAL69" s="308"/>
      <c r="KAM69" s="308"/>
      <c r="KAN69" s="308"/>
      <c r="KAO69" s="308"/>
      <c r="KAP69" s="308"/>
      <c r="KAQ69" s="308"/>
      <c r="KAR69" s="308"/>
      <c r="KAS69" s="308"/>
      <c r="KAT69" s="308"/>
      <c r="KAU69" s="308"/>
      <c r="KAV69" s="308"/>
      <c r="KAW69" s="308"/>
      <c r="KAX69" s="308"/>
      <c r="KAY69" s="308"/>
      <c r="KAZ69" s="308"/>
      <c r="KBA69" s="308"/>
      <c r="KBB69" s="308"/>
      <c r="KBC69" s="308"/>
      <c r="KBD69" s="308"/>
      <c r="KBE69" s="308"/>
      <c r="KBF69" s="308"/>
      <c r="KBG69" s="308"/>
      <c r="KBH69" s="308"/>
      <c r="KBI69" s="308"/>
      <c r="KBJ69" s="308"/>
      <c r="KBK69" s="308"/>
      <c r="KBL69" s="308"/>
      <c r="KBM69" s="308"/>
      <c r="KBN69" s="308"/>
      <c r="KBO69" s="308"/>
      <c r="KBP69" s="308"/>
      <c r="KBQ69" s="308"/>
      <c r="KBR69" s="308"/>
      <c r="KBS69" s="308"/>
      <c r="KBT69" s="308"/>
      <c r="KBU69" s="308"/>
      <c r="KBV69" s="308"/>
      <c r="KBW69" s="308"/>
      <c r="KBX69" s="308"/>
      <c r="KBY69" s="308"/>
      <c r="KBZ69" s="308"/>
      <c r="KCA69" s="308"/>
      <c r="KCB69" s="308"/>
      <c r="KCC69" s="308"/>
      <c r="KCD69" s="308"/>
      <c r="KCE69" s="308"/>
      <c r="KCF69" s="308"/>
      <c r="KCG69" s="308"/>
      <c r="KCH69" s="308"/>
      <c r="KCI69" s="308"/>
      <c r="KCJ69" s="308"/>
      <c r="KCK69" s="308"/>
      <c r="KCL69" s="308"/>
      <c r="KCM69" s="308"/>
      <c r="KCN69" s="308"/>
      <c r="KCO69" s="308"/>
      <c r="KCP69" s="308"/>
      <c r="KCQ69" s="308"/>
      <c r="KCR69" s="308"/>
      <c r="KCS69" s="308"/>
      <c r="KCT69" s="308"/>
      <c r="KCU69" s="308"/>
      <c r="KCV69" s="308"/>
      <c r="KCW69" s="308"/>
      <c r="KCX69" s="308"/>
      <c r="KCY69" s="308"/>
      <c r="KCZ69" s="308"/>
      <c r="KDA69" s="308"/>
      <c r="KDB69" s="308"/>
      <c r="KDC69" s="308"/>
      <c r="KDD69" s="308"/>
      <c r="KDE69" s="308"/>
      <c r="KDF69" s="308"/>
      <c r="KDG69" s="308"/>
      <c r="KDH69" s="308"/>
      <c r="KDI69" s="308"/>
      <c r="KDJ69" s="308"/>
      <c r="KDK69" s="308"/>
      <c r="KDL69" s="308"/>
      <c r="KDM69" s="308"/>
      <c r="KDN69" s="308"/>
      <c r="KDO69" s="308"/>
      <c r="KDP69" s="308"/>
      <c r="KDQ69" s="308"/>
      <c r="KDR69" s="308"/>
      <c r="KDS69" s="308"/>
      <c r="KDT69" s="308"/>
      <c r="KDU69" s="308"/>
      <c r="KDV69" s="308"/>
      <c r="KDW69" s="308"/>
      <c r="KDX69" s="308"/>
      <c r="KDY69" s="308"/>
      <c r="KDZ69" s="308"/>
      <c r="KEA69" s="308"/>
      <c r="KEB69" s="308"/>
      <c r="KEC69" s="308"/>
      <c r="KED69" s="308"/>
      <c r="KEE69" s="308"/>
      <c r="KEF69" s="308"/>
      <c r="KEG69" s="308"/>
      <c r="KEH69" s="308"/>
      <c r="KEI69" s="308"/>
      <c r="KEJ69" s="308"/>
      <c r="KEK69" s="308"/>
      <c r="KEL69" s="308"/>
      <c r="KEM69" s="308"/>
      <c r="KEN69" s="308"/>
      <c r="KEO69" s="308"/>
      <c r="KEP69" s="308"/>
      <c r="KEQ69" s="308"/>
      <c r="KER69" s="308"/>
      <c r="KES69" s="308"/>
      <c r="KET69" s="308"/>
      <c r="KEU69" s="308"/>
      <c r="KEV69" s="308"/>
      <c r="KEW69" s="308"/>
      <c r="KEX69" s="308"/>
      <c r="KEY69" s="308"/>
      <c r="KEZ69" s="308"/>
      <c r="KFA69" s="308"/>
      <c r="KFB69" s="308"/>
      <c r="KFC69" s="308"/>
      <c r="KFD69" s="308"/>
      <c r="KFE69" s="308"/>
      <c r="KFF69" s="308"/>
      <c r="KFG69" s="308"/>
      <c r="KFH69" s="308"/>
      <c r="KFI69" s="308"/>
      <c r="KFJ69" s="308"/>
      <c r="KFK69" s="308"/>
      <c r="KFL69" s="308"/>
      <c r="KFM69" s="308"/>
      <c r="KFN69" s="308"/>
      <c r="KFO69" s="308"/>
      <c r="KFP69" s="308"/>
      <c r="KFQ69" s="308"/>
      <c r="KFR69" s="308"/>
      <c r="KFS69" s="308"/>
      <c r="KFT69" s="308"/>
      <c r="KFU69" s="308"/>
      <c r="KFV69" s="308"/>
      <c r="KFW69" s="308"/>
      <c r="KFX69" s="308"/>
      <c r="KFY69" s="308"/>
      <c r="KFZ69" s="308"/>
      <c r="KGA69" s="308"/>
      <c r="KGB69" s="308"/>
      <c r="KGC69" s="308"/>
      <c r="KGD69" s="308"/>
      <c r="KGE69" s="308"/>
      <c r="KGF69" s="308"/>
      <c r="KGG69" s="308"/>
      <c r="KGH69" s="308"/>
      <c r="KGI69" s="308"/>
      <c r="KGJ69" s="308"/>
      <c r="KGK69" s="308"/>
      <c r="KGL69" s="308"/>
      <c r="KGM69" s="308"/>
      <c r="KGN69" s="308"/>
      <c r="KGO69" s="308"/>
      <c r="KGP69" s="308"/>
      <c r="KGQ69" s="308"/>
      <c r="KGR69" s="308"/>
      <c r="KGS69" s="308"/>
      <c r="KGT69" s="308"/>
      <c r="KGU69" s="308"/>
      <c r="KGV69" s="308"/>
      <c r="KGW69" s="308"/>
      <c r="KGX69" s="308"/>
      <c r="KGY69" s="308"/>
      <c r="KGZ69" s="308"/>
      <c r="KHA69" s="308"/>
      <c r="KHB69" s="308"/>
      <c r="KHC69" s="308"/>
      <c r="KHD69" s="308"/>
      <c r="KHE69" s="308"/>
      <c r="KHF69" s="308"/>
      <c r="KHG69" s="308"/>
      <c r="KHH69" s="308"/>
      <c r="KHI69" s="308"/>
      <c r="KHJ69" s="308"/>
      <c r="KHK69" s="308"/>
      <c r="KHL69" s="308"/>
      <c r="KHM69" s="308"/>
      <c r="KHN69" s="308"/>
      <c r="KHO69" s="308"/>
      <c r="KHP69" s="308"/>
      <c r="KHQ69" s="308"/>
      <c r="KHR69" s="308"/>
      <c r="KHS69" s="308"/>
      <c r="KHT69" s="308"/>
      <c r="KHU69" s="308"/>
      <c r="KHV69" s="308"/>
      <c r="KHW69" s="308"/>
      <c r="KHX69" s="308"/>
      <c r="KHY69" s="308"/>
      <c r="KHZ69" s="308"/>
      <c r="KIA69" s="308"/>
      <c r="KIB69" s="308"/>
      <c r="KIC69" s="308"/>
      <c r="KID69" s="308"/>
      <c r="KIE69" s="308"/>
      <c r="KIF69" s="308"/>
      <c r="KIG69" s="308"/>
      <c r="KIH69" s="308"/>
      <c r="KII69" s="308"/>
      <c r="KIJ69" s="308"/>
      <c r="KIK69" s="308"/>
      <c r="KIL69" s="308"/>
      <c r="KIM69" s="308"/>
      <c r="KIN69" s="308"/>
      <c r="KIO69" s="308"/>
      <c r="KIP69" s="308"/>
      <c r="KIQ69" s="308"/>
      <c r="KIR69" s="308"/>
      <c r="KIS69" s="308"/>
      <c r="KIT69" s="308"/>
      <c r="KIU69" s="308"/>
      <c r="KIV69" s="308"/>
      <c r="KIW69" s="308"/>
      <c r="KIX69" s="308"/>
      <c r="KIY69" s="308"/>
      <c r="KIZ69" s="308"/>
      <c r="KJA69" s="308"/>
      <c r="KJB69" s="308"/>
      <c r="KJC69" s="308"/>
      <c r="KJD69" s="308"/>
      <c r="KJE69" s="308"/>
      <c r="KJF69" s="308"/>
      <c r="KJG69" s="308"/>
      <c r="KJH69" s="308"/>
      <c r="KJI69" s="308"/>
      <c r="KJJ69" s="308"/>
      <c r="KJK69" s="308"/>
      <c r="KJL69" s="308"/>
      <c r="KJM69" s="308"/>
      <c r="KJN69" s="308"/>
      <c r="KJO69" s="308"/>
      <c r="KJP69" s="308"/>
      <c r="KJQ69" s="308"/>
      <c r="KJR69" s="308"/>
      <c r="KJS69" s="308"/>
      <c r="KJT69" s="308"/>
      <c r="KJU69" s="308"/>
      <c r="KJV69" s="308"/>
      <c r="KJW69" s="308"/>
      <c r="KJX69" s="308"/>
      <c r="KJY69" s="308"/>
      <c r="KJZ69" s="308"/>
      <c r="KKA69" s="308"/>
      <c r="KKB69" s="308"/>
      <c r="KKC69" s="308"/>
      <c r="KKD69" s="308"/>
      <c r="KKE69" s="308"/>
      <c r="KKF69" s="308"/>
      <c r="KKG69" s="308"/>
      <c r="KKH69" s="308"/>
      <c r="KKI69" s="308"/>
      <c r="KKJ69" s="308"/>
      <c r="KKK69" s="308"/>
      <c r="KKL69" s="308"/>
      <c r="KKM69" s="308"/>
      <c r="KKN69" s="308"/>
      <c r="KKO69" s="308"/>
      <c r="KKP69" s="308"/>
      <c r="KKQ69" s="308"/>
      <c r="KKR69" s="308"/>
      <c r="KKS69" s="308"/>
      <c r="KKT69" s="308"/>
      <c r="KKU69" s="308"/>
      <c r="KKV69" s="308"/>
      <c r="KKW69" s="308"/>
      <c r="KKX69" s="308"/>
      <c r="KKY69" s="308"/>
      <c r="KKZ69" s="308"/>
      <c r="KLA69" s="308"/>
      <c r="KLB69" s="308"/>
      <c r="KLC69" s="308"/>
      <c r="KLD69" s="308"/>
      <c r="KLE69" s="308"/>
      <c r="KLF69" s="308"/>
      <c r="KLG69" s="308"/>
      <c r="KLH69" s="308"/>
      <c r="KLI69" s="308"/>
      <c r="KLJ69" s="308"/>
      <c r="KLK69" s="308"/>
      <c r="KLL69" s="308"/>
      <c r="KLM69" s="308"/>
      <c r="KLN69" s="308"/>
      <c r="KLO69" s="308"/>
      <c r="KLP69" s="308"/>
      <c r="KLQ69" s="308"/>
      <c r="KLR69" s="308"/>
      <c r="KLS69" s="308"/>
      <c r="KLT69" s="308"/>
      <c r="KLU69" s="308"/>
      <c r="KLV69" s="308"/>
      <c r="KLW69" s="308"/>
      <c r="KLX69" s="308"/>
      <c r="KLY69" s="308"/>
      <c r="KLZ69" s="308"/>
      <c r="KMA69" s="308"/>
      <c r="KMB69" s="308"/>
      <c r="KMC69" s="308"/>
      <c r="KMD69" s="308"/>
      <c r="KME69" s="308"/>
      <c r="KMF69" s="308"/>
      <c r="KMG69" s="308"/>
      <c r="KMH69" s="308"/>
      <c r="KMI69" s="308"/>
      <c r="KMJ69" s="308"/>
      <c r="KMK69" s="308"/>
      <c r="KML69" s="308"/>
      <c r="KMM69" s="308"/>
      <c r="KMN69" s="308"/>
      <c r="KMO69" s="308"/>
      <c r="KMP69" s="308"/>
      <c r="KMQ69" s="308"/>
      <c r="KMR69" s="308"/>
      <c r="KMS69" s="308"/>
      <c r="KMT69" s="308"/>
      <c r="KMU69" s="308"/>
      <c r="KMV69" s="308"/>
      <c r="KMW69" s="308"/>
      <c r="KMX69" s="308"/>
      <c r="KMY69" s="308"/>
      <c r="KMZ69" s="308"/>
      <c r="KNA69" s="308"/>
      <c r="KNB69" s="308"/>
      <c r="KNC69" s="308"/>
      <c r="KND69" s="308"/>
      <c r="KNE69" s="308"/>
      <c r="KNF69" s="308"/>
      <c r="KNG69" s="308"/>
      <c r="KNH69" s="308"/>
      <c r="KNI69" s="308"/>
      <c r="KNJ69" s="308"/>
      <c r="KNK69" s="308"/>
      <c r="KNL69" s="308"/>
      <c r="KNM69" s="308"/>
      <c r="KNN69" s="308"/>
      <c r="KNO69" s="308"/>
      <c r="KNP69" s="308"/>
      <c r="KNQ69" s="308"/>
      <c r="KNR69" s="308"/>
      <c r="KNS69" s="308"/>
      <c r="KNT69" s="308"/>
      <c r="KNU69" s="308"/>
      <c r="KNV69" s="308"/>
      <c r="KNW69" s="308"/>
      <c r="KNX69" s="308"/>
      <c r="KNY69" s="308"/>
      <c r="KNZ69" s="308"/>
      <c r="KOA69" s="308"/>
      <c r="KOB69" s="308"/>
      <c r="KOC69" s="308"/>
      <c r="KOD69" s="308"/>
      <c r="KOE69" s="308"/>
      <c r="KOF69" s="308"/>
      <c r="KOG69" s="308"/>
      <c r="KOH69" s="308"/>
      <c r="KOI69" s="308"/>
      <c r="KOJ69" s="308"/>
      <c r="KOK69" s="308"/>
      <c r="KOL69" s="308"/>
      <c r="KOM69" s="308"/>
      <c r="KON69" s="308"/>
      <c r="KOO69" s="308"/>
      <c r="KOP69" s="308"/>
      <c r="KOQ69" s="308"/>
      <c r="KOR69" s="308"/>
      <c r="KOS69" s="308"/>
      <c r="KOT69" s="308"/>
      <c r="KOU69" s="308"/>
      <c r="KOV69" s="308"/>
      <c r="KOW69" s="308"/>
      <c r="KOX69" s="308"/>
      <c r="KOY69" s="308"/>
      <c r="KOZ69" s="308"/>
      <c r="KPA69" s="308"/>
      <c r="KPB69" s="308"/>
      <c r="KPC69" s="308"/>
      <c r="KPD69" s="308"/>
      <c r="KPE69" s="308"/>
      <c r="KPF69" s="308"/>
      <c r="KPG69" s="308"/>
      <c r="KPH69" s="308"/>
      <c r="KPI69" s="308"/>
      <c r="KPJ69" s="308"/>
      <c r="KPK69" s="308"/>
      <c r="KPL69" s="308"/>
      <c r="KPM69" s="308"/>
      <c r="KPN69" s="308"/>
      <c r="KPO69" s="308"/>
      <c r="KPP69" s="308"/>
      <c r="KPQ69" s="308"/>
      <c r="KPR69" s="308"/>
      <c r="KPS69" s="308"/>
      <c r="KPT69" s="308"/>
      <c r="KPU69" s="308"/>
      <c r="KPV69" s="308"/>
      <c r="KPW69" s="308"/>
      <c r="KPX69" s="308"/>
      <c r="KPY69" s="308"/>
      <c r="KPZ69" s="308"/>
      <c r="KQA69" s="308"/>
      <c r="KQB69" s="308"/>
      <c r="KQC69" s="308"/>
      <c r="KQD69" s="308"/>
      <c r="KQE69" s="308"/>
      <c r="KQF69" s="308"/>
      <c r="KQG69" s="308"/>
      <c r="KQH69" s="308"/>
      <c r="KQI69" s="308"/>
      <c r="KQJ69" s="308"/>
      <c r="KQK69" s="308"/>
      <c r="KQL69" s="308"/>
      <c r="KQM69" s="308"/>
      <c r="KQN69" s="308"/>
      <c r="KQO69" s="308"/>
      <c r="KQP69" s="308"/>
      <c r="KQQ69" s="308"/>
      <c r="KQR69" s="308"/>
      <c r="KQS69" s="308"/>
      <c r="KQT69" s="308"/>
      <c r="KQU69" s="308"/>
      <c r="KQV69" s="308"/>
      <c r="KQW69" s="308"/>
      <c r="KQX69" s="308"/>
      <c r="KQY69" s="308"/>
      <c r="KQZ69" s="308"/>
      <c r="KRA69" s="308"/>
      <c r="KRB69" s="308"/>
      <c r="KRC69" s="308"/>
      <c r="KRD69" s="308"/>
      <c r="KRE69" s="308"/>
      <c r="KRF69" s="308"/>
      <c r="KRG69" s="308"/>
      <c r="KRH69" s="308"/>
      <c r="KRI69" s="308"/>
      <c r="KRJ69" s="308"/>
      <c r="KRK69" s="308"/>
      <c r="KRL69" s="308"/>
      <c r="KRM69" s="308"/>
      <c r="KRN69" s="308"/>
      <c r="KRO69" s="308"/>
      <c r="KRP69" s="308"/>
      <c r="KRQ69" s="308"/>
      <c r="KRR69" s="308"/>
      <c r="KRS69" s="308"/>
      <c r="KRT69" s="308"/>
      <c r="KRU69" s="308"/>
      <c r="KRV69" s="308"/>
      <c r="KRW69" s="308"/>
      <c r="KRX69" s="308"/>
      <c r="KRY69" s="308"/>
      <c r="KRZ69" s="308"/>
      <c r="KSA69" s="308"/>
      <c r="KSB69" s="308"/>
      <c r="KSC69" s="308"/>
      <c r="KSD69" s="308"/>
      <c r="KSE69" s="308"/>
      <c r="KSF69" s="308"/>
      <c r="KSG69" s="308"/>
      <c r="KSH69" s="308"/>
      <c r="KSI69" s="308"/>
      <c r="KSJ69" s="308"/>
      <c r="KSK69" s="308"/>
      <c r="KSL69" s="308"/>
      <c r="KSM69" s="308"/>
      <c r="KSN69" s="308"/>
      <c r="KSO69" s="308"/>
      <c r="KSP69" s="308"/>
      <c r="KSQ69" s="308"/>
      <c r="KSR69" s="308"/>
      <c r="KSS69" s="308"/>
      <c r="KST69" s="308"/>
      <c r="KSU69" s="308"/>
      <c r="KSV69" s="308"/>
      <c r="KSW69" s="308"/>
      <c r="KSX69" s="308"/>
      <c r="KSY69" s="308"/>
      <c r="KSZ69" s="308"/>
      <c r="KTA69" s="308"/>
      <c r="KTB69" s="308"/>
      <c r="KTC69" s="308"/>
      <c r="KTD69" s="308"/>
      <c r="KTE69" s="308"/>
      <c r="KTF69" s="308"/>
      <c r="KTG69" s="308"/>
      <c r="KTH69" s="308"/>
      <c r="KTI69" s="308"/>
      <c r="KTJ69" s="308"/>
      <c r="KTK69" s="308"/>
      <c r="KTL69" s="308"/>
      <c r="KTM69" s="308"/>
      <c r="KTN69" s="308"/>
      <c r="KTO69" s="308"/>
      <c r="KTP69" s="308"/>
      <c r="KTQ69" s="308"/>
      <c r="KTR69" s="308"/>
      <c r="KTS69" s="308"/>
      <c r="KTT69" s="308"/>
      <c r="KTU69" s="308"/>
      <c r="KTV69" s="308"/>
      <c r="KTW69" s="308"/>
      <c r="KTX69" s="308"/>
      <c r="KTY69" s="308"/>
      <c r="KTZ69" s="308"/>
      <c r="KUA69" s="308"/>
      <c r="KUB69" s="308"/>
      <c r="KUC69" s="308"/>
      <c r="KUD69" s="308"/>
      <c r="KUE69" s="308"/>
      <c r="KUF69" s="308"/>
      <c r="KUG69" s="308"/>
      <c r="KUH69" s="308"/>
      <c r="KUI69" s="308"/>
      <c r="KUJ69" s="308"/>
      <c r="KUK69" s="308"/>
      <c r="KUL69" s="308"/>
      <c r="KUM69" s="308"/>
      <c r="KUN69" s="308"/>
      <c r="KUO69" s="308"/>
      <c r="KUP69" s="308"/>
      <c r="KUQ69" s="308"/>
      <c r="KUR69" s="308"/>
      <c r="KUS69" s="308"/>
      <c r="KUT69" s="308"/>
      <c r="KUU69" s="308"/>
      <c r="KUV69" s="308"/>
      <c r="KUW69" s="308"/>
      <c r="KUX69" s="308"/>
      <c r="KUY69" s="308"/>
      <c r="KUZ69" s="308"/>
      <c r="KVA69" s="308"/>
      <c r="KVB69" s="308"/>
      <c r="KVC69" s="308"/>
      <c r="KVD69" s="308"/>
      <c r="KVE69" s="308"/>
      <c r="KVF69" s="308"/>
      <c r="KVG69" s="308"/>
      <c r="KVH69" s="308"/>
      <c r="KVI69" s="308"/>
      <c r="KVJ69" s="308"/>
      <c r="KVK69" s="308"/>
      <c r="KVL69" s="308"/>
      <c r="KVM69" s="308"/>
      <c r="KVN69" s="308"/>
      <c r="KVO69" s="308"/>
      <c r="KVP69" s="308"/>
      <c r="KVQ69" s="308"/>
      <c r="KVR69" s="308"/>
      <c r="KVS69" s="308"/>
      <c r="KVT69" s="308"/>
      <c r="KVU69" s="308"/>
      <c r="KVV69" s="308"/>
      <c r="KVW69" s="308"/>
      <c r="KVX69" s="308"/>
      <c r="KVY69" s="308"/>
      <c r="KVZ69" s="308"/>
      <c r="KWA69" s="308"/>
      <c r="KWB69" s="308"/>
      <c r="KWC69" s="308"/>
      <c r="KWD69" s="308"/>
      <c r="KWE69" s="308"/>
      <c r="KWF69" s="308"/>
      <c r="KWG69" s="308"/>
      <c r="KWH69" s="308"/>
      <c r="KWI69" s="308"/>
      <c r="KWJ69" s="308"/>
      <c r="KWK69" s="308"/>
      <c r="KWL69" s="308"/>
      <c r="KWM69" s="308"/>
      <c r="KWN69" s="308"/>
      <c r="KWO69" s="308"/>
      <c r="KWP69" s="308"/>
      <c r="KWQ69" s="308"/>
      <c r="KWR69" s="308"/>
      <c r="KWS69" s="308"/>
      <c r="KWT69" s="308"/>
      <c r="KWU69" s="308"/>
      <c r="KWV69" s="308"/>
      <c r="KWW69" s="308"/>
      <c r="KWX69" s="308"/>
      <c r="KWY69" s="308"/>
      <c r="KWZ69" s="308"/>
      <c r="KXA69" s="308"/>
      <c r="KXB69" s="308"/>
      <c r="KXC69" s="308"/>
      <c r="KXD69" s="308"/>
      <c r="KXE69" s="308"/>
      <c r="KXF69" s="308"/>
      <c r="KXG69" s="308"/>
      <c r="KXH69" s="308"/>
      <c r="KXI69" s="308"/>
      <c r="KXJ69" s="308"/>
      <c r="KXK69" s="308"/>
      <c r="KXL69" s="308"/>
      <c r="KXM69" s="308"/>
      <c r="KXN69" s="308"/>
      <c r="KXO69" s="308"/>
      <c r="KXP69" s="308"/>
      <c r="KXQ69" s="308"/>
      <c r="KXR69" s="308"/>
      <c r="KXS69" s="308"/>
      <c r="KXT69" s="308"/>
      <c r="KXU69" s="308"/>
      <c r="KXV69" s="308"/>
      <c r="KXW69" s="308"/>
      <c r="KXX69" s="308"/>
      <c r="KXY69" s="308"/>
      <c r="KXZ69" s="308"/>
      <c r="KYA69" s="308"/>
      <c r="KYB69" s="308"/>
      <c r="KYC69" s="308"/>
      <c r="KYD69" s="308"/>
      <c r="KYE69" s="308"/>
      <c r="KYF69" s="308"/>
      <c r="KYG69" s="308"/>
      <c r="KYH69" s="308"/>
      <c r="KYI69" s="308"/>
      <c r="KYJ69" s="308"/>
      <c r="KYK69" s="308"/>
      <c r="KYL69" s="308"/>
      <c r="KYM69" s="308"/>
      <c r="KYN69" s="308"/>
      <c r="KYO69" s="308"/>
      <c r="KYP69" s="308"/>
      <c r="KYQ69" s="308"/>
      <c r="KYR69" s="308"/>
      <c r="KYS69" s="308"/>
      <c r="KYT69" s="308"/>
      <c r="KYU69" s="308"/>
      <c r="KYV69" s="308"/>
      <c r="KYW69" s="308"/>
      <c r="KYX69" s="308"/>
      <c r="KYY69" s="308"/>
      <c r="KYZ69" s="308"/>
      <c r="KZA69" s="308"/>
      <c r="KZB69" s="308"/>
      <c r="KZC69" s="308"/>
      <c r="KZD69" s="308"/>
      <c r="KZE69" s="308"/>
      <c r="KZF69" s="308"/>
      <c r="KZG69" s="308"/>
      <c r="KZH69" s="308"/>
      <c r="KZI69" s="308"/>
      <c r="KZJ69" s="308"/>
      <c r="KZK69" s="308"/>
      <c r="KZL69" s="308"/>
      <c r="KZM69" s="308"/>
      <c r="KZN69" s="308"/>
      <c r="KZO69" s="308"/>
      <c r="KZP69" s="308"/>
      <c r="KZQ69" s="308"/>
      <c r="KZR69" s="308"/>
      <c r="KZS69" s="308"/>
      <c r="KZT69" s="308"/>
      <c r="KZU69" s="308"/>
      <c r="KZV69" s="308"/>
      <c r="KZW69" s="308"/>
      <c r="KZX69" s="308"/>
      <c r="KZY69" s="308"/>
      <c r="KZZ69" s="308"/>
      <c r="LAA69" s="308"/>
      <c r="LAB69" s="308"/>
      <c r="LAC69" s="308"/>
      <c r="LAD69" s="308"/>
      <c r="LAE69" s="308"/>
      <c r="LAF69" s="308"/>
      <c r="LAG69" s="308"/>
      <c r="LAH69" s="308"/>
      <c r="LAI69" s="308"/>
      <c r="LAJ69" s="308"/>
      <c r="LAK69" s="308"/>
      <c r="LAL69" s="308"/>
      <c r="LAM69" s="308"/>
      <c r="LAN69" s="308"/>
      <c r="LAO69" s="308"/>
      <c r="LAP69" s="308"/>
      <c r="LAQ69" s="308"/>
      <c r="LAR69" s="308"/>
      <c r="LAS69" s="308"/>
      <c r="LAT69" s="308"/>
      <c r="LAU69" s="308"/>
      <c r="LAV69" s="308"/>
      <c r="LAW69" s="308"/>
      <c r="LAX69" s="308"/>
      <c r="LAY69" s="308"/>
      <c r="LAZ69" s="308"/>
      <c r="LBA69" s="308"/>
      <c r="LBB69" s="308"/>
      <c r="LBC69" s="308"/>
      <c r="LBD69" s="308"/>
      <c r="LBE69" s="308"/>
      <c r="LBF69" s="308"/>
      <c r="LBG69" s="308"/>
      <c r="LBH69" s="308"/>
      <c r="LBI69" s="308"/>
      <c r="LBJ69" s="308"/>
      <c r="LBK69" s="308"/>
      <c r="LBL69" s="308"/>
      <c r="LBM69" s="308"/>
      <c r="LBN69" s="308"/>
      <c r="LBO69" s="308"/>
      <c r="LBP69" s="308"/>
      <c r="LBQ69" s="308"/>
      <c r="LBR69" s="308"/>
      <c r="LBS69" s="308"/>
      <c r="LBT69" s="308"/>
      <c r="LBU69" s="308"/>
      <c r="LBV69" s="308"/>
      <c r="LBW69" s="308"/>
      <c r="LBX69" s="308"/>
      <c r="LBY69" s="308"/>
      <c r="LBZ69" s="308"/>
      <c r="LCA69" s="308"/>
      <c r="LCB69" s="308"/>
      <c r="LCC69" s="308"/>
      <c r="LCD69" s="308"/>
      <c r="LCE69" s="308"/>
      <c r="LCF69" s="308"/>
      <c r="LCG69" s="308"/>
      <c r="LCH69" s="308"/>
      <c r="LCI69" s="308"/>
      <c r="LCJ69" s="308"/>
      <c r="LCK69" s="308"/>
      <c r="LCL69" s="308"/>
      <c r="LCM69" s="308"/>
      <c r="LCN69" s="308"/>
      <c r="LCO69" s="308"/>
      <c r="LCP69" s="308"/>
      <c r="LCQ69" s="308"/>
      <c r="LCR69" s="308"/>
      <c r="LCS69" s="308"/>
      <c r="LCT69" s="308"/>
      <c r="LCU69" s="308"/>
      <c r="LCV69" s="308"/>
      <c r="LCW69" s="308"/>
      <c r="LCX69" s="308"/>
      <c r="LCY69" s="308"/>
      <c r="LCZ69" s="308"/>
      <c r="LDA69" s="308"/>
      <c r="LDB69" s="308"/>
      <c r="LDC69" s="308"/>
      <c r="LDD69" s="308"/>
      <c r="LDE69" s="308"/>
      <c r="LDF69" s="308"/>
      <c r="LDG69" s="308"/>
      <c r="LDH69" s="308"/>
      <c r="LDI69" s="308"/>
      <c r="LDJ69" s="308"/>
      <c r="LDK69" s="308"/>
      <c r="LDL69" s="308"/>
      <c r="LDM69" s="308"/>
      <c r="LDN69" s="308"/>
      <c r="LDO69" s="308"/>
      <c r="LDP69" s="308"/>
      <c r="LDQ69" s="308"/>
      <c r="LDR69" s="308"/>
      <c r="LDS69" s="308"/>
      <c r="LDT69" s="308"/>
      <c r="LDU69" s="308"/>
      <c r="LDV69" s="308"/>
      <c r="LDW69" s="308"/>
      <c r="LDX69" s="308"/>
      <c r="LDY69" s="308"/>
      <c r="LDZ69" s="308"/>
      <c r="LEA69" s="308"/>
      <c r="LEB69" s="308"/>
      <c r="LEC69" s="308"/>
      <c r="LED69" s="308"/>
      <c r="LEE69" s="308"/>
      <c r="LEF69" s="308"/>
      <c r="LEG69" s="308"/>
      <c r="LEH69" s="308"/>
      <c r="LEI69" s="308"/>
      <c r="LEJ69" s="308"/>
      <c r="LEK69" s="308"/>
      <c r="LEL69" s="308"/>
      <c r="LEM69" s="308"/>
      <c r="LEN69" s="308"/>
      <c r="LEO69" s="308"/>
      <c r="LEP69" s="308"/>
      <c r="LEQ69" s="308"/>
      <c r="LER69" s="308"/>
      <c r="LES69" s="308"/>
      <c r="LET69" s="308"/>
      <c r="LEU69" s="308"/>
      <c r="LEV69" s="308"/>
      <c r="LEW69" s="308"/>
      <c r="LEX69" s="308"/>
      <c r="LEY69" s="308"/>
      <c r="LEZ69" s="308"/>
      <c r="LFA69" s="308"/>
      <c r="LFB69" s="308"/>
      <c r="LFC69" s="308"/>
      <c r="LFD69" s="308"/>
      <c r="LFE69" s="308"/>
      <c r="LFF69" s="308"/>
      <c r="LFG69" s="308"/>
      <c r="LFH69" s="308"/>
      <c r="LFI69" s="308"/>
      <c r="LFJ69" s="308"/>
      <c r="LFK69" s="308"/>
      <c r="LFL69" s="308"/>
      <c r="LFM69" s="308"/>
      <c r="LFN69" s="308"/>
      <c r="LFO69" s="308"/>
      <c r="LFP69" s="308"/>
      <c r="LFQ69" s="308"/>
      <c r="LFR69" s="308"/>
      <c r="LFS69" s="308"/>
      <c r="LFT69" s="308"/>
      <c r="LFU69" s="308"/>
      <c r="LFV69" s="308"/>
      <c r="LFW69" s="308"/>
      <c r="LFX69" s="308"/>
      <c r="LFY69" s="308"/>
      <c r="LFZ69" s="308"/>
      <c r="LGA69" s="308"/>
      <c r="LGB69" s="308"/>
      <c r="LGC69" s="308"/>
      <c r="LGD69" s="308"/>
      <c r="LGE69" s="308"/>
      <c r="LGF69" s="308"/>
      <c r="LGG69" s="308"/>
      <c r="LGH69" s="308"/>
      <c r="LGI69" s="308"/>
      <c r="LGJ69" s="308"/>
      <c r="LGK69" s="308"/>
      <c r="LGL69" s="308"/>
      <c r="LGM69" s="308"/>
      <c r="LGN69" s="308"/>
      <c r="LGO69" s="308"/>
      <c r="LGP69" s="308"/>
      <c r="LGQ69" s="308"/>
      <c r="LGR69" s="308"/>
      <c r="LGS69" s="308"/>
      <c r="LGT69" s="308"/>
      <c r="LGU69" s="308"/>
      <c r="LGV69" s="308"/>
      <c r="LGW69" s="308"/>
      <c r="LGX69" s="308"/>
      <c r="LGY69" s="308"/>
      <c r="LGZ69" s="308"/>
      <c r="LHA69" s="308"/>
      <c r="LHB69" s="308"/>
      <c r="LHC69" s="308"/>
      <c r="LHD69" s="308"/>
      <c r="LHE69" s="308"/>
      <c r="LHF69" s="308"/>
      <c r="LHG69" s="308"/>
      <c r="LHH69" s="308"/>
      <c r="LHI69" s="308"/>
      <c r="LHJ69" s="308"/>
      <c r="LHK69" s="308"/>
      <c r="LHL69" s="308"/>
      <c r="LHM69" s="308"/>
      <c r="LHN69" s="308"/>
      <c r="LHO69" s="308"/>
      <c r="LHP69" s="308"/>
      <c r="LHQ69" s="308"/>
      <c r="LHR69" s="308"/>
      <c r="LHS69" s="308"/>
      <c r="LHT69" s="308"/>
      <c r="LHU69" s="308"/>
      <c r="LHV69" s="308"/>
      <c r="LHW69" s="308"/>
      <c r="LHX69" s="308"/>
      <c r="LHY69" s="308"/>
      <c r="LHZ69" s="308"/>
      <c r="LIA69" s="308"/>
      <c r="LIB69" s="308"/>
      <c r="LIC69" s="308"/>
      <c r="LID69" s="308"/>
      <c r="LIE69" s="308"/>
      <c r="LIF69" s="308"/>
      <c r="LIG69" s="308"/>
      <c r="LIH69" s="308"/>
      <c r="LII69" s="308"/>
      <c r="LIJ69" s="308"/>
      <c r="LIK69" s="308"/>
      <c r="LIL69" s="308"/>
      <c r="LIM69" s="308"/>
      <c r="LIN69" s="308"/>
      <c r="LIO69" s="308"/>
      <c r="LIP69" s="308"/>
      <c r="LIQ69" s="308"/>
      <c r="LIR69" s="308"/>
      <c r="LIS69" s="308"/>
      <c r="LIT69" s="308"/>
      <c r="LIU69" s="308"/>
      <c r="LIV69" s="308"/>
      <c r="LIW69" s="308"/>
      <c r="LIX69" s="308"/>
      <c r="LIY69" s="308"/>
      <c r="LIZ69" s="308"/>
      <c r="LJA69" s="308"/>
      <c r="LJB69" s="308"/>
      <c r="LJC69" s="308"/>
      <c r="LJD69" s="308"/>
      <c r="LJE69" s="308"/>
      <c r="LJF69" s="308"/>
      <c r="LJG69" s="308"/>
      <c r="LJH69" s="308"/>
      <c r="LJI69" s="308"/>
      <c r="LJJ69" s="308"/>
      <c r="LJK69" s="308"/>
      <c r="LJL69" s="308"/>
      <c r="LJM69" s="308"/>
      <c r="LJN69" s="308"/>
      <c r="LJO69" s="308"/>
      <c r="LJP69" s="308"/>
      <c r="LJQ69" s="308"/>
      <c r="LJR69" s="308"/>
      <c r="LJS69" s="308"/>
      <c r="LJT69" s="308"/>
      <c r="LJU69" s="308"/>
      <c r="LJV69" s="308"/>
      <c r="LJW69" s="308"/>
      <c r="LJX69" s="308"/>
      <c r="LJY69" s="308"/>
      <c r="LJZ69" s="308"/>
      <c r="LKA69" s="308"/>
      <c r="LKB69" s="308"/>
      <c r="LKC69" s="308"/>
      <c r="LKD69" s="308"/>
      <c r="LKE69" s="308"/>
      <c r="LKF69" s="308"/>
      <c r="LKG69" s="308"/>
      <c r="LKH69" s="308"/>
      <c r="LKI69" s="308"/>
      <c r="LKJ69" s="308"/>
      <c r="LKK69" s="308"/>
      <c r="LKL69" s="308"/>
      <c r="LKM69" s="308"/>
      <c r="LKN69" s="308"/>
      <c r="LKO69" s="308"/>
      <c r="LKP69" s="308"/>
      <c r="LKQ69" s="308"/>
      <c r="LKR69" s="308"/>
      <c r="LKS69" s="308"/>
      <c r="LKT69" s="308"/>
      <c r="LKU69" s="308"/>
      <c r="LKV69" s="308"/>
      <c r="LKW69" s="308"/>
      <c r="LKX69" s="308"/>
      <c r="LKY69" s="308"/>
      <c r="LKZ69" s="308"/>
      <c r="LLA69" s="308"/>
      <c r="LLB69" s="308"/>
      <c r="LLC69" s="308"/>
      <c r="LLD69" s="308"/>
      <c r="LLE69" s="308"/>
      <c r="LLF69" s="308"/>
      <c r="LLG69" s="308"/>
      <c r="LLH69" s="308"/>
      <c r="LLI69" s="308"/>
      <c r="LLJ69" s="308"/>
      <c r="LLK69" s="308"/>
      <c r="LLL69" s="308"/>
      <c r="LLM69" s="308"/>
      <c r="LLN69" s="308"/>
      <c r="LLO69" s="308"/>
      <c r="LLP69" s="308"/>
      <c r="LLQ69" s="308"/>
      <c r="LLR69" s="308"/>
      <c r="LLS69" s="308"/>
      <c r="LLT69" s="308"/>
      <c r="LLU69" s="308"/>
      <c r="LLV69" s="308"/>
      <c r="LLW69" s="308"/>
      <c r="LLX69" s="308"/>
      <c r="LLY69" s="308"/>
      <c r="LLZ69" s="308"/>
      <c r="LMA69" s="308"/>
      <c r="LMB69" s="308"/>
      <c r="LMC69" s="308"/>
      <c r="LMD69" s="308"/>
      <c r="LME69" s="308"/>
      <c r="LMF69" s="308"/>
      <c r="LMG69" s="308"/>
      <c r="LMH69" s="308"/>
      <c r="LMI69" s="308"/>
      <c r="LMJ69" s="308"/>
      <c r="LMK69" s="308"/>
      <c r="LML69" s="308"/>
      <c r="LMM69" s="308"/>
      <c r="LMN69" s="308"/>
      <c r="LMO69" s="308"/>
      <c r="LMP69" s="308"/>
      <c r="LMQ69" s="308"/>
      <c r="LMR69" s="308"/>
      <c r="LMS69" s="308"/>
      <c r="LMT69" s="308"/>
      <c r="LMU69" s="308"/>
      <c r="LMV69" s="308"/>
      <c r="LMW69" s="308"/>
      <c r="LMX69" s="308"/>
      <c r="LMY69" s="308"/>
      <c r="LMZ69" s="308"/>
      <c r="LNA69" s="308"/>
      <c r="LNB69" s="308"/>
      <c r="LNC69" s="308"/>
      <c r="LND69" s="308"/>
      <c r="LNE69" s="308"/>
      <c r="LNF69" s="308"/>
      <c r="LNG69" s="308"/>
      <c r="LNH69" s="308"/>
      <c r="LNI69" s="308"/>
      <c r="LNJ69" s="308"/>
      <c r="LNK69" s="308"/>
      <c r="LNL69" s="308"/>
      <c r="LNM69" s="308"/>
      <c r="LNN69" s="308"/>
      <c r="LNO69" s="308"/>
      <c r="LNP69" s="308"/>
      <c r="LNQ69" s="308"/>
      <c r="LNR69" s="308"/>
      <c r="LNS69" s="308"/>
      <c r="LNT69" s="308"/>
      <c r="LNU69" s="308"/>
      <c r="LNV69" s="308"/>
      <c r="LNW69" s="308"/>
      <c r="LNX69" s="308"/>
      <c r="LNY69" s="308"/>
      <c r="LNZ69" s="308"/>
      <c r="LOA69" s="308"/>
      <c r="LOB69" s="308"/>
      <c r="LOC69" s="308"/>
      <c r="LOD69" s="308"/>
      <c r="LOE69" s="308"/>
      <c r="LOF69" s="308"/>
      <c r="LOG69" s="308"/>
      <c r="LOH69" s="308"/>
      <c r="LOI69" s="308"/>
      <c r="LOJ69" s="308"/>
      <c r="LOK69" s="308"/>
      <c r="LOL69" s="308"/>
      <c r="LOM69" s="308"/>
      <c r="LON69" s="308"/>
      <c r="LOO69" s="308"/>
      <c r="LOP69" s="308"/>
      <c r="LOQ69" s="308"/>
      <c r="LOR69" s="308"/>
      <c r="LOS69" s="308"/>
      <c r="LOT69" s="308"/>
      <c r="LOU69" s="308"/>
      <c r="LOV69" s="308"/>
      <c r="LOW69" s="308"/>
      <c r="LOX69" s="308"/>
      <c r="LOY69" s="308"/>
      <c r="LOZ69" s="308"/>
      <c r="LPA69" s="308"/>
      <c r="LPB69" s="308"/>
      <c r="LPC69" s="308"/>
      <c r="LPD69" s="308"/>
      <c r="LPE69" s="308"/>
      <c r="LPF69" s="308"/>
      <c r="LPG69" s="308"/>
      <c r="LPH69" s="308"/>
      <c r="LPI69" s="308"/>
      <c r="LPJ69" s="308"/>
      <c r="LPK69" s="308"/>
      <c r="LPL69" s="308"/>
      <c r="LPM69" s="308"/>
      <c r="LPN69" s="308"/>
      <c r="LPO69" s="308"/>
      <c r="LPP69" s="308"/>
      <c r="LPQ69" s="308"/>
      <c r="LPR69" s="308"/>
      <c r="LPS69" s="308"/>
      <c r="LPT69" s="308"/>
      <c r="LPU69" s="308"/>
      <c r="LPV69" s="308"/>
      <c r="LPW69" s="308"/>
      <c r="LPX69" s="308"/>
      <c r="LPY69" s="308"/>
      <c r="LPZ69" s="308"/>
      <c r="LQA69" s="308"/>
      <c r="LQB69" s="308"/>
      <c r="LQC69" s="308"/>
      <c r="LQD69" s="308"/>
      <c r="LQE69" s="308"/>
      <c r="LQF69" s="308"/>
      <c r="LQG69" s="308"/>
      <c r="LQH69" s="308"/>
      <c r="LQI69" s="308"/>
      <c r="LQJ69" s="308"/>
      <c r="LQK69" s="308"/>
      <c r="LQL69" s="308"/>
      <c r="LQM69" s="308"/>
      <c r="LQN69" s="308"/>
      <c r="LQO69" s="308"/>
      <c r="LQP69" s="308"/>
      <c r="LQQ69" s="308"/>
      <c r="LQR69" s="308"/>
      <c r="LQS69" s="308"/>
      <c r="LQT69" s="308"/>
      <c r="LQU69" s="308"/>
      <c r="LQV69" s="308"/>
      <c r="LQW69" s="308"/>
      <c r="LQX69" s="308"/>
      <c r="LQY69" s="308"/>
      <c r="LQZ69" s="308"/>
      <c r="LRA69" s="308"/>
      <c r="LRB69" s="308"/>
      <c r="LRC69" s="308"/>
      <c r="LRD69" s="308"/>
      <c r="LRE69" s="308"/>
      <c r="LRF69" s="308"/>
      <c r="LRG69" s="308"/>
      <c r="LRH69" s="308"/>
      <c r="LRI69" s="308"/>
      <c r="LRJ69" s="308"/>
      <c r="LRK69" s="308"/>
      <c r="LRL69" s="308"/>
      <c r="LRM69" s="308"/>
      <c r="LRN69" s="308"/>
      <c r="LRO69" s="308"/>
      <c r="LRP69" s="308"/>
      <c r="LRQ69" s="308"/>
      <c r="LRR69" s="308"/>
      <c r="LRS69" s="308"/>
      <c r="LRT69" s="308"/>
      <c r="LRU69" s="308"/>
      <c r="LRV69" s="308"/>
      <c r="LRW69" s="308"/>
      <c r="LRX69" s="308"/>
      <c r="LRY69" s="308"/>
      <c r="LRZ69" s="308"/>
      <c r="LSA69" s="308"/>
      <c r="LSB69" s="308"/>
      <c r="LSC69" s="308"/>
      <c r="LSD69" s="308"/>
      <c r="LSE69" s="308"/>
      <c r="LSF69" s="308"/>
      <c r="LSG69" s="308"/>
      <c r="LSH69" s="308"/>
      <c r="LSI69" s="308"/>
      <c r="LSJ69" s="308"/>
      <c r="LSK69" s="308"/>
      <c r="LSL69" s="308"/>
      <c r="LSM69" s="308"/>
      <c r="LSN69" s="308"/>
      <c r="LSO69" s="308"/>
      <c r="LSP69" s="308"/>
      <c r="LSQ69" s="308"/>
      <c r="LSR69" s="308"/>
      <c r="LSS69" s="308"/>
      <c r="LST69" s="308"/>
      <c r="LSU69" s="308"/>
      <c r="LSV69" s="308"/>
      <c r="LSW69" s="308"/>
      <c r="LSX69" s="308"/>
      <c r="LSY69" s="308"/>
      <c r="LSZ69" s="308"/>
      <c r="LTA69" s="308"/>
      <c r="LTB69" s="308"/>
      <c r="LTC69" s="308"/>
      <c r="LTD69" s="308"/>
      <c r="LTE69" s="308"/>
      <c r="LTF69" s="308"/>
      <c r="LTG69" s="308"/>
      <c r="LTH69" s="308"/>
      <c r="LTI69" s="308"/>
      <c r="LTJ69" s="308"/>
      <c r="LTK69" s="308"/>
      <c r="LTL69" s="308"/>
      <c r="LTM69" s="308"/>
      <c r="LTN69" s="308"/>
      <c r="LTO69" s="308"/>
      <c r="LTP69" s="308"/>
      <c r="LTQ69" s="308"/>
      <c r="LTR69" s="308"/>
      <c r="LTS69" s="308"/>
      <c r="LTT69" s="308"/>
      <c r="LTU69" s="308"/>
      <c r="LTV69" s="308"/>
      <c r="LTW69" s="308"/>
      <c r="LTX69" s="308"/>
      <c r="LTY69" s="308"/>
      <c r="LTZ69" s="308"/>
      <c r="LUA69" s="308"/>
      <c r="LUB69" s="308"/>
      <c r="LUC69" s="308"/>
      <c r="LUD69" s="308"/>
      <c r="LUE69" s="308"/>
      <c r="LUF69" s="308"/>
      <c r="LUG69" s="308"/>
      <c r="LUH69" s="308"/>
      <c r="LUI69" s="308"/>
      <c r="LUJ69" s="308"/>
      <c r="LUK69" s="308"/>
      <c r="LUL69" s="308"/>
      <c r="LUM69" s="308"/>
      <c r="LUN69" s="308"/>
      <c r="LUO69" s="308"/>
      <c r="LUP69" s="308"/>
      <c r="LUQ69" s="308"/>
      <c r="LUR69" s="308"/>
      <c r="LUS69" s="308"/>
      <c r="LUT69" s="308"/>
      <c r="LUU69" s="308"/>
      <c r="LUV69" s="308"/>
      <c r="LUW69" s="308"/>
      <c r="LUX69" s="308"/>
      <c r="LUY69" s="308"/>
      <c r="LUZ69" s="308"/>
      <c r="LVA69" s="308"/>
      <c r="LVB69" s="308"/>
      <c r="LVC69" s="308"/>
      <c r="LVD69" s="308"/>
      <c r="LVE69" s="308"/>
      <c r="LVF69" s="308"/>
      <c r="LVG69" s="308"/>
      <c r="LVH69" s="308"/>
      <c r="LVI69" s="308"/>
      <c r="LVJ69" s="308"/>
      <c r="LVK69" s="308"/>
      <c r="LVL69" s="308"/>
      <c r="LVM69" s="308"/>
      <c r="LVN69" s="308"/>
      <c r="LVO69" s="308"/>
      <c r="LVP69" s="308"/>
      <c r="LVQ69" s="308"/>
      <c r="LVR69" s="308"/>
      <c r="LVS69" s="308"/>
      <c r="LVT69" s="308"/>
      <c r="LVU69" s="308"/>
      <c r="LVV69" s="308"/>
      <c r="LVW69" s="308"/>
      <c r="LVX69" s="308"/>
      <c r="LVY69" s="308"/>
      <c r="LVZ69" s="308"/>
      <c r="LWA69" s="308"/>
      <c r="LWB69" s="308"/>
      <c r="LWC69" s="308"/>
      <c r="LWD69" s="308"/>
      <c r="LWE69" s="308"/>
      <c r="LWF69" s="308"/>
      <c r="LWG69" s="308"/>
      <c r="LWH69" s="308"/>
      <c r="LWI69" s="308"/>
      <c r="LWJ69" s="308"/>
      <c r="LWK69" s="308"/>
      <c r="LWL69" s="308"/>
      <c r="LWM69" s="308"/>
      <c r="LWN69" s="308"/>
      <c r="LWO69" s="308"/>
      <c r="LWP69" s="308"/>
      <c r="LWQ69" s="308"/>
      <c r="LWR69" s="308"/>
      <c r="LWS69" s="308"/>
      <c r="LWT69" s="308"/>
      <c r="LWU69" s="308"/>
      <c r="LWV69" s="308"/>
      <c r="LWW69" s="308"/>
      <c r="LWX69" s="308"/>
      <c r="LWY69" s="308"/>
      <c r="LWZ69" s="308"/>
      <c r="LXA69" s="308"/>
      <c r="LXB69" s="308"/>
      <c r="LXC69" s="308"/>
      <c r="LXD69" s="308"/>
      <c r="LXE69" s="308"/>
      <c r="LXF69" s="308"/>
      <c r="LXG69" s="308"/>
      <c r="LXH69" s="308"/>
      <c r="LXI69" s="308"/>
      <c r="LXJ69" s="308"/>
      <c r="LXK69" s="308"/>
      <c r="LXL69" s="308"/>
      <c r="LXM69" s="308"/>
      <c r="LXN69" s="308"/>
      <c r="LXO69" s="308"/>
      <c r="LXP69" s="308"/>
      <c r="LXQ69" s="308"/>
      <c r="LXR69" s="308"/>
      <c r="LXS69" s="308"/>
      <c r="LXT69" s="308"/>
      <c r="LXU69" s="308"/>
      <c r="LXV69" s="308"/>
      <c r="LXW69" s="308"/>
      <c r="LXX69" s="308"/>
      <c r="LXY69" s="308"/>
      <c r="LXZ69" s="308"/>
      <c r="LYA69" s="308"/>
      <c r="LYB69" s="308"/>
      <c r="LYC69" s="308"/>
      <c r="LYD69" s="308"/>
      <c r="LYE69" s="308"/>
      <c r="LYF69" s="308"/>
      <c r="LYG69" s="308"/>
      <c r="LYH69" s="308"/>
      <c r="LYI69" s="308"/>
      <c r="LYJ69" s="308"/>
      <c r="LYK69" s="308"/>
      <c r="LYL69" s="308"/>
      <c r="LYM69" s="308"/>
      <c r="LYN69" s="308"/>
      <c r="LYO69" s="308"/>
      <c r="LYP69" s="308"/>
      <c r="LYQ69" s="308"/>
      <c r="LYR69" s="308"/>
      <c r="LYS69" s="308"/>
      <c r="LYT69" s="308"/>
      <c r="LYU69" s="308"/>
      <c r="LYV69" s="308"/>
      <c r="LYW69" s="308"/>
      <c r="LYX69" s="308"/>
      <c r="LYY69" s="308"/>
      <c r="LYZ69" s="308"/>
      <c r="LZA69" s="308"/>
      <c r="LZB69" s="308"/>
      <c r="LZC69" s="308"/>
      <c r="LZD69" s="308"/>
      <c r="LZE69" s="308"/>
      <c r="LZF69" s="308"/>
      <c r="LZG69" s="308"/>
      <c r="LZH69" s="308"/>
      <c r="LZI69" s="308"/>
      <c r="LZJ69" s="308"/>
      <c r="LZK69" s="308"/>
      <c r="LZL69" s="308"/>
      <c r="LZM69" s="308"/>
      <c r="LZN69" s="308"/>
      <c r="LZO69" s="308"/>
      <c r="LZP69" s="308"/>
      <c r="LZQ69" s="308"/>
      <c r="LZR69" s="308"/>
      <c r="LZS69" s="308"/>
      <c r="LZT69" s="308"/>
      <c r="LZU69" s="308"/>
      <c r="LZV69" s="308"/>
      <c r="LZW69" s="308"/>
      <c r="LZX69" s="308"/>
      <c r="LZY69" s="308"/>
      <c r="LZZ69" s="308"/>
      <c r="MAA69" s="308"/>
      <c r="MAB69" s="308"/>
      <c r="MAC69" s="308"/>
      <c r="MAD69" s="308"/>
      <c r="MAE69" s="308"/>
      <c r="MAF69" s="308"/>
      <c r="MAG69" s="308"/>
      <c r="MAH69" s="308"/>
      <c r="MAI69" s="308"/>
      <c r="MAJ69" s="308"/>
      <c r="MAK69" s="308"/>
      <c r="MAL69" s="308"/>
      <c r="MAM69" s="308"/>
      <c r="MAN69" s="308"/>
      <c r="MAO69" s="308"/>
      <c r="MAP69" s="308"/>
      <c r="MAQ69" s="308"/>
      <c r="MAR69" s="308"/>
      <c r="MAS69" s="308"/>
      <c r="MAT69" s="308"/>
      <c r="MAU69" s="308"/>
      <c r="MAV69" s="308"/>
      <c r="MAW69" s="308"/>
      <c r="MAX69" s="308"/>
      <c r="MAY69" s="308"/>
      <c r="MAZ69" s="308"/>
      <c r="MBA69" s="308"/>
      <c r="MBB69" s="308"/>
      <c r="MBC69" s="308"/>
      <c r="MBD69" s="308"/>
      <c r="MBE69" s="308"/>
      <c r="MBF69" s="308"/>
      <c r="MBG69" s="308"/>
      <c r="MBH69" s="308"/>
      <c r="MBI69" s="308"/>
      <c r="MBJ69" s="308"/>
      <c r="MBK69" s="308"/>
      <c r="MBL69" s="308"/>
      <c r="MBM69" s="308"/>
      <c r="MBN69" s="308"/>
      <c r="MBO69" s="308"/>
      <c r="MBP69" s="308"/>
      <c r="MBQ69" s="308"/>
      <c r="MBR69" s="308"/>
      <c r="MBS69" s="308"/>
      <c r="MBT69" s="308"/>
      <c r="MBU69" s="308"/>
      <c r="MBV69" s="308"/>
      <c r="MBW69" s="308"/>
      <c r="MBX69" s="308"/>
      <c r="MBY69" s="308"/>
      <c r="MBZ69" s="308"/>
      <c r="MCA69" s="308"/>
      <c r="MCB69" s="308"/>
      <c r="MCC69" s="308"/>
      <c r="MCD69" s="308"/>
      <c r="MCE69" s="308"/>
      <c r="MCF69" s="308"/>
      <c r="MCG69" s="308"/>
      <c r="MCH69" s="308"/>
      <c r="MCI69" s="308"/>
      <c r="MCJ69" s="308"/>
      <c r="MCK69" s="308"/>
      <c r="MCL69" s="308"/>
      <c r="MCM69" s="308"/>
      <c r="MCN69" s="308"/>
      <c r="MCO69" s="308"/>
      <c r="MCP69" s="308"/>
      <c r="MCQ69" s="308"/>
      <c r="MCR69" s="308"/>
      <c r="MCS69" s="308"/>
      <c r="MCT69" s="308"/>
      <c r="MCU69" s="308"/>
      <c r="MCV69" s="308"/>
      <c r="MCW69" s="308"/>
      <c r="MCX69" s="308"/>
      <c r="MCY69" s="308"/>
      <c r="MCZ69" s="308"/>
      <c r="MDA69" s="308"/>
      <c r="MDB69" s="308"/>
      <c r="MDC69" s="308"/>
      <c r="MDD69" s="308"/>
      <c r="MDE69" s="308"/>
      <c r="MDF69" s="308"/>
      <c r="MDG69" s="308"/>
      <c r="MDH69" s="308"/>
      <c r="MDI69" s="308"/>
      <c r="MDJ69" s="308"/>
      <c r="MDK69" s="308"/>
      <c r="MDL69" s="308"/>
      <c r="MDM69" s="308"/>
      <c r="MDN69" s="308"/>
      <c r="MDO69" s="308"/>
      <c r="MDP69" s="308"/>
      <c r="MDQ69" s="308"/>
      <c r="MDR69" s="308"/>
      <c r="MDS69" s="308"/>
      <c r="MDT69" s="308"/>
      <c r="MDU69" s="308"/>
      <c r="MDV69" s="308"/>
      <c r="MDW69" s="308"/>
      <c r="MDX69" s="308"/>
      <c r="MDY69" s="308"/>
      <c r="MDZ69" s="308"/>
      <c r="MEA69" s="308"/>
      <c r="MEB69" s="308"/>
      <c r="MEC69" s="308"/>
      <c r="MED69" s="308"/>
      <c r="MEE69" s="308"/>
      <c r="MEF69" s="308"/>
      <c r="MEG69" s="308"/>
      <c r="MEH69" s="308"/>
      <c r="MEI69" s="308"/>
      <c r="MEJ69" s="308"/>
      <c r="MEK69" s="308"/>
      <c r="MEL69" s="308"/>
      <c r="MEM69" s="308"/>
      <c r="MEN69" s="308"/>
      <c r="MEO69" s="308"/>
      <c r="MEP69" s="308"/>
      <c r="MEQ69" s="308"/>
      <c r="MER69" s="308"/>
      <c r="MES69" s="308"/>
      <c r="MET69" s="308"/>
      <c r="MEU69" s="308"/>
      <c r="MEV69" s="308"/>
      <c r="MEW69" s="308"/>
      <c r="MEX69" s="308"/>
      <c r="MEY69" s="308"/>
      <c r="MEZ69" s="308"/>
      <c r="MFA69" s="308"/>
      <c r="MFB69" s="308"/>
      <c r="MFC69" s="308"/>
      <c r="MFD69" s="308"/>
      <c r="MFE69" s="308"/>
      <c r="MFF69" s="308"/>
      <c r="MFG69" s="308"/>
      <c r="MFH69" s="308"/>
      <c r="MFI69" s="308"/>
      <c r="MFJ69" s="308"/>
      <c r="MFK69" s="308"/>
      <c r="MFL69" s="308"/>
      <c r="MFM69" s="308"/>
      <c r="MFN69" s="308"/>
      <c r="MFO69" s="308"/>
      <c r="MFP69" s="308"/>
      <c r="MFQ69" s="308"/>
      <c r="MFR69" s="308"/>
      <c r="MFS69" s="308"/>
      <c r="MFT69" s="308"/>
      <c r="MFU69" s="308"/>
      <c r="MFV69" s="308"/>
      <c r="MFW69" s="308"/>
      <c r="MFX69" s="308"/>
      <c r="MFY69" s="308"/>
      <c r="MFZ69" s="308"/>
      <c r="MGA69" s="308"/>
      <c r="MGB69" s="308"/>
      <c r="MGC69" s="308"/>
      <c r="MGD69" s="308"/>
      <c r="MGE69" s="308"/>
      <c r="MGF69" s="308"/>
      <c r="MGG69" s="308"/>
      <c r="MGH69" s="308"/>
      <c r="MGI69" s="308"/>
      <c r="MGJ69" s="308"/>
      <c r="MGK69" s="308"/>
      <c r="MGL69" s="308"/>
      <c r="MGM69" s="308"/>
      <c r="MGN69" s="308"/>
      <c r="MGO69" s="308"/>
      <c r="MGP69" s="308"/>
      <c r="MGQ69" s="308"/>
      <c r="MGR69" s="308"/>
      <c r="MGS69" s="308"/>
      <c r="MGT69" s="308"/>
      <c r="MGU69" s="308"/>
      <c r="MGV69" s="308"/>
      <c r="MGW69" s="308"/>
      <c r="MGX69" s="308"/>
      <c r="MGY69" s="308"/>
      <c r="MGZ69" s="308"/>
      <c r="MHA69" s="308"/>
      <c r="MHB69" s="308"/>
      <c r="MHC69" s="308"/>
      <c r="MHD69" s="308"/>
      <c r="MHE69" s="308"/>
      <c r="MHF69" s="308"/>
      <c r="MHG69" s="308"/>
      <c r="MHH69" s="308"/>
      <c r="MHI69" s="308"/>
      <c r="MHJ69" s="308"/>
      <c r="MHK69" s="308"/>
      <c r="MHL69" s="308"/>
      <c r="MHM69" s="308"/>
      <c r="MHN69" s="308"/>
      <c r="MHO69" s="308"/>
      <c r="MHP69" s="308"/>
      <c r="MHQ69" s="308"/>
      <c r="MHR69" s="308"/>
      <c r="MHS69" s="308"/>
      <c r="MHT69" s="308"/>
      <c r="MHU69" s="308"/>
      <c r="MHV69" s="308"/>
      <c r="MHW69" s="308"/>
      <c r="MHX69" s="308"/>
      <c r="MHY69" s="308"/>
      <c r="MHZ69" s="308"/>
      <c r="MIA69" s="308"/>
      <c r="MIB69" s="308"/>
      <c r="MIC69" s="308"/>
      <c r="MID69" s="308"/>
      <c r="MIE69" s="308"/>
      <c r="MIF69" s="308"/>
      <c r="MIG69" s="308"/>
      <c r="MIH69" s="308"/>
      <c r="MII69" s="308"/>
      <c r="MIJ69" s="308"/>
      <c r="MIK69" s="308"/>
      <c r="MIL69" s="308"/>
      <c r="MIM69" s="308"/>
      <c r="MIN69" s="308"/>
      <c r="MIO69" s="308"/>
      <c r="MIP69" s="308"/>
      <c r="MIQ69" s="308"/>
      <c r="MIR69" s="308"/>
      <c r="MIS69" s="308"/>
      <c r="MIT69" s="308"/>
      <c r="MIU69" s="308"/>
      <c r="MIV69" s="308"/>
      <c r="MIW69" s="308"/>
      <c r="MIX69" s="308"/>
      <c r="MIY69" s="308"/>
      <c r="MIZ69" s="308"/>
      <c r="MJA69" s="308"/>
      <c r="MJB69" s="308"/>
      <c r="MJC69" s="308"/>
      <c r="MJD69" s="308"/>
      <c r="MJE69" s="308"/>
      <c r="MJF69" s="308"/>
      <c r="MJG69" s="308"/>
      <c r="MJH69" s="308"/>
      <c r="MJI69" s="308"/>
      <c r="MJJ69" s="308"/>
      <c r="MJK69" s="308"/>
      <c r="MJL69" s="308"/>
      <c r="MJM69" s="308"/>
      <c r="MJN69" s="308"/>
      <c r="MJO69" s="308"/>
      <c r="MJP69" s="308"/>
      <c r="MJQ69" s="308"/>
      <c r="MJR69" s="308"/>
      <c r="MJS69" s="308"/>
      <c r="MJT69" s="308"/>
      <c r="MJU69" s="308"/>
      <c r="MJV69" s="308"/>
      <c r="MJW69" s="308"/>
      <c r="MJX69" s="308"/>
      <c r="MJY69" s="308"/>
      <c r="MJZ69" s="308"/>
      <c r="MKA69" s="308"/>
      <c r="MKB69" s="308"/>
      <c r="MKC69" s="308"/>
      <c r="MKD69" s="308"/>
      <c r="MKE69" s="308"/>
      <c r="MKF69" s="308"/>
      <c r="MKG69" s="308"/>
      <c r="MKH69" s="308"/>
      <c r="MKI69" s="308"/>
      <c r="MKJ69" s="308"/>
      <c r="MKK69" s="308"/>
      <c r="MKL69" s="308"/>
      <c r="MKM69" s="308"/>
      <c r="MKN69" s="308"/>
      <c r="MKO69" s="308"/>
      <c r="MKP69" s="308"/>
      <c r="MKQ69" s="308"/>
      <c r="MKR69" s="308"/>
      <c r="MKS69" s="308"/>
      <c r="MKT69" s="308"/>
      <c r="MKU69" s="308"/>
      <c r="MKV69" s="308"/>
      <c r="MKW69" s="308"/>
      <c r="MKX69" s="308"/>
      <c r="MKY69" s="308"/>
      <c r="MKZ69" s="308"/>
      <c r="MLA69" s="308"/>
      <c r="MLB69" s="308"/>
      <c r="MLC69" s="308"/>
      <c r="MLD69" s="308"/>
      <c r="MLE69" s="308"/>
      <c r="MLF69" s="308"/>
      <c r="MLG69" s="308"/>
      <c r="MLH69" s="308"/>
      <c r="MLI69" s="308"/>
      <c r="MLJ69" s="308"/>
      <c r="MLK69" s="308"/>
      <c r="MLL69" s="308"/>
      <c r="MLM69" s="308"/>
      <c r="MLN69" s="308"/>
      <c r="MLO69" s="308"/>
      <c r="MLP69" s="308"/>
      <c r="MLQ69" s="308"/>
      <c r="MLR69" s="308"/>
      <c r="MLS69" s="308"/>
      <c r="MLT69" s="308"/>
      <c r="MLU69" s="308"/>
      <c r="MLV69" s="308"/>
      <c r="MLW69" s="308"/>
      <c r="MLX69" s="308"/>
      <c r="MLY69" s="308"/>
      <c r="MLZ69" s="308"/>
      <c r="MMA69" s="308"/>
      <c r="MMB69" s="308"/>
      <c r="MMC69" s="308"/>
      <c r="MMD69" s="308"/>
      <c r="MME69" s="308"/>
      <c r="MMF69" s="308"/>
      <c r="MMG69" s="308"/>
      <c r="MMH69" s="308"/>
      <c r="MMI69" s="308"/>
      <c r="MMJ69" s="308"/>
      <c r="MMK69" s="308"/>
      <c r="MML69" s="308"/>
      <c r="MMM69" s="308"/>
      <c r="MMN69" s="308"/>
      <c r="MMO69" s="308"/>
      <c r="MMP69" s="308"/>
      <c r="MMQ69" s="308"/>
      <c r="MMR69" s="308"/>
      <c r="MMS69" s="308"/>
      <c r="MMT69" s="308"/>
      <c r="MMU69" s="308"/>
      <c r="MMV69" s="308"/>
      <c r="MMW69" s="308"/>
      <c r="MMX69" s="308"/>
      <c r="MMY69" s="308"/>
      <c r="MMZ69" s="308"/>
      <c r="MNA69" s="308"/>
      <c r="MNB69" s="308"/>
      <c r="MNC69" s="308"/>
      <c r="MND69" s="308"/>
      <c r="MNE69" s="308"/>
      <c r="MNF69" s="308"/>
      <c r="MNG69" s="308"/>
      <c r="MNH69" s="308"/>
      <c r="MNI69" s="308"/>
      <c r="MNJ69" s="308"/>
      <c r="MNK69" s="308"/>
      <c r="MNL69" s="308"/>
      <c r="MNM69" s="308"/>
      <c r="MNN69" s="308"/>
      <c r="MNO69" s="308"/>
      <c r="MNP69" s="308"/>
      <c r="MNQ69" s="308"/>
      <c r="MNR69" s="308"/>
      <c r="MNS69" s="308"/>
      <c r="MNT69" s="308"/>
      <c r="MNU69" s="308"/>
      <c r="MNV69" s="308"/>
      <c r="MNW69" s="308"/>
      <c r="MNX69" s="308"/>
      <c r="MNY69" s="308"/>
      <c r="MNZ69" s="308"/>
      <c r="MOA69" s="308"/>
      <c r="MOB69" s="308"/>
      <c r="MOC69" s="308"/>
      <c r="MOD69" s="308"/>
      <c r="MOE69" s="308"/>
      <c r="MOF69" s="308"/>
      <c r="MOG69" s="308"/>
      <c r="MOH69" s="308"/>
      <c r="MOI69" s="308"/>
      <c r="MOJ69" s="308"/>
      <c r="MOK69" s="308"/>
      <c r="MOL69" s="308"/>
      <c r="MOM69" s="308"/>
      <c r="MON69" s="308"/>
      <c r="MOO69" s="308"/>
      <c r="MOP69" s="308"/>
      <c r="MOQ69" s="308"/>
      <c r="MOR69" s="308"/>
      <c r="MOS69" s="308"/>
      <c r="MOT69" s="308"/>
      <c r="MOU69" s="308"/>
      <c r="MOV69" s="308"/>
      <c r="MOW69" s="308"/>
      <c r="MOX69" s="308"/>
      <c r="MOY69" s="308"/>
      <c r="MOZ69" s="308"/>
      <c r="MPA69" s="308"/>
      <c r="MPB69" s="308"/>
      <c r="MPC69" s="308"/>
      <c r="MPD69" s="308"/>
      <c r="MPE69" s="308"/>
      <c r="MPF69" s="308"/>
      <c r="MPG69" s="308"/>
      <c r="MPH69" s="308"/>
      <c r="MPI69" s="308"/>
      <c r="MPJ69" s="308"/>
      <c r="MPK69" s="308"/>
      <c r="MPL69" s="308"/>
      <c r="MPM69" s="308"/>
      <c r="MPN69" s="308"/>
      <c r="MPO69" s="308"/>
      <c r="MPP69" s="308"/>
      <c r="MPQ69" s="308"/>
      <c r="MPR69" s="308"/>
      <c r="MPS69" s="308"/>
      <c r="MPT69" s="308"/>
      <c r="MPU69" s="308"/>
      <c r="MPV69" s="308"/>
      <c r="MPW69" s="308"/>
      <c r="MPX69" s="308"/>
      <c r="MPY69" s="308"/>
      <c r="MPZ69" s="308"/>
      <c r="MQA69" s="308"/>
      <c r="MQB69" s="308"/>
      <c r="MQC69" s="308"/>
      <c r="MQD69" s="308"/>
      <c r="MQE69" s="308"/>
      <c r="MQF69" s="308"/>
      <c r="MQG69" s="308"/>
      <c r="MQH69" s="308"/>
      <c r="MQI69" s="308"/>
      <c r="MQJ69" s="308"/>
      <c r="MQK69" s="308"/>
      <c r="MQL69" s="308"/>
      <c r="MQM69" s="308"/>
      <c r="MQN69" s="308"/>
      <c r="MQO69" s="308"/>
      <c r="MQP69" s="308"/>
      <c r="MQQ69" s="308"/>
      <c r="MQR69" s="308"/>
      <c r="MQS69" s="308"/>
      <c r="MQT69" s="308"/>
      <c r="MQU69" s="308"/>
      <c r="MQV69" s="308"/>
      <c r="MQW69" s="308"/>
      <c r="MQX69" s="308"/>
      <c r="MQY69" s="308"/>
      <c r="MQZ69" s="308"/>
      <c r="MRA69" s="308"/>
      <c r="MRB69" s="308"/>
      <c r="MRC69" s="308"/>
      <c r="MRD69" s="308"/>
      <c r="MRE69" s="308"/>
      <c r="MRF69" s="308"/>
      <c r="MRG69" s="308"/>
      <c r="MRH69" s="308"/>
      <c r="MRI69" s="308"/>
      <c r="MRJ69" s="308"/>
      <c r="MRK69" s="308"/>
      <c r="MRL69" s="308"/>
      <c r="MRM69" s="308"/>
      <c r="MRN69" s="308"/>
      <c r="MRO69" s="308"/>
      <c r="MRP69" s="308"/>
      <c r="MRQ69" s="308"/>
      <c r="MRR69" s="308"/>
      <c r="MRS69" s="308"/>
      <c r="MRT69" s="308"/>
      <c r="MRU69" s="308"/>
      <c r="MRV69" s="308"/>
      <c r="MRW69" s="308"/>
      <c r="MRX69" s="308"/>
      <c r="MRY69" s="308"/>
      <c r="MRZ69" s="308"/>
      <c r="MSA69" s="308"/>
      <c r="MSB69" s="308"/>
      <c r="MSC69" s="308"/>
      <c r="MSD69" s="308"/>
      <c r="MSE69" s="308"/>
      <c r="MSF69" s="308"/>
      <c r="MSG69" s="308"/>
      <c r="MSH69" s="308"/>
      <c r="MSI69" s="308"/>
      <c r="MSJ69" s="308"/>
      <c r="MSK69" s="308"/>
      <c r="MSL69" s="308"/>
      <c r="MSM69" s="308"/>
      <c r="MSN69" s="308"/>
      <c r="MSO69" s="308"/>
      <c r="MSP69" s="308"/>
      <c r="MSQ69" s="308"/>
      <c r="MSR69" s="308"/>
      <c r="MSS69" s="308"/>
      <c r="MST69" s="308"/>
      <c r="MSU69" s="308"/>
      <c r="MSV69" s="308"/>
      <c r="MSW69" s="308"/>
      <c r="MSX69" s="308"/>
      <c r="MSY69" s="308"/>
      <c r="MSZ69" s="308"/>
      <c r="MTA69" s="308"/>
      <c r="MTB69" s="308"/>
      <c r="MTC69" s="308"/>
      <c r="MTD69" s="308"/>
      <c r="MTE69" s="308"/>
      <c r="MTF69" s="308"/>
      <c r="MTG69" s="308"/>
      <c r="MTH69" s="308"/>
      <c r="MTI69" s="308"/>
      <c r="MTJ69" s="308"/>
      <c r="MTK69" s="308"/>
      <c r="MTL69" s="308"/>
      <c r="MTM69" s="308"/>
      <c r="MTN69" s="308"/>
      <c r="MTO69" s="308"/>
      <c r="MTP69" s="308"/>
      <c r="MTQ69" s="308"/>
      <c r="MTR69" s="308"/>
      <c r="MTS69" s="308"/>
      <c r="MTT69" s="308"/>
      <c r="MTU69" s="308"/>
      <c r="MTV69" s="308"/>
      <c r="MTW69" s="308"/>
      <c r="MTX69" s="308"/>
      <c r="MTY69" s="308"/>
      <c r="MTZ69" s="308"/>
      <c r="MUA69" s="308"/>
      <c r="MUB69" s="308"/>
      <c r="MUC69" s="308"/>
      <c r="MUD69" s="308"/>
      <c r="MUE69" s="308"/>
      <c r="MUF69" s="308"/>
      <c r="MUG69" s="308"/>
      <c r="MUH69" s="308"/>
      <c r="MUI69" s="308"/>
      <c r="MUJ69" s="308"/>
      <c r="MUK69" s="308"/>
      <c r="MUL69" s="308"/>
      <c r="MUM69" s="308"/>
      <c r="MUN69" s="308"/>
      <c r="MUO69" s="308"/>
      <c r="MUP69" s="308"/>
      <c r="MUQ69" s="308"/>
      <c r="MUR69" s="308"/>
      <c r="MUS69" s="308"/>
      <c r="MUT69" s="308"/>
      <c r="MUU69" s="308"/>
      <c r="MUV69" s="308"/>
      <c r="MUW69" s="308"/>
      <c r="MUX69" s="308"/>
      <c r="MUY69" s="308"/>
      <c r="MUZ69" s="308"/>
      <c r="MVA69" s="308"/>
      <c r="MVB69" s="308"/>
      <c r="MVC69" s="308"/>
      <c r="MVD69" s="308"/>
      <c r="MVE69" s="308"/>
      <c r="MVF69" s="308"/>
      <c r="MVG69" s="308"/>
      <c r="MVH69" s="308"/>
      <c r="MVI69" s="308"/>
      <c r="MVJ69" s="308"/>
      <c r="MVK69" s="308"/>
      <c r="MVL69" s="308"/>
      <c r="MVM69" s="308"/>
      <c r="MVN69" s="308"/>
      <c r="MVO69" s="308"/>
      <c r="MVP69" s="308"/>
      <c r="MVQ69" s="308"/>
      <c r="MVR69" s="308"/>
      <c r="MVS69" s="308"/>
      <c r="MVT69" s="308"/>
      <c r="MVU69" s="308"/>
      <c r="MVV69" s="308"/>
      <c r="MVW69" s="308"/>
      <c r="MVX69" s="308"/>
      <c r="MVY69" s="308"/>
      <c r="MVZ69" s="308"/>
      <c r="MWA69" s="308"/>
      <c r="MWB69" s="308"/>
      <c r="MWC69" s="308"/>
      <c r="MWD69" s="308"/>
      <c r="MWE69" s="308"/>
      <c r="MWF69" s="308"/>
      <c r="MWG69" s="308"/>
      <c r="MWH69" s="308"/>
      <c r="MWI69" s="308"/>
      <c r="MWJ69" s="308"/>
      <c r="MWK69" s="308"/>
      <c r="MWL69" s="308"/>
      <c r="MWM69" s="308"/>
      <c r="MWN69" s="308"/>
      <c r="MWO69" s="308"/>
      <c r="MWP69" s="308"/>
      <c r="MWQ69" s="308"/>
      <c r="MWR69" s="308"/>
      <c r="MWS69" s="308"/>
      <c r="MWT69" s="308"/>
      <c r="MWU69" s="308"/>
      <c r="MWV69" s="308"/>
      <c r="MWW69" s="308"/>
      <c r="MWX69" s="308"/>
      <c r="MWY69" s="308"/>
      <c r="MWZ69" s="308"/>
      <c r="MXA69" s="308"/>
      <c r="MXB69" s="308"/>
      <c r="MXC69" s="308"/>
      <c r="MXD69" s="308"/>
      <c r="MXE69" s="308"/>
      <c r="MXF69" s="308"/>
      <c r="MXG69" s="308"/>
      <c r="MXH69" s="308"/>
      <c r="MXI69" s="308"/>
      <c r="MXJ69" s="308"/>
      <c r="MXK69" s="308"/>
      <c r="MXL69" s="308"/>
      <c r="MXM69" s="308"/>
      <c r="MXN69" s="308"/>
      <c r="MXO69" s="308"/>
      <c r="MXP69" s="308"/>
      <c r="MXQ69" s="308"/>
      <c r="MXR69" s="308"/>
      <c r="MXS69" s="308"/>
      <c r="MXT69" s="308"/>
      <c r="MXU69" s="308"/>
      <c r="MXV69" s="308"/>
      <c r="MXW69" s="308"/>
      <c r="MXX69" s="308"/>
      <c r="MXY69" s="308"/>
      <c r="MXZ69" s="308"/>
      <c r="MYA69" s="308"/>
      <c r="MYB69" s="308"/>
      <c r="MYC69" s="308"/>
      <c r="MYD69" s="308"/>
      <c r="MYE69" s="308"/>
      <c r="MYF69" s="308"/>
      <c r="MYG69" s="308"/>
      <c r="MYH69" s="308"/>
      <c r="MYI69" s="308"/>
      <c r="MYJ69" s="308"/>
      <c r="MYK69" s="308"/>
      <c r="MYL69" s="308"/>
      <c r="MYM69" s="308"/>
      <c r="MYN69" s="308"/>
      <c r="MYO69" s="308"/>
      <c r="MYP69" s="308"/>
      <c r="MYQ69" s="308"/>
      <c r="MYR69" s="308"/>
      <c r="MYS69" s="308"/>
      <c r="MYT69" s="308"/>
      <c r="MYU69" s="308"/>
      <c r="MYV69" s="308"/>
      <c r="MYW69" s="308"/>
      <c r="MYX69" s="308"/>
      <c r="MYY69" s="308"/>
      <c r="MYZ69" s="308"/>
      <c r="MZA69" s="308"/>
      <c r="MZB69" s="308"/>
      <c r="MZC69" s="308"/>
      <c r="MZD69" s="308"/>
      <c r="MZE69" s="308"/>
      <c r="MZF69" s="308"/>
      <c r="MZG69" s="308"/>
      <c r="MZH69" s="308"/>
      <c r="MZI69" s="308"/>
      <c r="MZJ69" s="308"/>
      <c r="MZK69" s="308"/>
      <c r="MZL69" s="308"/>
      <c r="MZM69" s="308"/>
      <c r="MZN69" s="308"/>
      <c r="MZO69" s="308"/>
      <c r="MZP69" s="308"/>
      <c r="MZQ69" s="308"/>
      <c r="MZR69" s="308"/>
      <c r="MZS69" s="308"/>
      <c r="MZT69" s="308"/>
      <c r="MZU69" s="308"/>
      <c r="MZV69" s="308"/>
      <c r="MZW69" s="308"/>
      <c r="MZX69" s="308"/>
      <c r="MZY69" s="308"/>
      <c r="MZZ69" s="308"/>
      <c r="NAA69" s="308"/>
      <c r="NAB69" s="308"/>
      <c r="NAC69" s="308"/>
      <c r="NAD69" s="308"/>
      <c r="NAE69" s="308"/>
      <c r="NAF69" s="308"/>
      <c r="NAG69" s="308"/>
      <c r="NAH69" s="308"/>
      <c r="NAI69" s="308"/>
      <c r="NAJ69" s="308"/>
      <c r="NAK69" s="308"/>
      <c r="NAL69" s="308"/>
      <c r="NAM69" s="308"/>
      <c r="NAN69" s="308"/>
      <c r="NAO69" s="308"/>
      <c r="NAP69" s="308"/>
      <c r="NAQ69" s="308"/>
      <c r="NAR69" s="308"/>
      <c r="NAS69" s="308"/>
      <c r="NAT69" s="308"/>
      <c r="NAU69" s="308"/>
      <c r="NAV69" s="308"/>
      <c r="NAW69" s="308"/>
      <c r="NAX69" s="308"/>
      <c r="NAY69" s="308"/>
      <c r="NAZ69" s="308"/>
      <c r="NBA69" s="308"/>
      <c r="NBB69" s="308"/>
      <c r="NBC69" s="308"/>
      <c r="NBD69" s="308"/>
      <c r="NBE69" s="308"/>
      <c r="NBF69" s="308"/>
      <c r="NBG69" s="308"/>
      <c r="NBH69" s="308"/>
      <c r="NBI69" s="308"/>
      <c r="NBJ69" s="308"/>
      <c r="NBK69" s="308"/>
      <c r="NBL69" s="308"/>
      <c r="NBM69" s="308"/>
      <c r="NBN69" s="308"/>
      <c r="NBO69" s="308"/>
      <c r="NBP69" s="308"/>
      <c r="NBQ69" s="308"/>
      <c r="NBR69" s="308"/>
      <c r="NBS69" s="308"/>
      <c r="NBT69" s="308"/>
      <c r="NBU69" s="308"/>
      <c r="NBV69" s="308"/>
      <c r="NBW69" s="308"/>
      <c r="NBX69" s="308"/>
      <c r="NBY69" s="308"/>
      <c r="NBZ69" s="308"/>
      <c r="NCA69" s="308"/>
      <c r="NCB69" s="308"/>
      <c r="NCC69" s="308"/>
      <c r="NCD69" s="308"/>
      <c r="NCE69" s="308"/>
      <c r="NCF69" s="308"/>
      <c r="NCG69" s="308"/>
      <c r="NCH69" s="308"/>
      <c r="NCI69" s="308"/>
      <c r="NCJ69" s="308"/>
      <c r="NCK69" s="308"/>
      <c r="NCL69" s="308"/>
      <c r="NCM69" s="308"/>
      <c r="NCN69" s="308"/>
      <c r="NCO69" s="308"/>
      <c r="NCP69" s="308"/>
      <c r="NCQ69" s="308"/>
      <c r="NCR69" s="308"/>
      <c r="NCS69" s="308"/>
      <c r="NCT69" s="308"/>
      <c r="NCU69" s="308"/>
      <c r="NCV69" s="308"/>
      <c r="NCW69" s="308"/>
      <c r="NCX69" s="308"/>
      <c r="NCY69" s="308"/>
      <c r="NCZ69" s="308"/>
      <c r="NDA69" s="308"/>
      <c r="NDB69" s="308"/>
      <c r="NDC69" s="308"/>
      <c r="NDD69" s="308"/>
      <c r="NDE69" s="308"/>
      <c r="NDF69" s="308"/>
      <c r="NDG69" s="308"/>
      <c r="NDH69" s="308"/>
      <c r="NDI69" s="308"/>
      <c r="NDJ69" s="308"/>
      <c r="NDK69" s="308"/>
      <c r="NDL69" s="308"/>
      <c r="NDM69" s="308"/>
      <c r="NDN69" s="308"/>
      <c r="NDO69" s="308"/>
      <c r="NDP69" s="308"/>
      <c r="NDQ69" s="308"/>
      <c r="NDR69" s="308"/>
      <c r="NDS69" s="308"/>
      <c r="NDT69" s="308"/>
      <c r="NDU69" s="308"/>
      <c r="NDV69" s="308"/>
      <c r="NDW69" s="308"/>
      <c r="NDX69" s="308"/>
      <c r="NDY69" s="308"/>
      <c r="NDZ69" s="308"/>
      <c r="NEA69" s="308"/>
      <c r="NEB69" s="308"/>
      <c r="NEC69" s="308"/>
      <c r="NED69" s="308"/>
      <c r="NEE69" s="308"/>
      <c r="NEF69" s="308"/>
      <c r="NEG69" s="308"/>
      <c r="NEH69" s="308"/>
      <c r="NEI69" s="308"/>
      <c r="NEJ69" s="308"/>
      <c r="NEK69" s="308"/>
      <c r="NEL69" s="308"/>
      <c r="NEM69" s="308"/>
      <c r="NEN69" s="308"/>
      <c r="NEO69" s="308"/>
      <c r="NEP69" s="308"/>
      <c r="NEQ69" s="308"/>
      <c r="NER69" s="308"/>
      <c r="NES69" s="308"/>
      <c r="NET69" s="308"/>
      <c r="NEU69" s="308"/>
      <c r="NEV69" s="308"/>
      <c r="NEW69" s="308"/>
      <c r="NEX69" s="308"/>
      <c r="NEY69" s="308"/>
      <c r="NEZ69" s="308"/>
      <c r="NFA69" s="308"/>
      <c r="NFB69" s="308"/>
      <c r="NFC69" s="308"/>
      <c r="NFD69" s="308"/>
      <c r="NFE69" s="308"/>
      <c r="NFF69" s="308"/>
      <c r="NFG69" s="308"/>
      <c r="NFH69" s="308"/>
      <c r="NFI69" s="308"/>
      <c r="NFJ69" s="308"/>
      <c r="NFK69" s="308"/>
      <c r="NFL69" s="308"/>
      <c r="NFM69" s="308"/>
      <c r="NFN69" s="308"/>
      <c r="NFO69" s="308"/>
      <c r="NFP69" s="308"/>
      <c r="NFQ69" s="308"/>
      <c r="NFR69" s="308"/>
      <c r="NFS69" s="308"/>
      <c r="NFT69" s="308"/>
      <c r="NFU69" s="308"/>
      <c r="NFV69" s="308"/>
      <c r="NFW69" s="308"/>
      <c r="NFX69" s="308"/>
      <c r="NFY69" s="308"/>
      <c r="NFZ69" s="308"/>
      <c r="NGA69" s="308"/>
      <c r="NGB69" s="308"/>
      <c r="NGC69" s="308"/>
      <c r="NGD69" s="308"/>
      <c r="NGE69" s="308"/>
      <c r="NGF69" s="308"/>
      <c r="NGG69" s="308"/>
      <c r="NGH69" s="308"/>
      <c r="NGI69" s="308"/>
      <c r="NGJ69" s="308"/>
      <c r="NGK69" s="308"/>
      <c r="NGL69" s="308"/>
      <c r="NGM69" s="308"/>
      <c r="NGN69" s="308"/>
      <c r="NGO69" s="308"/>
      <c r="NGP69" s="308"/>
      <c r="NGQ69" s="308"/>
      <c r="NGR69" s="308"/>
      <c r="NGS69" s="308"/>
      <c r="NGT69" s="308"/>
      <c r="NGU69" s="308"/>
      <c r="NGV69" s="308"/>
      <c r="NGW69" s="308"/>
      <c r="NGX69" s="308"/>
      <c r="NGY69" s="308"/>
      <c r="NGZ69" s="308"/>
      <c r="NHA69" s="308"/>
      <c r="NHB69" s="308"/>
      <c r="NHC69" s="308"/>
      <c r="NHD69" s="308"/>
      <c r="NHE69" s="308"/>
      <c r="NHF69" s="308"/>
      <c r="NHG69" s="308"/>
      <c r="NHH69" s="308"/>
      <c r="NHI69" s="308"/>
      <c r="NHJ69" s="308"/>
      <c r="NHK69" s="308"/>
      <c r="NHL69" s="308"/>
      <c r="NHM69" s="308"/>
      <c r="NHN69" s="308"/>
      <c r="NHO69" s="308"/>
      <c r="NHP69" s="308"/>
      <c r="NHQ69" s="308"/>
      <c r="NHR69" s="308"/>
      <c r="NHS69" s="308"/>
      <c r="NHT69" s="308"/>
      <c r="NHU69" s="308"/>
      <c r="NHV69" s="308"/>
      <c r="NHW69" s="308"/>
      <c r="NHX69" s="308"/>
      <c r="NHY69" s="308"/>
      <c r="NHZ69" s="308"/>
      <c r="NIA69" s="308"/>
      <c r="NIB69" s="308"/>
      <c r="NIC69" s="308"/>
      <c r="NID69" s="308"/>
      <c r="NIE69" s="308"/>
      <c r="NIF69" s="308"/>
      <c r="NIG69" s="308"/>
      <c r="NIH69" s="308"/>
      <c r="NII69" s="308"/>
      <c r="NIJ69" s="308"/>
      <c r="NIK69" s="308"/>
      <c r="NIL69" s="308"/>
      <c r="NIM69" s="308"/>
      <c r="NIN69" s="308"/>
      <c r="NIO69" s="308"/>
      <c r="NIP69" s="308"/>
      <c r="NIQ69" s="308"/>
      <c r="NIR69" s="308"/>
      <c r="NIS69" s="308"/>
      <c r="NIT69" s="308"/>
      <c r="NIU69" s="308"/>
      <c r="NIV69" s="308"/>
      <c r="NIW69" s="308"/>
      <c r="NIX69" s="308"/>
      <c r="NIY69" s="308"/>
      <c r="NIZ69" s="308"/>
      <c r="NJA69" s="308"/>
      <c r="NJB69" s="308"/>
      <c r="NJC69" s="308"/>
      <c r="NJD69" s="308"/>
      <c r="NJE69" s="308"/>
      <c r="NJF69" s="308"/>
      <c r="NJG69" s="308"/>
      <c r="NJH69" s="308"/>
      <c r="NJI69" s="308"/>
      <c r="NJJ69" s="308"/>
      <c r="NJK69" s="308"/>
      <c r="NJL69" s="308"/>
      <c r="NJM69" s="308"/>
      <c r="NJN69" s="308"/>
      <c r="NJO69" s="308"/>
      <c r="NJP69" s="308"/>
      <c r="NJQ69" s="308"/>
      <c r="NJR69" s="308"/>
      <c r="NJS69" s="308"/>
      <c r="NJT69" s="308"/>
      <c r="NJU69" s="308"/>
      <c r="NJV69" s="308"/>
      <c r="NJW69" s="308"/>
      <c r="NJX69" s="308"/>
      <c r="NJY69" s="308"/>
      <c r="NJZ69" s="308"/>
      <c r="NKA69" s="308"/>
      <c r="NKB69" s="308"/>
      <c r="NKC69" s="308"/>
      <c r="NKD69" s="308"/>
      <c r="NKE69" s="308"/>
      <c r="NKF69" s="308"/>
      <c r="NKG69" s="308"/>
      <c r="NKH69" s="308"/>
      <c r="NKI69" s="308"/>
      <c r="NKJ69" s="308"/>
      <c r="NKK69" s="308"/>
      <c r="NKL69" s="308"/>
      <c r="NKM69" s="308"/>
      <c r="NKN69" s="308"/>
      <c r="NKO69" s="308"/>
      <c r="NKP69" s="308"/>
      <c r="NKQ69" s="308"/>
      <c r="NKR69" s="308"/>
      <c r="NKS69" s="308"/>
      <c r="NKT69" s="308"/>
      <c r="NKU69" s="308"/>
      <c r="NKV69" s="308"/>
      <c r="NKW69" s="308"/>
      <c r="NKX69" s="308"/>
      <c r="NKY69" s="308"/>
      <c r="NKZ69" s="308"/>
      <c r="NLA69" s="308"/>
      <c r="NLB69" s="308"/>
      <c r="NLC69" s="308"/>
      <c r="NLD69" s="308"/>
      <c r="NLE69" s="308"/>
      <c r="NLF69" s="308"/>
      <c r="NLG69" s="308"/>
      <c r="NLH69" s="308"/>
      <c r="NLI69" s="308"/>
      <c r="NLJ69" s="308"/>
      <c r="NLK69" s="308"/>
      <c r="NLL69" s="308"/>
      <c r="NLM69" s="308"/>
      <c r="NLN69" s="308"/>
      <c r="NLO69" s="308"/>
      <c r="NLP69" s="308"/>
      <c r="NLQ69" s="308"/>
      <c r="NLR69" s="308"/>
      <c r="NLS69" s="308"/>
      <c r="NLT69" s="308"/>
      <c r="NLU69" s="308"/>
      <c r="NLV69" s="308"/>
      <c r="NLW69" s="308"/>
      <c r="NLX69" s="308"/>
      <c r="NLY69" s="308"/>
      <c r="NLZ69" s="308"/>
      <c r="NMA69" s="308"/>
      <c r="NMB69" s="308"/>
      <c r="NMC69" s="308"/>
      <c r="NMD69" s="308"/>
      <c r="NME69" s="308"/>
      <c r="NMF69" s="308"/>
      <c r="NMG69" s="308"/>
      <c r="NMH69" s="308"/>
      <c r="NMI69" s="308"/>
      <c r="NMJ69" s="308"/>
      <c r="NMK69" s="308"/>
      <c r="NML69" s="308"/>
      <c r="NMM69" s="308"/>
      <c r="NMN69" s="308"/>
      <c r="NMO69" s="308"/>
      <c r="NMP69" s="308"/>
      <c r="NMQ69" s="308"/>
      <c r="NMR69" s="308"/>
      <c r="NMS69" s="308"/>
      <c r="NMT69" s="308"/>
      <c r="NMU69" s="308"/>
      <c r="NMV69" s="308"/>
      <c r="NMW69" s="308"/>
      <c r="NMX69" s="308"/>
      <c r="NMY69" s="308"/>
      <c r="NMZ69" s="308"/>
      <c r="NNA69" s="308"/>
      <c r="NNB69" s="308"/>
      <c r="NNC69" s="308"/>
      <c r="NND69" s="308"/>
      <c r="NNE69" s="308"/>
      <c r="NNF69" s="308"/>
      <c r="NNG69" s="308"/>
      <c r="NNH69" s="308"/>
      <c r="NNI69" s="308"/>
      <c r="NNJ69" s="308"/>
      <c r="NNK69" s="308"/>
      <c r="NNL69" s="308"/>
      <c r="NNM69" s="308"/>
      <c r="NNN69" s="308"/>
      <c r="NNO69" s="308"/>
      <c r="NNP69" s="308"/>
      <c r="NNQ69" s="308"/>
      <c r="NNR69" s="308"/>
      <c r="NNS69" s="308"/>
      <c r="NNT69" s="308"/>
      <c r="NNU69" s="308"/>
      <c r="NNV69" s="308"/>
      <c r="NNW69" s="308"/>
      <c r="NNX69" s="308"/>
      <c r="NNY69" s="308"/>
      <c r="NNZ69" s="308"/>
      <c r="NOA69" s="308"/>
      <c r="NOB69" s="308"/>
      <c r="NOC69" s="308"/>
      <c r="NOD69" s="308"/>
      <c r="NOE69" s="308"/>
      <c r="NOF69" s="308"/>
      <c r="NOG69" s="308"/>
      <c r="NOH69" s="308"/>
      <c r="NOI69" s="308"/>
      <c r="NOJ69" s="308"/>
      <c r="NOK69" s="308"/>
      <c r="NOL69" s="308"/>
      <c r="NOM69" s="308"/>
      <c r="NON69" s="308"/>
      <c r="NOO69" s="308"/>
      <c r="NOP69" s="308"/>
      <c r="NOQ69" s="308"/>
      <c r="NOR69" s="308"/>
      <c r="NOS69" s="308"/>
      <c r="NOT69" s="308"/>
      <c r="NOU69" s="308"/>
      <c r="NOV69" s="308"/>
      <c r="NOW69" s="308"/>
      <c r="NOX69" s="308"/>
      <c r="NOY69" s="308"/>
      <c r="NOZ69" s="308"/>
      <c r="NPA69" s="308"/>
      <c r="NPB69" s="308"/>
      <c r="NPC69" s="308"/>
      <c r="NPD69" s="308"/>
      <c r="NPE69" s="308"/>
      <c r="NPF69" s="308"/>
      <c r="NPG69" s="308"/>
      <c r="NPH69" s="308"/>
      <c r="NPI69" s="308"/>
      <c r="NPJ69" s="308"/>
      <c r="NPK69" s="308"/>
      <c r="NPL69" s="308"/>
      <c r="NPM69" s="308"/>
      <c r="NPN69" s="308"/>
      <c r="NPO69" s="308"/>
      <c r="NPP69" s="308"/>
      <c r="NPQ69" s="308"/>
      <c r="NPR69" s="308"/>
      <c r="NPS69" s="308"/>
      <c r="NPT69" s="308"/>
      <c r="NPU69" s="308"/>
      <c r="NPV69" s="308"/>
      <c r="NPW69" s="308"/>
      <c r="NPX69" s="308"/>
      <c r="NPY69" s="308"/>
      <c r="NPZ69" s="308"/>
      <c r="NQA69" s="308"/>
      <c r="NQB69" s="308"/>
      <c r="NQC69" s="308"/>
      <c r="NQD69" s="308"/>
      <c r="NQE69" s="308"/>
      <c r="NQF69" s="308"/>
      <c r="NQG69" s="308"/>
      <c r="NQH69" s="308"/>
      <c r="NQI69" s="308"/>
      <c r="NQJ69" s="308"/>
      <c r="NQK69" s="308"/>
      <c r="NQL69" s="308"/>
      <c r="NQM69" s="308"/>
      <c r="NQN69" s="308"/>
      <c r="NQO69" s="308"/>
      <c r="NQP69" s="308"/>
      <c r="NQQ69" s="308"/>
      <c r="NQR69" s="308"/>
      <c r="NQS69" s="308"/>
      <c r="NQT69" s="308"/>
      <c r="NQU69" s="308"/>
      <c r="NQV69" s="308"/>
      <c r="NQW69" s="308"/>
      <c r="NQX69" s="308"/>
      <c r="NQY69" s="308"/>
      <c r="NQZ69" s="308"/>
      <c r="NRA69" s="308"/>
      <c r="NRB69" s="308"/>
      <c r="NRC69" s="308"/>
      <c r="NRD69" s="308"/>
      <c r="NRE69" s="308"/>
      <c r="NRF69" s="308"/>
      <c r="NRG69" s="308"/>
      <c r="NRH69" s="308"/>
      <c r="NRI69" s="308"/>
      <c r="NRJ69" s="308"/>
      <c r="NRK69" s="308"/>
      <c r="NRL69" s="308"/>
      <c r="NRM69" s="308"/>
      <c r="NRN69" s="308"/>
      <c r="NRO69" s="308"/>
      <c r="NRP69" s="308"/>
      <c r="NRQ69" s="308"/>
      <c r="NRR69" s="308"/>
      <c r="NRS69" s="308"/>
      <c r="NRT69" s="308"/>
      <c r="NRU69" s="308"/>
      <c r="NRV69" s="308"/>
      <c r="NRW69" s="308"/>
      <c r="NRX69" s="308"/>
      <c r="NRY69" s="308"/>
      <c r="NRZ69" s="308"/>
      <c r="NSA69" s="308"/>
      <c r="NSB69" s="308"/>
      <c r="NSC69" s="308"/>
      <c r="NSD69" s="308"/>
      <c r="NSE69" s="308"/>
      <c r="NSF69" s="308"/>
      <c r="NSG69" s="308"/>
      <c r="NSH69" s="308"/>
      <c r="NSI69" s="308"/>
      <c r="NSJ69" s="308"/>
      <c r="NSK69" s="308"/>
      <c r="NSL69" s="308"/>
      <c r="NSM69" s="308"/>
      <c r="NSN69" s="308"/>
      <c r="NSO69" s="308"/>
      <c r="NSP69" s="308"/>
      <c r="NSQ69" s="308"/>
      <c r="NSR69" s="308"/>
      <c r="NSS69" s="308"/>
      <c r="NST69" s="308"/>
      <c r="NSU69" s="308"/>
      <c r="NSV69" s="308"/>
      <c r="NSW69" s="308"/>
      <c r="NSX69" s="308"/>
      <c r="NSY69" s="308"/>
      <c r="NSZ69" s="308"/>
      <c r="NTA69" s="308"/>
      <c r="NTB69" s="308"/>
      <c r="NTC69" s="308"/>
      <c r="NTD69" s="308"/>
      <c r="NTE69" s="308"/>
      <c r="NTF69" s="308"/>
      <c r="NTG69" s="308"/>
      <c r="NTH69" s="308"/>
      <c r="NTI69" s="308"/>
      <c r="NTJ69" s="308"/>
      <c r="NTK69" s="308"/>
      <c r="NTL69" s="308"/>
      <c r="NTM69" s="308"/>
      <c r="NTN69" s="308"/>
      <c r="NTO69" s="308"/>
      <c r="NTP69" s="308"/>
      <c r="NTQ69" s="308"/>
      <c r="NTR69" s="308"/>
      <c r="NTS69" s="308"/>
      <c r="NTT69" s="308"/>
      <c r="NTU69" s="308"/>
      <c r="NTV69" s="308"/>
      <c r="NTW69" s="308"/>
      <c r="NTX69" s="308"/>
      <c r="NTY69" s="308"/>
      <c r="NTZ69" s="308"/>
      <c r="NUA69" s="308"/>
      <c r="NUB69" s="308"/>
      <c r="NUC69" s="308"/>
      <c r="NUD69" s="308"/>
      <c r="NUE69" s="308"/>
      <c r="NUF69" s="308"/>
      <c r="NUG69" s="308"/>
      <c r="NUH69" s="308"/>
      <c r="NUI69" s="308"/>
      <c r="NUJ69" s="308"/>
      <c r="NUK69" s="308"/>
      <c r="NUL69" s="308"/>
      <c r="NUM69" s="308"/>
      <c r="NUN69" s="308"/>
      <c r="NUO69" s="308"/>
      <c r="NUP69" s="308"/>
      <c r="NUQ69" s="308"/>
      <c r="NUR69" s="308"/>
      <c r="NUS69" s="308"/>
      <c r="NUT69" s="308"/>
      <c r="NUU69" s="308"/>
      <c r="NUV69" s="308"/>
      <c r="NUW69" s="308"/>
      <c r="NUX69" s="308"/>
      <c r="NUY69" s="308"/>
      <c r="NUZ69" s="308"/>
      <c r="NVA69" s="308"/>
      <c r="NVB69" s="308"/>
      <c r="NVC69" s="308"/>
      <c r="NVD69" s="308"/>
      <c r="NVE69" s="308"/>
      <c r="NVF69" s="308"/>
      <c r="NVG69" s="308"/>
      <c r="NVH69" s="308"/>
      <c r="NVI69" s="308"/>
      <c r="NVJ69" s="308"/>
      <c r="NVK69" s="308"/>
      <c r="NVL69" s="308"/>
      <c r="NVM69" s="308"/>
      <c r="NVN69" s="308"/>
      <c r="NVO69" s="308"/>
      <c r="NVP69" s="308"/>
      <c r="NVQ69" s="308"/>
      <c r="NVR69" s="308"/>
      <c r="NVS69" s="308"/>
      <c r="NVT69" s="308"/>
      <c r="NVU69" s="308"/>
      <c r="NVV69" s="308"/>
      <c r="NVW69" s="308"/>
      <c r="NVX69" s="308"/>
      <c r="NVY69" s="308"/>
      <c r="NVZ69" s="308"/>
      <c r="NWA69" s="308"/>
      <c r="NWB69" s="308"/>
      <c r="NWC69" s="308"/>
      <c r="NWD69" s="308"/>
      <c r="NWE69" s="308"/>
      <c r="NWF69" s="308"/>
      <c r="NWG69" s="308"/>
      <c r="NWH69" s="308"/>
      <c r="NWI69" s="308"/>
      <c r="NWJ69" s="308"/>
      <c r="NWK69" s="308"/>
      <c r="NWL69" s="308"/>
      <c r="NWM69" s="308"/>
      <c r="NWN69" s="308"/>
      <c r="NWO69" s="308"/>
      <c r="NWP69" s="308"/>
      <c r="NWQ69" s="308"/>
      <c r="NWR69" s="308"/>
      <c r="NWS69" s="308"/>
      <c r="NWT69" s="308"/>
      <c r="NWU69" s="308"/>
      <c r="NWV69" s="308"/>
      <c r="NWW69" s="308"/>
      <c r="NWX69" s="308"/>
      <c r="NWY69" s="308"/>
      <c r="NWZ69" s="308"/>
      <c r="NXA69" s="308"/>
      <c r="NXB69" s="308"/>
      <c r="NXC69" s="308"/>
      <c r="NXD69" s="308"/>
      <c r="NXE69" s="308"/>
      <c r="NXF69" s="308"/>
      <c r="NXG69" s="308"/>
      <c r="NXH69" s="308"/>
      <c r="NXI69" s="308"/>
      <c r="NXJ69" s="308"/>
      <c r="NXK69" s="308"/>
      <c r="NXL69" s="308"/>
      <c r="NXM69" s="308"/>
      <c r="NXN69" s="308"/>
      <c r="NXO69" s="308"/>
      <c r="NXP69" s="308"/>
      <c r="NXQ69" s="308"/>
      <c r="NXR69" s="308"/>
      <c r="NXS69" s="308"/>
      <c r="NXT69" s="308"/>
      <c r="NXU69" s="308"/>
      <c r="NXV69" s="308"/>
      <c r="NXW69" s="308"/>
      <c r="NXX69" s="308"/>
      <c r="NXY69" s="308"/>
      <c r="NXZ69" s="308"/>
      <c r="NYA69" s="308"/>
      <c r="NYB69" s="308"/>
      <c r="NYC69" s="308"/>
      <c r="NYD69" s="308"/>
      <c r="NYE69" s="308"/>
      <c r="NYF69" s="308"/>
      <c r="NYG69" s="308"/>
      <c r="NYH69" s="308"/>
      <c r="NYI69" s="308"/>
      <c r="NYJ69" s="308"/>
      <c r="NYK69" s="308"/>
      <c r="NYL69" s="308"/>
      <c r="NYM69" s="308"/>
      <c r="NYN69" s="308"/>
      <c r="NYO69" s="308"/>
      <c r="NYP69" s="308"/>
      <c r="NYQ69" s="308"/>
      <c r="NYR69" s="308"/>
      <c r="NYS69" s="308"/>
      <c r="NYT69" s="308"/>
      <c r="NYU69" s="308"/>
      <c r="NYV69" s="308"/>
      <c r="NYW69" s="308"/>
      <c r="NYX69" s="308"/>
      <c r="NYY69" s="308"/>
      <c r="NYZ69" s="308"/>
      <c r="NZA69" s="308"/>
      <c r="NZB69" s="308"/>
      <c r="NZC69" s="308"/>
      <c r="NZD69" s="308"/>
      <c r="NZE69" s="308"/>
      <c r="NZF69" s="308"/>
      <c r="NZG69" s="308"/>
      <c r="NZH69" s="308"/>
      <c r="NZI69" s="308"/>
      <c r="NZJ69" s="308"/>
      <c r="NZK69" s="308"/>
      <c r="NZL69" s="308"/>
      <c r="NZM69" s="308"/>
      <c r="NZN69" s="308"/>
      <c r="NZO69" s="308"/>
      <c r="NZP69" s="308"/>
      <c r="NZQ69" s="308"/>
      <c r="NZR69" s="308"/>
      <c r="NZS69" s="308"/>
      <c r="NZT69" s="308"/>
      <c r="NZU69" s="308"/>
      <c r="NZV69" s="308"/>
      <c r="NZW69" s="308"/>
      <c r="NZX69" s="308"/>
      <c r="NZY69" s="308"/>
      <c r="NZZ69" s="308"/>
      <c r="OAA69" s="308"/>
      <c r="OAB69" s="308"/>
      <c r="OAC69" s="308"/>
      <c r="OAD69" s="308"/>
      <c r="OAE69" s="308"/>
      <c r="OAF69" s="308"/>
      <c r="OAG69" s="308"/>
      <c r="OAH69" s="308"/>
      <c r="OAI69" s="308"/>
      <c r="OAJ69" s="308"/>
      <c r="OAK69" s="308"/>
      <c r="OAL69" s="308"/>
      <c r="OAM69" s="308"/>
      <c r="OAN69" s="308"/>
      <c r="OAO69" s="308"/>
      <c r="OAP69" s="308"/>
      <c r="OAQ69" s="308"/>
      <c r="OAR69" s="308"/>
      <c r="OAS69" s="308"/>
      <c r="OAT69" s="308"/>
      <c r="OAU69" s="308"/>
      <c r="OAV69" s="308"/>
      <c r="OAW69" s="308"/>
      <c r="OAX69" s="308"/>
      <c r="OAY69" s="308"/>
      <c r="OAZ69" s="308"/>
      <c r="OBA69" s="308"/>
      <c r="OBB69" s="308"/>
      <c r="OBC69" s="308"/>
      <c r="OBD69" s="308"/>
      <c r="OBE69" s="308"/>
      <c r="OBF69" s="308"/>
      <c r="OBG69" s="308"/>
      <c r="OBH69" s="308"/>
      <c r="OBI69" s="308"/>
      <c r="OBJ69" s="308"/>
      <c r="OBK69" s="308"/>
      <c r="OBL69" s="308"/>
      <c r="OBM69" s="308"/>
      <c r="OBN69" s="308"/>
      <c r="OBO69" s="308"/>
      <c r="OBP69" s="308"/>
      <c r="OBQ69" s="308"/>
      <c r="OBR69" s="308"/>
      <c r="OBS69" s="308"/>
      <c r="OBT69" s="308"/>
      <c r="OBU69" s="308"/>
      <c r="OBV69" s="308"/>
      <c r="OBW69" s="308"/>
      <c r="OBX69" s="308"/>
      <c r="OBY69" s="308"/>
      <c r="OBZ69" s="308"/>
      <c r="OCA69" s="308"/>
      <c r="OCB69" s="308"/>
      <c r="OCC69" s="308"/>
      <c r="OCD69" s="308"/>
      <c r="OCE69" s="308"/>
      <c r="OCF69" s="308"/>
      <c r="OCG69" s="308"/>
      <c r="OCH69" s="308"/>
      <c r="OCI69" s="308"/>
      <c r="OCJ69" s="308"/>
      <c r="OCK69" s="308"/>
      <c r="OCL69" s="308"/>
      <c r="OCM69" s="308"/>
      <c r="OCN69" s="308"/>
      <c r="OCO69" s="308"/>
      <c r="OCP69" s="308"/>
      <c r="OCQ69" s="308"/>
      <c r="OCR69" s="308"/>
      <c r="OCS69" s="308"/>
      <c r="OCT69" s="308"/>
      <c r="OCU69" s="308"/>
      <c r="OCV69" s="308"/>
      <c r="OCW69" s="308"/>
      <c r="OCX69" s="308"/>
      <c r="OCY69" s="308"/>
      <c r="OCZ69" s="308"/>
      <c r="ODA69" s="308"/>
      <c r="ODB69" s="308"/>
      <c r="ODC69" s="308"/>
      <c r="ODD69" s="308"/>
      <c r="ODE69" s="308"/>
      <c r="ODF69" s="308"/>
      <c r="ODG69" s="308"/>
      <c r="ODH69" s="308"/>
      <c r="ODI69" s="308"/>
      <c r="ODJ69" s="308"/>
      <c r="ODK69" s="308"/>
      <c r="ODL69" s="308"/>
      <c r="ODM69" s="308"/>
      <c r="ODN69" s="308"/>
      <c r="ODO69" s="308"/>
      <c r="ODP69" s="308"/>
      <c r="ODQ69" s="308"/>
      <c r="ODR69" s="308"/>
      <c r="ODS69" s="308"/>
      <c r="ODT69" s="308"/>
      <c r="ODU69" s="308"/>
      <c r="ODV69" s="308"/>
      <c r="ODW69" s="308"/>
      <c r="ODX69" s="308"/>
      <c r="ODY69" s="308"/>
      <c r="ODZ69" s="308"/>
      <c r="OEA69" s="308"/>
      <c r="OEB69" s="308"/>
      <c r="OEC69" s="308"/>
      <c r="OED69" s="308"/>
      <c r="OEE69" s="308"/>
      <c r="OEF69" s="308"/>
      <c r="OEG69" s="308"/>
      <c r="OEH69" s="308"/>
      <c r="OEI69" s="308"/>
      <c r="OEJ69" s="308"/>
      <c r="OEK69" s="308"/>
      <c r="OEL69" s="308"/>
      <c r="OEM69" s="308"/>
      <c r="OEN69" s="308"/>
      <c r="OEO69" s="308"/>
      <c r="OEP69" s="308"/>
      <c r="OEQ69" s="308"/>
      <c r="OER69" s="308"/>
      <c r="OES69" s="308"/>
      <c r="OET69" s="308"/>
      <c r="OEU69" s="308"/>
      <c r="OEV69" s="308"/>
      <c r="OEW69" s="308"/>
      <c r="OEX69" s="308"/>
      <c r="OEY69" s="308"/>
      <c r="OEZ69" s="308"/>
      <c r="OFA69" s="308"/>
      <c r="OFB69" s="308"/>
      <c r="OFC69" s="308"/>
      <c r="OFD69" s="308"/>
      <c r="OFE69" s="308"/>
      <c r="OFF69" s="308"/>
      <c r="OFG69" s="308"/>
      <c r="OFH69" s="308"/>
      <c r="OFI69" s="308"/>
      <c r="OFJ69" s="308"/>
      <c r="OFK69" s="308"/>
      <c r="OFL69" s="308"/>
      <c r="OFM69" s="308"/>
      <c r="OFN69" s="308"/>
      <c r="OFO69" s="308"/>
      <c r="OFP69" s="308"/>
      <c r="OFQ69" s="308"/>
      <c r="OFR69" s="308"/>
      <c r="OFS69" s="308"/>
      <c r="OFT69" s="308"/>
      <c r="OFU69" s="308"/>
      <c r="OFV69" s="308"/>
      <c r="OFW69" s="308"/>
      <c r="OFX69" s="308"/>
      <c r="OFY69" s="308"/>
      <c r="OFZ69" s="308"/>
      <c r="OGA69" s="308"/>
      <c r="OGB69" s="308"/>
      <c r="OGC69" s="308"/>
      <c r="OGD69" s="308"/>
      <c r="OGE69" s="308"/>
      <c r="OGF69" s="308"/>
      <c r="OGG69" s="308"/>
      <c r="OGH69" s="308"/>
      <c r="OGI69" s="308"/>
      <c r="OGJ69" s="308"/>
      <c r="OGK69" s="308"/>
      <c r="OGL69" s="308"/>
      <c r="OGM69" s="308"/>
      <c r="OGN69" s="308"/>
      <c r="OGO69" s="308"/>
      <c r="OGP69" s="308"/>
      <c r="OGQ69" s="308"/>
      <c r="OGR69" s="308"/>
      <c r="OGS69" s="308"/>
      <c r="OGT69" s="308"/>
      <c r="OGU69" s="308"/>
      <c r="OGV69" s="308"/>
      <c r="OGW69" s="308"/>
      <c r="OGX69" s="308"/>
      <c r="OGY69" s="308"/>
      <c r="OGZ69" s="308"/>
      <c r="OHA69" s="308"/>
      <c r="OHB69" s="308"/>
      <c r="OHC69" s="308"/>
      <c r="OHD69" s="308"/>
      <c r="OHE69" s="308"/>
      <c r="OHF69" s="308"/>
      <c r="OHG69" s="308"/>
      <c r="OHH69" s="308"/>
      <c r="OHI69" s="308"/>
      <c r="OHJ69" s="308"/>
      <c r="OHK69" s="308"/>
      <c r="OHL69" s="308"/>
      <c r="OHM69" s="308"/>
      <c r="OHN69" s="308"/>
      <c r="OHO69" s="308"/>
      <c r="OHP69" s="308"/>
      <c r="OHQ69" s="308"/>
      <c r="OHR69" s="308"/>
      <c r="OHS69" s="308"/>
      <c r="OHT69" s="308"/>
      <c r="OHU69" s="308"/>
      <c r="OHV69" s="308"/>
      <c r="OHW69" s="308"/>
      <c r="OHX69" s="308"/>
      <c r="OHY69" s="308"/>
      <c r="OHZ69" s="308"/>
      <c r="OIA69" s="308"/>
      <c r="OIB69" s="308"/>
      <c r="OIC69" s="308"/>
      <c r="OID69" s="308"/>
      <c r="OIE69" s="308"/>
      <c r="OIF69" s="308"/>
      <c r="OIG69" s="308"/>
      <c r="OIH69" s="308"/>
      <c r="OII69" s="308"/>
      <c r="OIJ69" s="308"/>
      <c r="OIK69" s="308"/>
      <c r="OIL69" s="308"/>
      <c r="OIM69" s="308"/>
      <c r="OIN69" s="308"/>
      <c r="OIO69" s="308"/>
      <c r="OIP69" s="308"/>
      <c r="OIQ69" s="308"/>
      <c r="OIR69" s="308"/>
      <c r="OIS69" s="308"/>
      <c r="OIT69" s="308"/>
      <c r="OIU69" s="308"/>
      <c r="OIV69" s="308"/>
      <c r="OIW69" s="308"/>
      <c r="OIX69" s="308"/>
      <c r="OIY69" s="308"/>
      <c r="OIZ69" s="308"/>
      <c r="OJA69" s="308"/>
      <c r="OJB69" s="308"/>
      <c r="OJC69" s="308"/>
      <c r="OJD69" s="308"/>
      <c r="OJE69" s="308"/>
      <c r="OJF69" s="308"/>
      <c r="OJG69" s="308"/>
      <c r="OJH69" s="308"/>
      <c r="OJI69" s="308"/>
      <c r="OJJ69" s="308"/>
      <c r="OJK69" s="308"/>
      <c r="OJL69" s="308"/>
      <c r="OJM69" s="308"/>
      <c r="OJN69" s="308"/>
      <c r="OJO69" s="308"/>
      <c r="OJP69" s="308"/>
      <c r="OJQ69" s="308"/>
      <c r="OJR69" s="308"/>
      <c r="OJS69" s="308"/>
      <c r="OJT69" s="308"/>
      <c r="OJU69" s="308"/>
      <c r="OJV69" s="308"/>
      <c r="OJW69" s="308"/>
      <c r="OJX69" s="308"/>
      <c r="OJY69" s="308"/>
      <c r="OJZ69" s="308"/>
      <c r="OKA69" s="308"/>
      <c r="OKB69" s="308"/>
      <c r="OKC69" s="308"/>
      <c r="OKD69" s="308"/>
      <c r="OKE69" s="308"/>
      <c r="OKF69" s="308"/>
      <c r="OKG69" s="308"/>
      <c r="OKH69" s="308"/>
      <c r="OKI69" s="308"/>
      <c r="OKJ69" s="308"/>
      <c r="OKK69" s="308"/>
      <c r="OKL69" s="308"/>
      <c r="OKM69" s="308"/>
      <c r="OKN69" s="308"/>
      <c r="OKO69" s="308"/>
      <c r="OKP69" s="308"/>
      <c r="OKQ69" s="308"/>
      <c r="OKR69" s="308"/>
      <c r="OKS69" s="308"/>
      <c r="OKT69" s="308"/>
      <c r="OKU69" s="308"/>
      <c r="OKV69" s="308"/>
      <c r="OKW69" s="308"/>
      <c r="OKX69" s="308"/>
      <c r="OKY69" s="308"/>
      <c r="OKZ69" s="308"/>
      <c r="OLA69" s="308"/>
      <c r="OLB69" s="308"/>
      <c r="OLC69" s="308"/>
      <c r="OLD69" s="308"/>
      <c r="OLE69" s="308"/>
      <c r="OLF69" s="308"/>
      <c r="OLG69" s="308"/>
      <c r="OLH69" s="308"/>
      <c r="OLI69" s="308"/>
      <c r="OLJ69" s="308"/>
      <c r="OLK69" s="308"/>
      <c r="OLL69" s="308"/>
      <c r="OLM69" s="308"/>
      <c r="OLN69" s="308"/>
      <c r="OLO69" s="308"/>
      <c r="OLP69" s="308"/>
      <c r="OLQ69" s="308"/>
      <c r="OLR69" s="308"/>
      <c r="OLS69" s="308"/>
      <c r="OLT69" s="308"/>
      <c r="OLU69" s="308"/>
      <c r="OLV69" s="308"/>
      <c r="OLW69" s="308"/>
      <c r="OLX69" s="308"/>
      <c r="OLY69" s="308"/>
      <c r="OLZ69" s="308"/>
      <c r="OMA69" s="308"/>
      <c r="OMB69" s="308"/>
      <c r="OMC69" s="308"/>
      <c r="OMD69" s="308"/>
      <c r="OME69" s="308"/>
      <c r="OMF69" s="308"/>
      <c r="OMG69" s="308"/>
      <c r="OMH69" s="308"/>
      <c r="OMI69" s="308"/>
      <c r="OMJ69" s="308"/>
      <c r="OMK69" s="308"/>
      <c r="OML69" s="308"/>
      <c r="OMM69" s="308"/>
      <c r="OMN69" s="308"/>
      <c r="OMO69" s="308"/>
      <c r="OMP69" s="308"/>
      <c r="OMQ69" s="308"/>
      <c r="OMR69" s="308"/>
      <c r="OMS69" s="308"/>
      <c r="OMT69" s="308"/>
      <c r="OMU69" s="308"/>
      <c r="OMV69" s="308"/>
      <c r="OMW69" s="308"/>
      <c r="OMX69" s="308"/>
      <c r="OMY69" s="308"/>
      <c r="OMZ69" s="308"/>
      <c r="ONA69" s="308"/>
      <c r="ONB69" s="308"/>
      <c r="ONC69" s="308"/>
      <c r="OND69" s="308"/>
      <c r="ONE69" s="308"/>
      <c r="ONF69" s="308"/>
      <c r="ONG69" s="308"/>
      <c r="ONH69" s="308"/>
      <c r="ONI69" s="308"/>
      <c r="ONJ69" s="308"/>
      <c r="ONK69" s="308"/>
      <c r="ONL69" s="308"/>
      <c r="ONM69" s="308"/>
      <c r="ONN69" s="308"/>
      <c r="ONO69" s="308"/>
      <c r="ONP69" s="308"/>
      <c r="ONQ69" s="308"/>
      <c r="ONR69" s="308"/>
      <c r="ONS69" s="308"/>
      <c r="ONT69" s="308"/>
      <c r="ONU69" s="308"/>
      <c r="ONV69" s="308"/>
      <c r="ONW69" s="308"/>
      <c r="ONX69" s="308"/>
      <c r="ONY69" s="308"/>
      <c r="ONZ69" s="308"/>
      <c r="OOA69" s="308"/>
      <c r="OOB69" s="308"/>
      <c r="OOC69" s="308"/>
      <c r="OOD69" s="308"/>
      <c r="OOE69" s="308"/>
      <c r="OOF69" s="308"/>
      <c r="OOG69" s="308"/>
      <c r="OOH69" s="308"/>
      <c r="OOI69" s="308"/>
      <c r="OOJ69" s="308"/>
      <c r="OOK69" s="308"/>
      <c r="OOL69" s="308"/>
      <c r="OOM69" s="308"/>
      <c r="OON69" s="308"/>
      <c r="OOO69" s="308"/>
      <c r="OOP69" s="308"/>
      <c r="OOQ69" s="308"/>
      <c r="OOR69" s="308"/>
      <c r="OOS69" s="308"/>
      <c r="OOT69" s="308"/>
      <c r="OOU69" s="308"/>
      <c r="OOV69" s="308"/>
      <c r="OOW69" s="308"/>
      <c r="OOX69" s="308"/>
      <c r="OOY69" s="308"/>
      <c r="OOZ69" s="308"/>
      <c r="OPA69" s="308"/>
      <c r="OPB69" s="308"/>
      <c r="OPC69" s="308"/>
      <c r="OPD69" s="308"/>
      <c r="OPE69" s="308"/>
      <c r="OPF69" s="308"/>
      <c r="OPG69" s="308"/>
      <c r="OPH69" s="308"/>
      <c r="OPI69" s="308"/>
      <c r="OPJ69" s="308"/>
      <c r="OPK69" s="308"/>
      <c r="OPL69" s="308"/>
      <c r="OPM69" s="308"/>
      <c r="OPN69" s="308"/>
      <c r="OPO69" s="308"/>
      <c r="OPP69" s="308"/>
      <c r="OPQ69" s="308"/>
      <c r="OPR69" s="308"/>
      <c r="OPS69" s="308"/>
      <c r="OPT69" s="308"/>
      <c r="OPU69" s="308"/>
      <c r="OPV69" s="308"/>
      <c r="OPW69" s="308"/>
      <c r="OPX69" s="308"/>
      <c r="OPY69" s="308"/>
      <c r="OPZ69" s="308"/>
      <c r="OQA69" s="308"/>
      <c r="OQB69" s="308"/>
      <c r="OQC69" s="308"/>
      <c r="OQD69" s="308"/>
      <c r="OQE69" s="308"/>
      <c r="OQF69" s="308"/>
      <c r="OQG69" s="308"/>
      <c r="OQH69" s="308"/>
      <c r="OQI69" s="308"/>
      <c r="OQJ69" s="308"/>
      <c r="OQK69" s="308"/>
      <c r="OQL69" s="308"/>
      <c r="OQM69" s="308"/>
      <c r="OQN69" s="308"/>
      <c r="OQO69" s="308"/>
      <c r="OQP69" s="308"/>
      <c r="OQQ69" s="308"/>
      <c r="OQR69" s="308"/>
      <c r="OQS69" s="308"/>
      <c r="OQT69" s="308"/>
      <c r="OQU69" s="308"/>
      <c r="OQV69" s="308"/>
      <c r="OQW69" s="308"/>
      <c r="OQX69" s="308"/>
      <c r="OQY69" s="308"/>
      <c r="OQZ69" s="308"/>
      <c r="ORA69" s="308"/>
      <c r="ORB69" s="308"/>
      <c r="ORC69" s="308"/>
      <c r="ORD69" s="308"/>
      <c r="ORE69" s="308"/>
      <c r="ORF69" s="308"/>
      <c r="ORG69" s="308"/>
      <c r="ORH69" s="308"/>
      <c r="ORI69" s="308"/>
      <c r="ORJ69" s="308"/>
      <c r="ORK69" s="308"/>
      <c r="ORL69" s="308"/>
      <c r="ORM69" s="308"/>
      <c r="ORN69" s="308"/>
      <c r="ORO69" s="308"/>
      <c r="ORP69" s="308"/>
      <c r="ORQ69" s="308"/>
      <c r="ORR69" s="308"/>
      <c r="ORS69" s="308"/>
      <c r="ORT69" s="308"/>
      <c r="ORU69" s="308"/>
      <c r="ORV69" s="308"/>
      <c r="ORW69" s="308"/>
      <c r="ORX69" s="308"/>
      <c r="ORY69" s="308"/>
      <c r="ORZ69" s="308"/>
      <c r="OSA69" s="308"/>
      <c r="OSB69" s="308"/>
      <c r="OSC69" s="308"/>
      <c r="OSD69" s="308"/>
      <c r="OSE69" s="308"/>
      <c r="OSF69" s="308"/>
      <c r="OSG69" s="308"/>
      <c r="OSH69" s="308"/>
      <c r="OSI69" s="308"/>
      <c r="OSJ69" s="308"/>
      <c r="OSK69" s="308"/>
      <c r="OSL69" s="308"/>
      <c r="OSM69" s="308"/>
      <c r="OSN69" s="308"/>
      <c r="OSO69" s="308"/>
      <c r="OSP69" s="308"/>
      <c r="OSQ69" s="308"/>
      <c r="OSR69" s="308"/>
      <c r="OSS69" s="308"/>
      <c r="OST69" s="308"/>
      <c r="OSU69" s="308"/>
      <c r="OSV69" s="308"/>
      <c r="OSW69" s="308"/>
      <c r="OSX69" s="308"/>
      <c r="OSY69" s="308"/>
      <c r="OSZ69" s="308"/>
      <c r="OTA69" s="308"/>
      <c r="OTB69" s="308"/>
      <c r="OTC69" s="308"/>
      <c r="OTD69" s="308"/>
      <c r="OTE69" s="308"/>
      <c r="OTF69" s="308"/>
      <c r="OTG69" s="308"/>
      <c r="OTH69" s="308"/>
      <c r="OTI69" s="308"/>
      <c r="OTJ69" s="308"/>
      <c r="OTK69" s="308"/>
      <c r="OTL69" s="308"/>
      <c r="OTM69" s="308"/>
      <c r="OTN69" s="308"/>
      <c r="OTO69" s="308"/>
      <c r="OTP69" s="308"/>
      <c r="OTQ69" s="308"/>
      <c r="OTR69" s="308"/>
      <c r="OTS69" s="308"/>
      <c r="OTT69" s="308"/>
      <c r="OTU69" s="308"/>
      <c r="OTV69" s="308"/>
      <c r="OTW69" s="308"/>
      <c r="OTX69" s="308"/>
      <c r="OTY69" s="308"/>
      <c r="OTZ69" s="308"/>
      <c r="OUA69" s="308"/>
      <c r="OUB69" s="308"/>
      <c r="OUC69" s="308"/>
      <c r="OUD69" s="308"/>
      <c r="OUE69" s="308"/>
      <c r="OUF69" s="308"/>
      <c r="OUG69" s="308"/>
      <c r="OUH69" s="308"/>
      <c r="OUI69" s="308"/>
      <c r="OUJ69" s="308"/>
      <c r="OUK69" s="308"/>
      <c r="OUL69" s="308"/>
      <c r="OUM69" s="308"/>
      <c r="OUN69" s="308"/>
      <c r="OUO69" s="308"/>
      <c r="OUP69" s="308"/>
      <c r="OUQ69" s="308"/>
      <c r="OUR69" s="308"/>
      <c r="OUS69" s="308"/>
      <c r="OUT69" s="308"/>
      <c r="OUU69" s="308"/>
      <c r="OUV69" s="308"/>
      <c r="OUW69" s="308"/>
      <c r="OUX69" s="308"/>
      <c r="OUY69" s="308"/>
      <c r="OUZ69" s="308"/>
      <c r="OVA69" s="308"/>
      <c r="OVB69" s="308"/>
      <c r="OVC69" s="308"/>
      <c r="OVD69" s="308"/>
      <c r="OVE69" s="308"/>
      <c r="OVF69" s="308"/>
      <c r="OVG69" s="308"/>
      <c r="OVH69" s="308"/>
      <c r="OVI69" s="308"/>
      <c r="OVJ69" s="308"/>
      <c r="OVK69" s="308"/>
      <c r="OVL69" s="308"/>
      <c r="OVM69" s="308"/>
      <c r="OVN69" s="308"/>
      <c r="OVO69" s="308"/>
      <c r="OVP69" s="308"/>
      <c r="OVQ69" s="308"/>
      <c r="OVR69" s="308"/>
      <c r="OVS69" s="308"/>
      <c r="OVT69" s="308"/>
      <c r="OVU69" s="308"/>
      <c r="OVV69" s="308"/>
      <c r="OVW69" s="308"/>
      <c r="OVX69" s="308"/>
      <c r="OVY69" s="308"/>
      <c r="OVZ69" s="308"/>
      <c r="OWA69" s="308"/>
      <c r="OWB69" s="308"/>
      <c r="OWC69" s="308"/>
      <c r="OWD69" s="308"/>
      <c r="OWE69" s="308"/>
      <c r="OWF69" s="308"/>
      <c r="OWG69" s="308"/>
      <c r="OWH69" s="308"/>
      <c r="OWI69" s="308"/>
      <c r="OWJ69" s="308"/>
      <c r="OWK69" s="308"/>
      <c r="OWL69" s="308"/>
      <c r="OWM69" s="308"/>
      <c r="OWN69" s="308"/>
      <c r="OWO69" s="308"/>
      <c r="OWP69" s="308"/>
      <c r="OWQ69" s="308"/>
      <c r="OWR69" s="308"/>
      <c r="OWS69" s="308"/>
      <c r="OWT69" s="308"/>
      <c r="OWU69" s="308"/>
      <c r="OWV69" s="308"/>
      <c r="OWW69" s="308"/>
      <c r="OWX69" s="308"/>
      <c r="OWY69" s="308"/>
      <c r="OWZ69" s="308"/>
      <c r="OXA69" s="308"/>
      <c r="OXB69" s="308"/>
      <c r="OXC69" s="308"/>
      <c r="OXD69" s="308"/>
      <c r="OXE69" s="308"/>
      <c r="OXF69" s="308"/>
      <c r="OXG69" s="308"/>
      <c r="OXH69" s="308"/>
      <c r="OXI69" s="308"/>
      <c r="OXJ69" s="308"/>
      <c r="OXK69" s="308"/>
      <c r="OXL69" s="308"/>
      <c r="OXM69" s="308"/>
      <c r="OXN69" s="308"/>
      <c r="OXO69" s="308"/>
      <c r="OXP69" s="308"/>
      <c r="OXQ69" s="308"/>
      <c r="OXR69" s="308"/>
      <c r="OXS69" s="308"/>
      <c r="OXT69" s="308"/>
      <c r="OXU69" s="308"/>
      <c r="OXV69" s="308"/>
      <c r="OXW69" s="308"/>
      <c r="OXX69" s="308"/>
      <c r="OXY69" s="308"/>
      <c r="OXZ69" s="308"/>
      <c r="OYA69" s="308"/>
      <c r="OYB69" s="308"/>
      <c r="OYC69" s="308"/>
      <c r="OYD69" s="308"/>
      <c r="OYE69" s="308"/>
      <c r="OYF69" s="308"/>
      <c r="OYG69" s="308"/>
      <c r="OYH69" s="308"/>
      <c r="OYI69" s="308"/>
      <c r="OYJ69" s="308"/>
      <c r="OYK69" s="308"/>
      <c r="OYL69" s="308"/>
      <c r="OYM69" s="308"/>
      <c r="OYN69" s="308"/>
      <c r="OYO69" s="308"/>
      <c r="OYP69" s="308"/>
      <c r="OYQ69" s="308"/>
      <c r="OYR69" s="308"/>
      <c r="OYS69" s="308"/>
      <c r="OYT69" s="308"/>
      <c r="OYU69" s="308"/>
      <c r="OYV69" s="308"/>
      <c r="OYW69" s="308"/>
      <c r="OYX69" s="308"/>
      <c r="OYY69" s="308"/>
      <c r="OYZ69" s="308"/>
      <c r="OZA69" s="308"/>
      <c r="OZB69" s="308"/>
      <c r="OZC69" s="308"/>
      <c r="OZD69" s="308"/>
      <c r="OZE69" s="308"/>
      <c r="OZF69" s="308"/>
      <c r="OZG69" s="308"/>
      <c r="OZH69" s="308"/>
      <c r="OZI69" s="308"/>
      <c r="OZJ69" s="308"/>
      <c r="OZK69" s="308"/>
      <c r="OZL69" s="308"/>
      <c r="OZM69" s="308"/>
      <c r="OZN69" s="308"/>
      <c r="OZO69" s="308"/>
      <c r="OZP69" s="308"/>
      <c r="OZQ69" s="308"/>
      <c r="OZR69" s="308"/>
      <c r="OZS69" s="308"/>
      <c r="OZT69" s="308"/>
      <c r="OZU69" s="308"/>
      <c r="OZV69" s="308"/>
      <c r="OZW69" s="308"/>
      <c r="OZX69" s="308"/>
      <c r="OZY69" s="308"/>
      <c r="OZZ69" s="308"/>
      <c r="PAA69" s="308"/>
      <c r="PAB69" s="308"/>
      <c r="PAC69" s="308"/>
      <c r="PAD69" s="308"/>
      <c r="PAE69" s="308"/>
      <c r="PAF69" s="308"/>
      <c r="PAG69" s="308"/>
      <c r="PAH69" s="308"/>
      <c r="PAI69" s="308"/>
      <c r="PAJ69" s="308"/>
      <c r="PAK69" s="308"/>
      <c r="PAL69" s="308"/>
      <c r="PAM69" s="308"/>
      <c r="PAN69" s="308"/>
      <c r="PAO69" s="308"/>
      <c r="PAP69" s="308"/>
      <c r="PAQ69" s="308"/>
      <c r="PAR69" s="308"/>
      <c r="PAS69" s="308"/>
      <c r="PAT69" s="308"/>
      <c r="PAU69" s="308"/>
      <c r="PAV69" s="308"/>
      <c r="PAW69" s="308"/>
      <c r="PAX69" s="308"/>
      <c r="PAY69" s="308"/>
      <c r="PAZ69" s="308"/>
      <c r="PBA69" s="308"/>
      <c r="PBB69" s="308"/>
      <c r="PBC69" s="308"/>
      <c r="PBD69" s="308"/>
      <c r="PBE69" s="308"/>
      <c r="PBF69" s="308"/>
      <c r="PBG69" s="308"/>
      <c r="PBH69" s="308"/>
      <c r="PBI69" s="308"/>
      <c r="PBJ69" s="308"/>
      <c r="PBK69" s="308"/>
      <c r="PBL69" s="308"/>
      <c r="PBM69" s="308"/>
      <c r="PBN69" s="308"/>
      <c r="PBO69" s="308"/>
      <c r="PBP69" s="308"/>
      <c r="PBQ69" s="308"/>
      <c r="PBR69" s="308"/>
      <c r="PBS69" s="308"/>
      <c r="PBT69" s="308"/>
      <c r="PBU69" s="308"/>
      <c r="PBV69" s="308"/>
      <c r="PBW69" s="308"/>
      <c r="PBX69" s="308"/>
      <c r="PBY69" s="308"/>
      <c r="PBZ69" s="308"/>
      <c r="PCA69" s="308"/>
      <c r="PCB69" s="308"/>
      <c r="PCC69" s="308"/>
      <c r="PCD69" s="308"/>
      <c r="PCE69" s="308"/>
      <c r="PCF69" s="308"/>
      <c r="PCG69" s="308"/>
      <c r="PCH69" s="308"/>
      <c r="PCI69" s="308"/>
      <c r="PCJ69" s="308"/>
      <c r="PCK69" s="308"/>
      <c r="PCL69" s="308"/>
      <c r="PCM69" s="308"/>
      <c r="PCN69" s="308"/>
      <c r="PCO69" s="308"/>
      <c r="PCP69" s="308"/>
      <c r="PCQ69" s="308"/>
      <c r="PCR69" s="308"/>
      <c r="PCS69" s="308"/>
      <c r="PCT69" s="308"/>
      <c r="PCU69" s="308"/>
      <c r="PCV69" s="308"/>
      <c r="PCW69" s="308"/>
      <c r="PCX69" s="308"/>
      <c r="PCY69" s="308"/>
      <c r="PCZ69" s="308"/>
      <c r="PDA69" s="308"/>
      <c r="PDB69" s="308"/>
      <c r="PDC69" s="308"/>
      <c r="PDD69" s="308"/>
      <c r="PDE69" s="308"/>
      <c r="PDF69" s="308"/>
      <c r="PDG69" s="308"/>
      <c r="PDH69" s="308"/>
      <c r="PDI69" s="308"/>
      <c r="PDJ69" s="308"/>
      <c r="PDK69" s="308"/>
      <c r="PDL69" s="308"/>
      <c r="PDM69" s="308"/>
      <c r="PDN69" s="308"/>
      <c r="PDO69" s="308"/>
      <c r="PDP69" s="308"/>
      <c r="PDQ69" s="308"/>
      <c r="PDR69" s="308"/>
      <c r="PDS69" s="308"/>
      <c r="PDT69" s="308"/>
      <c r="PDU69" s="308"/>
      <c r="PDV69" s="308"/>
      <c r="PDW69" s="308"/>
      <c r="PDX69" s="308"/>
      <c r="PDY69" s="308"/>
      <c r="PDZ69" s="308"/>
      <c r="PEA69" s="308"/>
      <c r="PEB69" s="308"/>
      <c r="PEC69" s="308"/>
      <c r="PED69" s="308"/>
      <c r="PEE69" s="308"/>
      <c r="PEF69" s="308"/>
      <c r="PEG69" s="308"/>
      <c r="PEH69" s="308"/>
      <c r="PEI69" s="308"/>
      <c r="PEJ69" s="308"/>
      <c r="PEK69" s="308"/>
      <c r="PEL69" s="308"/>
      <c r="PEM69" s="308"/>
      <c r="PEN69" s="308"/>
      <c r="PEO69" s="308"/>
      <c r="PEP69" s="308"/>
      <c r="PEQ69" s="308"/>
      <c r="PER69" s="308"/>
      <c r="PES69" s="308"/>
      <c r="PET69" s="308"/>
      <c r="PEU69" s="308"/>
      <c r="PEV69" s="308"/>
      <c r="PEW69" s="308"/>
      <c r="PEX69" s="308"/>
      <c r="PEY69" s="308"/>
      <c r="PEZ69" s="308"/>
      <c r="PFA69" s="308"/>
      <c r="PFB69" s="308"/>
      <c r="PFC69" s="308"/>
      <c r="PFD69" s="308"/>
      <c r="PFE69" s="308"/>
      <c r="PFF69" s="308"/>
      <c r="PFG69" s="308"/>
      <c r="PFH69" s="308"/>
      <c r="PFI69" s="308"/>
      <c r="PFJ69" s="308"/>
      <c r="PFK69" s="308"/>
      <c r="PFL69" s="308"/>
      <c r="PFM69" s="308"/>
      <c r="PFN69" s="308"/>
      <c r="PFO69" s="308"/>
      <c r="PFP69" s="308"/>
      <c r="PFQ69" s="308"/>
      <c r="PFR69" s="308"/>
      <c r="PFS69" s="308"/>
      <c r="PFT69" s="308"/>
      <c r="PFU69" s="308"/>
      <c r="PFV69" s="308"/>
      <c r="PFW69" s="308"/>
      <c r="PFX69" s="308"/>
      <c r="PFY69" s="308"/>
      <c r="PFZ69" s="308"/>
      <c r="PGA69" s="308"/>
      <c r="PGB69" s="308"/>
      <c r="PGC69" s="308"/>
      <c r="PGD69" s="308"/>
      <c r="PGE69" s="308"/>
      <c r="PGF69" s="308"/>
      <c r="PGG69" s="308"/>
      <c r="PGH69" s="308"/>
      <c r="PGI69" s="308"/>
      <c r="PGJ69" s="308"/>
      <c r="PGK69" s="308"/>
      <c r="PGL69" s="308"/>
      <c r="PGM69" s="308"/>
      <c r="PGN69" s="308"/>
      <c r="PGO69" s="308"/>
      <c r="PGP69" s="308"/>
      <c r="PGQ69" s="308"/>
      <c r="PGR69" s="308"/>
      <c r="PGS69" s="308"/>
      <c r="PGT69" s="308"/>
      <c r="PGU69" s="308"/>
      <c r="PGV69" s="308"/>
      <c r="PGW69" s="308"/>
      <c r="PGX69" s="308"/>
      <c r="PGY69" s="308"/>
      <c r="PGZ69" s="308"/>
      <c r="PHA69" s="308"/>
      <c r="PHB69" s="308"/>
      <c r="PHC69" s="308"/>
      <c r="PHD69" s="308"/>
      <c r="PHE69" s="308"/>
      <c r="PHF69" s="308"/>
      <c r="PHG69" s="308"/>
      <c r="PHH69" s="308"/>
      <c r="PHI69" s="308"/>
      <c r="PHJ69" s="308"/>
      <c r="PHK69" s="308"/>
      <c r="PHL69" s="308"/>
      <c r="PHM69" s="308"/>
      <c r="PHN69" s="308"/>
      <c r="PHO69" s="308"/>
      <c r="PHP69" s="308"/>
      <c r="PHQ69" s="308"/>
      <c r="PHR69" s="308"/>
      <c r="PHS69" s="308"/>
      <c r="PHT69" s="308"/>
      <c r="PHU69" s="308"/>
      <c r="PHV69" s="308"/>
      <c r="PHW69" s="308"/>
      <c r="PHX69" s="308"/>
      <c r="PHY69" s="308"/>
      <c r="PHZ69" s="308"/>
      <c r="PIA69" s="308"/>
      <c r="PIB69" s="308"/>
      <c r="PIC69" s="308"/>
      <c r="PID69" s="308"/>
      <c r="PIE69" s="308"/>
      <c r="PIF69" s="308"/>
      <c r="PIG69" s="308"/>
      <c r="PIH69" s="308"/>
      <c r="PII69" s="308"/>
      <c r="PIJ69" s="308"/>
      <c r="PIK69" s="308"/>
      <c r="PIL69" s="308"/>
      <c r="PIM69" s="308"/>
      <c r="PIN69" s="308"/>
      <c r="PIO69" s="308"/>
      <c r="PIP69" s="308"/>
      <c r="PIQ69" s="308"/>
      <c r="PIR69" s="308"/>
      <c r="PIS69" s="308"/>
      <c r="PIT69" s="308"/>
      <c r="PIU69" s="308"/>
      <c r="PIV69" s="308"/>
      <c r="PIW69" s="308"/>
      <c r="PIX69" s="308"/>
      <c r="PIY69" s="308"/>
      <c r="PIZ69" s="308"/>
      <c r="PJA69" s="308"/>
      <c r="PJB69" s="308"/>
      <c r="PJC69" s="308"/>
      <c r="PJD69" s="308"/>
      <c r="PJE69" s="308"/>
      <c r="PJF69" s="308"/>
      <c r="PJG69" s="308"/>
      <c r="PJH69" s="308"/>
      <c r="PJI69" s="308"/>
      <c r="PJJ69" s="308"/>
      <c r="PJK69" s="308"/>
      <c r="PJL69" s="308"/>
      <c r="PJM69" s="308"/>
      <c r="PJN69" s="308"/>
      <c r="PJO69" s="308"/>
      <c r="PJP69" s="308"/>
      <c r="PJQ69" s="308"/>
      <c r="PJR69" s="308"/>
      <c r="PJS69" s="308"/>
      <c r="PJT69" s="308"/>
      <c r="PJU69" s="308"/>
      <c r="PJV69" s="308"/>
      <c r="PJW69" s="308"/>
      <c r="PJX69" s="308"/>
      <c r="PJY69" s="308"/>
      <c r="PJZ69" s="308"/>
      <c r="PKA69" s="308"/>
      <c r="PKB69" s="308"/>
      <c r="PKC69" s="308"/>
      <c r="PKD69" s="308"/>
      <c r="PKE69" s="308"/>
      <c r="PKF69" s="308"/>
      <c r="PKG69" s="308"/>
      <c r="PKH69" s="308"/>
      <c r="PKI69" s="308"/>
      <c r="PKJ69" s="308"/>
      <c r="PKK69" s="308"/>
      <c r="PKL69" s="308"/>
      <c r="PKM69" s="308"/>
      <c r="PKN69" s="308"/>
      <c r="PKO69" s="308"/>
      <c r="PKP69" s="308"/>
      <c r="PKQ69" s="308"/>
      <c r="PKR69" s="308"/>
      <c r="PKS69" s="308"/>
      <c r="PKT69" s="308"/>
      <c r="PKU69" s="308"/>
      <c r="PKV69" s="308"/>
      <c r="PKW69" s="308"/>
      <c r="PKX69" s="308"/>
      <c r="PKY69" s="308"/>
      <c r="PKZ69" s="308"/>
      <c r="PLA69" s="308"/>
      <c r="PLB69" s="308"/>
      <c r="PLC69" s="308"/>
      <c r="PLD69" s="308"/>
      <c r="PLE69" s="308"/>
      <c r="PLF69" s="308"/>
      <c r="PLG69" s="308"/>
      <c r="PLH69" s="308"/>
      <c r="PLI69" s="308"/>
      <c r="PLJ69" s="308"/>
      <c r="PLK69" s="308"/>
      <c r="PLL69" s="308"/>
      <c r="PLM69" s="308"/>
      <c r="PLN69" s="308"/>
      <c r="PLO69" s="308"/>
      <c r="PLP69" s="308"/>
      <c r="PLQ69" s="308"/>
      <c r="PLR69" s="308"/>
      <c r="PLS69" s="308"/>
      <c r="PLT69" s="308"/>
      <c r="PLU69" s="308"/>
      <c r="PLV69" s="308"/>
      <c r="PLW69" s="308"/>
      <c r="PLX69" s="308"/>
      <c r="PLY69" s="308"/>
      <c r="PLZ69" s="308"/>
      <c r="PMA69" s="308"/>
      <c r="PMB69" s="308"/>
      <c r="PMC69" s="308"/>
      <c r="PMD69" s="308"/>
      <c r="PME69" s="308"/>
      <c r="PMF69" s="308"/>
      <c r="PMG69" s="308"/>
      <c r="PMH69" s="308"/>
      <c r="PMI69" s="308"/>
      <c r="PMJ69" s="308"/>
      <c r="PMK69" s="308"/>
      <c r="PML69" s="308"/>
      <c r="PMM69" s="308"/>
      <c r="PMN69" s="308"/>
      <c r="PMO69" s="308"/>
      <c r="PMP69" s="308"/>
      <c r="PMQ69" s="308"/>
      <c r="PMR69" s="308"/>
      <c r="PMS69" s="308"/>
      <c r="PMT69" s="308"/>
      <c r="PMU69" s="308"/>
      <c r="PMV69" s="308"/>
      <c r="PMW69" s="308"/>
      <c r="PMX69" s="308"/>
      <c r="PMY69" s="308"/>
      <c r="PMZ69" s="308"/>
      <c r="PNA69" s="308"/>
      <c r="PNB69" s="308"/>
      <c r="PNC69" s="308"/>
      <c r="PND69" s="308"/>
      <c r="PNE69" s="308"/>
      <c r="PNF69" s="308"/>
      <c r="PNG69" s="308"/>
      <c r="PNH69" s="308"/>
      <c r="PNI69" s="308"/>
      <c r="PNJ69" s="308"/>
      <c r="PNK69" s="308"/>
      <c r="PNL69" s="308"/>
      <c r="PNM69" s="308"/>
      <c r="PNN69" s="308"/>
      <c r="PNO69" s="308"/>
      <c r="PNP69" s="308"/>
      <c r="PNQ69" s="308"/>
      <c r="PNR69" s="308"/>
      <c r="PNS69" s="308"/>
      <c r="PNT69" s="308"/>
      <c r="PNU69" s="308"/>
      <c r="PNV69" s="308"/>
      <c r="PNW69" s="308"/>
      <c r="PNX69" s="308"/>
      <c r="PNY69" s="308"/>
      <c r="PNZ69" s="308"/>
      <c r="POA69" s="308"/>
      <c r="POB69" s="308"/>
      <c r="POC69" s="308"/>
      <c r="POD69" s="308"/>
      <c r="POE69" s="308"/>
      <c r="POF69" s="308"/>
      <c r="POG69" s="308"/>
      <c r="POH69" s="308"/>
      <c r="POI69" s="308"/>
      <c r="POJ69" s="308"/>
      <c r="POK69" s="308"/>
      <c r="POL69" s="308"/>
      <c r="POM69" s="308"/>
      <c r="PON69" s="308"/>
      <c r="POO69" s="308"/>
      <c r="POP69" s="308"/>
      <c r="POQ69" s="308"/>
      <c r="POR69" s="308"/>
      <c r="POS69" s="308"/>
      <c r="POT69" s="308"/>
      <c r="POU69" s="308"/>
      <c r="POV69" s="308"/>
      <c r="POW69" s="308"/>
      <c r="POX69" s="308"/>
      <c r="POY69" s="308"/>
      <c r="POZ69" s="308"/>
      <c r="PPA69" s="308"/>
      <c r="PPB69" s="308"/>
      <c r="PPC69" s="308"/>
      <c r="PPD69" s="308"/>
      <c r="PPE69" s="308"/>
      <c r="PPF69" s="308"/>
      <c r="PPG69" s="308"/>
      <c r="PPH69" s="308"/>
      <c r="PPI69" s="308"/>
      <c r="PPJ69" s="308"/>
      <c r="PPK69" s="308"/>
      <c r="PPL69" s="308"/>
      <c r="PPM69" s="308"/>
      <c r="PPN69" s="308"/>
      <c r="PPO69" s="308"/>
      <c r="PPP69" s="308"/>
      <c r="PPQ69" s="308"/>
      <c r="PPR69" s="308"/>
      <c r="PPS69" s="308"/>
      <c r="PPT69" s="308"/>
      <c r="PPU69" s="308"/>
      <c r="PPV69" s="308"/>
      <c r="PPW69" s="308"/>
      <c r="PPX69" s="308"/>
      <c r="PPY69" s="308"/>
      <c r="PPZ69" s="308"/>
      <c r="PQA69" s="308"/>
      <c r="PQB69" s="308"/>
      <c r="PQC69" s="308"/>
      <c r="PQD69" s="308"/>
      <c r="PQE69" s="308"/>
      <c r="PQF69" s="308"/>
      <c r="PQG69" s="308"/>
      <c r="PQH69" s="308"/>
      <c r="PQI69" s="308"/>
      <c r="PQJ69" s="308"/>
      <c r="PQK69" s="308"/>
      <c r="PQL69" s="308"/>
      <c r="PQM69" s="308"/>
      <c r="PQN69" s="308"/>
      <c r="PQO69" s="308"/>
      <c r="PQP69" s="308"/>
      <c r="PQQ69" s="308"/>
      <c r="PQR69" s="308"/>
      <c r="PQS69" s="308"/>
      <c r="PQT69" s="308"/>
      <c r="PQU69" s="308"/>
      <c r="PQV69" s="308"/>
      <c r="PQW69" s="308"/>
      <c r="PQX69" s="308"/>
      <c r="PQY69" s="308"/>
      <c r="PQZ69" s="308"/>
      <c r="PRA69" s="308"/>
      <c r="PRB69" s="308"/>
      <c r="PRC69" s="308"/>
      <c r="PRD69" s="308"/>
      <c r="PRE69" s="308"/>
      <c r="PRF69" s="308"/>
      <c r="PRG69" s="308"/>
      <c r="PRH69" s="308"/>
      <c r="PRI69" s="308"/>
      <c r="PRJ69" s="308"/>
      <c r="PRK69" s="308"/>
      <c r="PRL69" s="308"/>
      <c r="PRM69" s="308"/>
      <c r="PRN69" s="308"/>
      <c r="PRO69" s="308"/>
      <c r="PRP69" s="308"/>
      <c r="PRQ69" s="308"/>
      <c r="PRR69" s="308"/>
      <c r="PRS69" s="308"/>
      <c r="PRT69" s="308"/>
      <c r="PRU69" s="308"/>
      <c r="PRV69" s="308"/>
      <c r="PRW69" s="308"/>
      <c r="PRX69" s="308"/>
      <c r="PRY69" s="308"/>
      <c r="PRZ69" s="308"/>
      <c r="PSA69" s="308"/>
      <c r="PSB69" s="308"/>
      <c r="PSC69" s="308"/>
      <c r="PSD69" s="308"/>
      <c r="PSE69" s="308"/>
      <c r="PSF69" s="308"/>
      <c r="PSG69" s="308"/>
      <c r="PSH69" s="308"/>
      <c r="PSI69" s="308"/>
      <c r="PSJ69" s="308"/>
      <c r="PSK69" s="308"/>
      <c r="PSL69" s="308"/>
      <c r="PSM69" s="308"/>
      <c r="PSN69" s="308"/>
      <c r="PSO69" s="308"/>
      <c r="PSP69" s="308"/>
      <c r="PSQ69" s="308"/>
      <c r="PSR69" s="308"/>
      <c r="PSS69" s="308"/>
      <c r="PST69" s="308"/>
      <c r="PSU69" s="308"/>
      <c r="PSV69" s="308"/>
      <c r="PSW69" s="308"/>
      <c r="PSX69" s="308"/>
      <c r="PSY69" s="308"/>
      <c r="PSZ69" s="308"/>
      <c r="PTA69" s="308"/>
      <c r="PTB69" s="308"/>
      <c r="PTC69" s="308"/>
      <c r="PTD69" s="308"/>
      <c r="PTE69" s="308"/>
      <c r="PTF69" s="308"/>
      <c r="PTG69" s="308"/>
      <c r="PTH69" s="308"/>
      <c r="PTI69" s="308"/>
      <c r="PTJ69" s="308"/>
      <c r="PTK69" s="308"/>
      <c r="PTL69" s="308"/>
      <c r="PTM69" s="308"/>
      <c r="PTN69" s="308"/>
      <c r="PTO69" s="308"/>
      <c r="PTP69" s="308"/>
      <c r="PTQ69" s="308"/>
      <c r="PTR69" s="308"/>
      <c r="PTS69" s="308"/>
      <c r="PTT69" s="308"/>
      <c r="PTU69" s="308"/>
      <c r="PTV69" s="308"/>
      <c r="PTW69" s="308"/>
      <c r="PTX69" s="308"/>
      <c r="PTY69" s="308"/>
      <c r="PTZ69" s="308"/>
      <c r="PUA69" s="308"/>
      <c r="PUB69" s="308"/>
      <c r="PUC69" s="308"/>
      <c r="PUD69" s="308"/>
      <c r="PUE69" s="308"/>
      <c r="PUF69" s="308"/>
      <c r="PUG69" s="308"/>
      <c r="PUH69" s="308"/>
      <c r="PUI69" s="308"/>
      <c r="PUJ69" s="308"/>
      <c r="PUK69" s="308"/>
      <c r="PUL69" s="308"/>
      <c r="PUM69" s="308"/>
      <c r="PUN69" s="308"/>
      <c r="PUO69" s="308"/>
      <c r="PUP69" s="308"/>
      <c r="PUQ69" s="308"/>
      <c r="PUR69" s="308"/>
      <c r="PUS69" s="308"/>
      <c r="PUT69" s="308"/>
      <c r="PUU69" s="308"/>
      <c r="PUV69" s="308"/>
      <c r="PUW69" s="308"/>
      <c r="PUX69" s="308"/>
      <c r="PUY69" s="308"/>
      <c r="PUZ69" s="308"/>
      <c r="PVA69" s="308"/>
      <c r="PVB69" s="308"/>
      <c r="PVC69" s="308"/>
      <c r="PVD69" s="308"/>
      <c r="PVE69" s="308"/>
      <c r="PVF69" s="308"/>
      <c r="PVG69" s="308"/>
      <c r="PVH69" s="308"/>
      <c r="PVI69" s="308"/>
      <c r="PVJ69" s="308"/>
      <c r="PVK69" s="308"/>
      <c r="PVL69" s="308"/>
      <c r="PVM69" s="308"/>
      <c r="PVN69" s="308"/>
      <c r="PVO69" s="308"/>
      <c r="PVP69" s="308"/>
      <c r="PVQ69" s="308"/>
      <c r="PVR69" s="308"/>
      <c r="PVS69" s="308"/>
      <c r="PVT69" s="308"/>
      <c r="PVU69" s="308"/>
      <c r="PVV69" s="308"/>
      <c r="PVW69" s="308"/>
      <c r="PVX69" s="308"/>
      <c r="PVY69" s="308"/>
      <c r="PVZ69" s="308"/>
      <c r="PWA69" s="308"/>
      <c r="PWB69" s="308"/>
      <c r="PWC69" s="308"/>
      <c r="PWD69" s="308"/>
      <c r="PWE69" s="308"/>
      <c r="PWF69" s="308"/>
      <c r="PWG69" s="308"/>
      <c r="PWH69" s="308"/>
      <c r="PWI69" s="308"/>
      <c r="PWJ69" s="308"/>
      <c r="PWK69" s="308"/>
      <c r="PWL69" s="308"/>
      <c r="PWM69" s="308"/>
      <c r="PWN69" s="308"/>
      <c r="PWO69" s="308"/>
      <c r="PWP69" s="308"/>
      <c r="PWQ69" s="308"/>
      <c r="PWR69" s="308"/>
      <c r="PWS69" s="308"/>
      <c r="PWT69" s="308"/>
      <c r="PWU69" s="308"/>
      <c r="PWV69" s="308"/>
      <c r="PWW69" s="308"/>
      <c r="PWX69" s="308"/>
      <c r="PWY69" s="308"/>
      <c r="PWZ69" s="308"/>
      <c r="PXA69" s="308"/>
      <c r="PXB69" s="308"/>
      <c r="PXC69" s="308"/>
      <c r="PXD69" s="308"/>
      <c r="PXE69" s="308"/>
      <c r="PXF69" s="308"/>
      <c r="PXG69" s="308"/>
      <c r="PXH69" s="308"/>
      <c r="PXI69" s="308"/>
      <c r="PXJ69" s="308"/>
      <c r="PXK69" s="308"/>
      <c r="PXL69" s="308"/>
      <c r="PXM69" s="308"/>
      <c r="PXN69" s="308"/>
      <c r="PXO69" s="308"/>
      <c r="PXP69" s="308"/>
      <c r="PXQ69" s="308"/>
      <c r="PXR69" s="308"/>
      <c r="PXS69" s="308"/>
      <c r="PXT69" s="308"/>
      <c r="PXU69" s="308"/>
      <c r="PXV69" s="308"/>
      <c r="PXW69" s="308"/>
      <c r="PXX69" s="308"/>
      <c r="PXY69" s="308"/>
      <c r="PXZ69" s="308"/>
      <c r="PYA69" s="308"/>
      <c r="PYB69" s="308"/>
      <c r="PYC69" s="308"/>
      <c r="PYD69" s="308"/>
      <c r="PYE69" s="308"/>
      <c r="PYF69" s="308"/>
      <c r="PYG69" s="308"/>
      <c r="PYH69" s="308"/>
      <c r="PYI69" s="308"/>
      <c r="PYJ69" s="308"/>
      <c r="PYK69" s="308"/>
      <c r="PYL69" s="308"/>
      <c r="PYM69" s="308"/>
      <c r="PYN69" s="308"/>
      <c r="PYO69" s="308"/>
      <c r="PYP69" s="308"/>
      <c r="PYQ69" s="308"/>
      <c r="PYR69" s="308"/>
      <c r="PYS69" s="308"/>
      <c r="PYT69" s="308"/>
      <c r="PYU69" s="308"/>
      <c r="PYV69" s="308"/>
      <c r="PYW69" s="308"/>
      <c r="PYX69" s="308"/>
      <c r="PYY69" s="308"/>
      <c r="PYZ69" s="308"/>
      <c r="PZA69" s="308"/>
      <c r="PZB69" s="308"/>
      <c r="PZC69" s="308"/>
      <c r="PZD69" s="308"/>
      <c r="PZE69" s="308"/>
      <c r="PZF69" s="308"/>
      <c r="PZG69" s="308"/>
      <c r="PZH69" s="308"/>
      <c r="PZI69" s="308"/>
      <c r="PZJ69" s="308"/>
      <c r="PZK69" s="308"/>
      <c r="PZL69" s="308"/>
      <c r="PZM69" s="308"/>
      <c r="PZN69" s="308"/>
      <c r="PZO69" s="308"/>
      <c r="PZP69" s="308"/>
      <c r="PZQ69" s="308"/>
      <c r="PZR69" s="308"/>
      <c r="PZS69" s="308"/>
      <c r="PZT69" s="308"/>
      <c r="PZU69" s="308"/>
      <c r="PZV69" s="308"/>
      <c r="PZW69" s="308"/>
      <c r="PZX69" s="308"/>
      <c r="PZY69" s="308"/>
      <c r="PZZ69" s="308"/>
      <c r="QAA69" s="308"/>
      <c r="QAB69" s="308"/>
      <c r="QAC69" s="308"/>
      <c r="QAD69" s="308"/>
      <c r="QAE69" s="308"/>
      <c r="QAF69" s="308"/>
      <c r="QAG69" s="308"/>
      <c r="QAH69" s="308"/>
      <c r="QAI69" s="308"/>
      <c r="QAJ69" s="308"/>
      <c r="QAK69" s="308"/>
      <c r="QAL69" s="308"/>
      <c r="QAM69" s="308"/>
      <c r="QAN69" s="308"/>
      <c r="QAO69" s="308"/>
      <c r="QAP69" s="308"/>
      <c r="QAQ69" s="308"/>
      <c r="QAR69" s="308"/>
      <c r="QAS69" s="308"/>
      <c r="QAT69" s="308"/>
      <c r="QAU69" s="308"/>
      <c r="QAV69" s="308"/>
      <c r="QAW69" s="308"/>
      <c r="QAX69" s="308"/>
      <c r="QAY69" s="308"/>
      <c r="QAZ69" s="308"/>
      <c r="QBA69" s="308"/>
      <c r="QBB69" s="308"/>
      <c r="QBC69" s="308"/>
      <c r="QBD69" s="308"/>
      <c r="QBE69" s="308"/>
      <c r="QBF69" s="308"/>
      <c r="QBG69" s="308"/>
      <c r="QBH69" s="308"/>
      <c r="QBI69" s="308"/>
      <c r="QBJ69" s="308"/>
      <c r="QBK69" s="308"/>
      <c r="QBL69" s="308"/>
      <c r="QBM69" s="308"/>
      <c r="QBN69" s="308"/>
      <c r="QBO69" s="308"/>
      <c r="QBP69" s="308"/>
      <c r="QBQ69" s="308"/>
      <c r="QBR69" s="308"/>
      <c r="QBS69" s="308"/>
      <c r="QBT69" s="308"/>
      <c r="QBU69" s="308"/>
      <c r="QBV69" s="308"/>
      <c r="QBW69" s="308"/>
      <c r="QBX69" s="308"/>
      <c r="QBY69" s="308"/>
      <c r="QBZ69" s="308"/>
      <c r="QCA69" s="308"/>
      <c r="QCB69" s="308"/>
      <c r="QCC69" s="308"/>
      <c r="QCD69" s="308"/>
      <c r="QCE69" s="308"/>
      <c r="QCF69" s="308"/>
      <c r="QCG69" s="308"/>
      <c r="QCH69" s="308"/>
      <c r="QCI69" s="308"/>
      <c r="QCJ69" s="308"/>
      <c r="QCK69" s="308"/>
      <c r="QCL69" s="308"/>
      <c r="QCM69" s="308"/>
      <c r="QCN69" s="308"/>
      <c r="QCO69" s="308"/>
      <c r="QCP69" s="308"/>
      <c r="QCQ69" s="308"/>
      <c r="QCR69" s="308"/>
      <c r="QCS69" s="308"/>
      <c r="QCT69" s="308"/>
      <c r="QCU69" s="308"/>
      <c r="QCV69" s="308"/>
      <c r="QCW69" s="308"/>
      <c r="QCX69" s="308"/>
      <c r="QCY69" s="308"/>
      <c r="QCZ69" s="308"/>
      <c r="QDA69" s="308"/>
      <c r="QDB69" s="308"/>
      <c r="QDC69" s="308"/>
      <c r="QDD69" s="308"/>
      <c r="QDE69" s="308"/>
      <c r="QDF69" s="308"/>
      <c r="QDG69" s="308"/>
      <c r="QDH69" s="308"/>
      <c r="QDI69" s="308"/>
      <c r="QDJ69" s="308"/>
      <c r="QDK69" s="308"/>
      <c r="QDL69" s="308"/>
      <c r="QDM69" s="308"/>
      <c r="QDN69" s="308"/>
      <c r="QDO69" s="308"/>
      <c r="QDP69" s="308"/>
      <c r="QDQ69" s="308"/>
      <c r="QDR69" s="308"/>
      <c r="QDS69" s="308"/>
      <c r="QDT69" s="308"/>
      <c r="QDU69" s="308"/>
      <c r="QDV69" s="308"/>
      <c r="QDW69" s="308"/>
      <c r="QDX69" s="308"/>
      <c r="QDY69" s="308"/>
      <c r="QDZ69" s="308"/>
      <c r="QEA69" s="308"/>
      <c r="QEB69" s="308"/>
      <c r="QEC69" s="308"/>
      <c r="QED69" s="308"/>
      <c r="QEE69" s="308"/>
      <c r="QEF69" s="308"/>
      <c r="QEG69" s="308"/>
      <c r="QEH69" s="308"/>
      <c r="QEI69" s="308"/>
      <c r="QEJ69" s="308"/>
      <c r="QEK69" s="308"/>
      <c r="QEL69" s="308"/>
      <c r="QEM69" s="308"/>
      <c r="QEN69" s="308"/>
      <c r="QEO69" s="308"/>
      <c r="QEP69" s="308"/>
      <c r="QEQ69" s="308"/>
      <c r="QER69" s="308"/>
      <c r="QES69" s="308"/>
      <c r="QET69" s="308"/>
      <c r="QEU69" s="308"/>
      <c r="QEV69" s="308"/>
      <c r="QEW69" s="308"/>
      <c r="QEX69" s="308"/>
      <c r="QEY69" s="308"/>
      <c r="QEZ69" s="308"/>
      <c r="QFA69" s="308"/>
      <c r="QFB69" s="308"/>
      <c r="QFC69" s="308"/>
      <c r="QFD69" s="308"/>
      <c r="QFE69" s="308"/>
      <c r="QFF69" s="308"/>
      <c r="QFG69" s="308"/>
      <c r="QFH69" s="308"/>
      <c r="QFI69" s="308"/>
      <c r="QFJ69" s="308"/>
      <c r="QFK69" s="308"/>
      <c r="QFL69" s="308"/>
      <c r="QFM69" s="308"/>
      <c r="QFN69" s="308"/>
      <c r="QFO69" s="308"/>
      <c r="QFP69" s="308"/>
      <c r="QFQ69" s="308"/>
      <c r="QFR69" s="308"/>
      <c r="QFS69" s="308"/>
      <c r="QFT69" s="308"/>
      <c r="QFU69" s="308"/>
      <c r="QFV69" s="308"/>
      <c r="QFW69" s="308"/>
      <c r="QFX69" s="308"/>
      <c r="QFY69" s="308"/>
      <c r="QFZ69" s="308"/>
      <c r="QGA69" s="308"/>
      <c r="QGB69" s="308"/>
      <c r="QGC69" s="308"/>
      <c r="QGD69" s="308"/>
      <c r="QGE69" s="308"/>
      <c r="QGF69" s="308"/>
      <c r="QGG69" s="308"/>
      <c r="QGH69" s="308"/>
      <c r="QGI69" s="308"/>
      <c r="QGJ69" s="308"/>
      <c r="QGK69" s="308"/>
      <c r="QGL69" s="308"/>
      <c r="QGM69" s="308"/>
      <c r="QGN69" s="308"/>
      <c r="QGO69" s="308"/>
      <c r="QGP69" s="308"/>
      <c r="QGQ69" s="308"/>
      <c r="QGR69" s="308"/>
      <c r="QGS69" s="308"/>
      <c r="QGT69" s="308"/>
      <c r="QGU69" s="308"/>
      <c r="QGV69" s="308"/>
      <c r="QGW69" s="308"/>
      <c r="QGX69" s="308"/>
      <c r="QGY69" s="308"/>
      <c r="QGZ69" s="308"/>
      <c r="QHA69" s="308"/>
      <c r="QHB69" s="308"/>
      <c r="QHC69" s="308"/>
      <c r="QHD69" s="308"/>
      <c r="QHE69" s="308"/>
      <c r="QHF69" s="308"/>
      <c r="QHG69" s="308"/>
      <c r="QHH69" s="308"/>
      <c r="QHI69" s="308"/>
      <c r="QHJ69" s="308"/>
      <c r="QHK69" s="308"/>
      <c r="QHL69" s="308"/>
      <c r="QHM69" s="308"/>
      <c r="QHN69" s="308"/>
      <c r="QHO69" s="308"/>
      <c r="QHP69" s="308"/>
      <c r="QHQ69" s="308"/>
      <c r="QHR69" s="308"/>
      <c r="QHS69" s="308"/>
      <c r="QHT69" s="308"/>
      <c r="QHU69" s="308"/>
      <c r="QHV69" s="308"/>
      <c r="QHW69" s="308"/>
      <c r="QHX69" s="308"/>
      <c r="QHY69" s="308"/>
      <c r="QHZ69" s="308"/>
      <c r="QIA69" s="308"/>
      <c r="QIB69" s="308"/>
      <c r="QIC69" s="308"/>
      <c r="QID69" s="308"/>
      <c r="QIE69" s="308"/>
      <c r="QIF69" s="308"/>
      <c r="QIG69" s="308"/>
      <c r="QIH69" s="308"/>
      <c r="QII69" s="308"/>
      <c r="QIJ69" s="308"/>
      <c r="QIK69" s="308"/>
      <c r="QIL69" s="308"/>
      <c r="QIM69" s="308"/>
      <c r="QIN69" s="308"/>
      <c r="QIO69" s="308"/>
      <c r="QIP69" s="308"/>
      <c r="QIQ69" s="308"/>
      <c r="QIR69" s="308"/>
      <c r="QIS69" s="308"/>
      <c r="QIT69" s="308"/>
      <c r="QIU69" s="308"/>
      <c r="QIV69" s="308"/>
      <c r="QIW69" s="308"/>
      <c r="QIX69" s="308"/>
      <c r="QIY69" s="308"/>
      <c r="QIZ69" s="308"/>
      <c r="QJA69" s="308"/>
      <c r="QJB69" s="308"/>
      <c r="QJC69" s="308"/>
      <c r="QJD69" s="308"/>
      <c r="QJE69" s="308"/>
      <c r="QJF69" s="308"/>
      <c r="QJG69" s="308"/>
      <c r="QJH69" s="308"/>
      <c r="QJI69" s="308"/>
      <c r="QJJ69" s="308"/>
      <c r="QJK69" s="308"/>
      <c r="QJL69" s="308"/>
      <c r="QJM69" s="308"/>
      <c r="QJN69" s="308"/>
      <c r="QJO69" s="308"/>
      <c r="QJP69" s="308"/>
      <c r="QJQ69" s="308"/>
      <c r="QJR69" s="308"/>
      <c r="QJS69" s="308"/>
      <c r="QJT69" s="308"/>
      <c r="QJU69" s="308"/>
      <c r="QJV69" s="308"/>
      <c r="QJW69" s="308"/>
      <c r="QJX69" s="308"/>
      <c r="QJY69" s="308"/>
      <c r="QJZ69" s="308"/>
      <c r="QKA69" s="308"/>
      <c r="QKB69" s="308"/>
      <c r="QKC69" s="308"/>
      <c r="QKD69" s="308"/>
      <c r="QKE69" s="308"/>
      <c r="QKF69" s="308"/>
      <c r="QKG69" s="308"/>
      <c r="QKH69" s="308"/>
      <c r="QKI69" s="308"/>
      <c r="QKJ69" s="308"/>
      <c r="QKK69" s="308"/>
      <c r="QKL69" s="308"/>
      <c r="QKM69" s="308"/>
      <c r="QKN69" s="308"/>
      <c r="QKO69" s="308"/>
      <c r="QKP69" s="308"/>
      <c r="QKQ69" s="308"/>
      <c r="QKR69" s="308"/>
      <c r="QKS69" s="308"/>
      <c r="QKT69" s="308"/>
      <c r="QKU69" s="308"/>
      <c r="QKV69" s="308"/>
      <c r="QKW69" s="308"/>
      <c r="QKX69" s="308"/>
      <c r="QKY69" s="308"/>
      <c r="QKZ69" s="308"/>
      <c r="QLA69" s="308"/>
      <c r="QLB69" s="308"/>
      <c r="QLC69" s="308"/>
      <c r="QLD69" s="308"/>
      <c r="QLE69" s="308"/>
      <c r="QLF69" s="308"/>
      <c r="QLG69" s="308"/>
      <c r="QLH69" s="308"/>
      <c r="QLI69" s="308"/>
      <c r="QLJ69" s="308"/>
      <c r="QLK69" s="308"/>
      <c r="QLL69" s="308"/>
      <c r="QLM69" s="308"/>
      <c r="QLN69" s="308"/>
      <c r="QLO69" s="308"/>
      <c r="QLP69" s="308"/>
      <c r="QLQ69" s="308"/>
      <c r="QLR69" s="308"/>
      <c r="QLS69" s="308"/>
      <c r="QLT69" s="308"/>
      <c r="QLU69" s="308"/>
      <c r="QLV69" s="308"/>
      <c r="QLW69" s="308"/>
      <c r="QLX69" s="308"/>
      <c r="QLY69" s="308"/>
      <c r="QLZ69" s="308"/>
      <c r="QMA69" s="308"/>
      <c r="QMB69" s="308"/>
      <c r="QMC69" s="308"/>
      <c r="QMD69" s="308"/>
      <c r="QME69" s="308"/>
      <c r="QMF69" s="308"/>
      <c r="QMG69" s="308"/>
      <c r="QMH69" s="308"/>
      <c r="QMI69" s="308"/>
      <c r="QMJ69" s="308"/>
      <c r="QMK69" s="308"/>
      <c r="QML69" s="308"/>
      <c r="QMM69" s="308"/>
      <c r="QMN69" s="308"/>
      <c r="QMO69" s="308"/>
      <c r="QMP69" s="308"/>
      <c r="QMQ69" s="308"/>
      <c r="QMR69" s="308"/>
      <c r="QMS69" s="308"/>
      <c r="QMT69" s="308"/>
      <c r="QMU69" s="308"/>
      <c r="QMV69" s="308"/>
      <c r="QMW69" s="308"/>
      <c r="QMX69" s="308"/>
      <c r="QMY69" s="308"/>
      <c r="QMZ69" s="308"/>
      <c r="QNA69" s="308"/>
      <c r="QNB69" s="308"/>
      <c r="QNC69" s="308"/>
      <c r="QND69" s="308"/>
      <c r="QNE69" s="308"/>
      <c r="QNF69" s="308"/>
      <c r="QNG69" s="308"/>
      <c r="QNH69" s="308"/>
      <c r="QNI69" s="308"/>
      <c r="QNJ69" s="308"/>
      <c r="QNK69" s="308"/>
      <c r="QNL69" s="308"/>
      <c r="QNM69" s="308"/>
      <c r="QNN69" s="308"/>
      <c r="QNO69" s="308"/>
      <c r="QNP69" s="308"/>
      <c r="QNQ69" s="308"/>
      <c r="QNR69" s="308"/>
      <c r="QNS69" s="308"/>
      <c r="QNT69" s="308"/>
      <c r="QNU69" s="308"/>
      <c r="QNV69" s="308"/>
      <c r="QNW69" s="308"/>
      <c r="QNX69" s="308"/>
      <c r="QNY69" s="308"/>
      <c r="QNZ69" s="308"/>
      <c r="QOA69" s="308"/>
      <c r="QOB69" s="308"/>
      <c r="QOC69" s="308"/>
      <c r="QOD69" s="308"/>
      <c r="QOE69" s="308"/>
      <c r="QOF69" s="308"/>
      <c r="QOG69" s="308"/>
      <c r="QOH69" s="308"/>
      <c r="QOI69" s="308"/>
      <c r="QOJ69" s="308"/>
      <c r="QOK69" s="308"/>
      <c r="QOL69" s="308"/>
      <c r="QOM69" s="308"/>
      <c r="QON69" s="308"/>
      <c r="QOO69" s="308"/>
      <c r="QOP69" s="308"/>
      <c r="QOQ69" s="308"/>
      <c r="QOR69" s="308"/>
      <c r="QOS69" s="308"/>
      <c r="QOT69" s="308"/>
      <c r="QOU69" s="308"/>
      <c r="QOV69" s="308"/>
      <c r="QOW69" s="308"/>
      <c r="QOX69" s="308"/>
      <c r="QOY69" s="308"/>
      <c r="QOZ69" s="308"/>
      <c r="QPA69" s="308"/>
      <c r="QPB69" s="308"/>
      <c r="QPC69" s="308"/>
      <c r="QPD69" s="308"/>
      <c r="QPE69" s="308"/>
      <c r="QPF69" s="308"/>
      <c r="QPG69" s="308"/>
      <c r="QPH69" s="308"/>
      <c r="QPI69" s="308"/>
      <c r="QPJ69" s="308"/>
      <c r="QPK69" s="308"/>
      <c r="QPL69" s="308"/>
      <c r="QPM69" s="308"/>
      <c r="QPN69" s="308"/>
      <c r="QPO69" s="308"/>
      <c r="QPP69" s="308"/>
      <c r="QPQ69" s="308"/>
      <c r="QPR69" s="308"/>
      <c r="QPS69" s="308"/>
      <c r="QPT69" s="308"/>
      <c r="QPU69" s="308"/>
      <c r="QPV69" s="308"/>
      <c r="QPW69" s="308"/>
      <c r="QPX69" s="308"/>
      <c r="QPY69" s="308"/>
      <c r="QPZ69" s="308"/>
      <c r="QQA69" s="308"/>
      <c r="QQB69" s="308"/>
      <c r="QQC69" s="308"/>
      <c r="QQD69" s="308"/>
      <c r="QQE69" s="308"/>
      <c r="QQF69" s="308"/>
      <c r="QQG69" s="308"/>
      <c r="QQH69" s="308"/>
      <c r="QQI69" s="308"/>
      <c r="QQJ69" s="308"/>
      <c r="QQK69" s="308"/>
      <c r="QQL69" s="308"/>
      <c r="QQM69" s="308"/>
      <c r="QQN69" s="308"/>
      <c r="QQO69" s="308"/>
      <c r="QQP69" s="308"/>
      <c r="QQQ69" s="308"/>
      <c r="QQR69" s="308"/>
      <c r="QQS69" s="308"/>
      <c r="QQT69" s="308"/>
      <c r="QQU69" s="308"/>
      <c r="QQV69" s="308"/>
      <c r="QQW69" s="308"/>
      <c r="QQX69" s="308"/>
      <c r="QQY69" s="308"/>
      <c r="QQZ69" s="308"/>
      <c r="QRA69" s="308"/>
      <c r="QRB69" s="308"/>
      <c r="QRC69" s="308"/>
      <c r="QRD69" s="308"/>
      <c r="QRE69" s="308"/>
      <c r="QRF69" s="308"/>
      <c r="QRG69" s="308"/>
      <c r="QRH69" s="308"/>
      <c r="QRI69" s="308"/>
      <c r="QRJ69" s="308"/>
      <c r="QRK69" s="308"/>
      <c r="QRL69" s="308"/>
      <c r="QRM69" s="308"/>
      <c r="QRN69" s="308"/>
      <c r="QRO69" s="308"/>
      <c r="QRP69" s="308"/>
      <c r="QRQ69" s="308"/>
      <c r="QRR69" s="308"/>
      <c r="QRS69" s="308"/>
      <c r="QRT69" s="308"/>
      <c r="QRU69" s="308"/>
      <c r="QRV69" s="308"/>
      <c r="QRW69" s="308"/>
      <c r="QRX69" s="308"/>
      <c r="QRY69" s="308"/>
      <c r="QRZ69" s="308"/>
      <c r="QSA69" s="308"/>
      <c r="QSB69" s="308"/>
      <c r="QSC69" s="308"/>
      <c r="QSD69" s="308"/>
      <c r="QSE69" s="308"/>
      <c r="QSF69" s="308"/>
      <c r="QSG69" s="308"/>
      <c r="QSH69" s="308"/>
      <c r="QSI69" s="308"/>
      <c r="QSJ69" s="308"/>
      <c r="QSK69" s="308"/>
      <c r="QSL69" s="308"/>
      <c r="QSM69" s="308"/>
      <c r="QSN69" s="308"/>
      <c r="QSO69" s="308"/>
      <c r="QSP69" s="308"/>
      <c r="QSQ69" s="308"/>
      <c r="QSR69" s="308"/>
      <c r="QSS69" s="308"/>
      <c r="QST69" s="308"/>
      <c r="QSU69" s="308"/>
      <c r="QSV69" s="308"/>
      <c r="QSW69" s="308"/>
      <c r="QSX69" s="308"/>
      <c r="QSY69" s="308"/>
      <c r="QSZ69" s="308"/>
      <c r="QTA69" s="308"/>
      <c r="QTB69" s="308"/>
      <c r="QTC69" s="308"/>
      <c r="QTD69" s="308"/>
      <c r="QTE69" s="308"/>
      <c r="QTF69" s="308"/>
      <c r="QTG69" s="308"/>
      <c r="QTH69" s="308"/>
      <c r="QTI69" s="308"/>
      <c r="QTJ69" s="308"/>
      <c r="QTK69" s="308"/>
      <c r="QTL69" s="308"/>
      <c r="QTM69" s="308"/>
      <c r="QTN69" s="308"/>
      <c r="QTO69" s="308"/>
      <c r="QTP69" s="308"/>
      <c r="QTQ69" s="308"/>
      <c r="QTR69" s="308"/>
      <c r="QTS69" s="308"/>
      <c r="QTT69" s="308"/>
      <c r="QTU69" s="308"/>
      <c r="QTV69" s="308"/>
      <c r="QTW69" s="308"/>
      <c r="QTX69" s="308"/>
      <c r="QTY69" s="308"/>
      <c r="QTZ69" s="308"/>
      <c r="QUA69" s="308"/>
      <c r="QUB69" s="308"/>
      <c r="QUC69" s="308"/>
      <c r="QUD69" s="308"/>
      <c r="QUE69" s="308"/>
      <c r="QUF69" s="308"/>
      <c r="QUG69" s="308"/>
      <c r="QUH69" s="308"/>
      <c r="QUI69" s="308"/>
      <c r="QUJ69" s="308"/>
      <c r="QUK69" s="308"/>
      <c r="QUL69" s="308"/>
      <c r="QUM69" s="308"/>
      <c r="QUN69" s="308"/>
      <c r="QUO69" s="308"/>
      <c r="QUP69" s="308"/>
      <c r="QUQ69" s="308"/>
      <c r="QUR69" s="308"/>
      <c r="QUS69" s="308"/>
      <c r="QUT69" s="308"/>
      <c r="QUU69" s="308"/>
      <c r="QUV69" s="308"/>
      <c r="QUW69" s="308"/>
      <c r="QUX69" s="308"/>
      <c r="QUY69" s="308"/>
      <c r="QUZ69" s="308"/>
      <c r="QVA69" s="308"/>
      <c r="QVB69" s="308"/>
      <c r="QVC69" s="308"/>
      <c r="QVD69" s="308"/>
      <c r="QVE69" s="308"/>
      <c r="QVF69" s="308"/>
      <c r="QVG69" s="308"/>
      <c r="QVH69" s="308"/>
      <c r="QVI69" s="308"/>
      <c r="QVJ69" s="308"/>
      <c r="QVK69" s="308"/>
      <c r="QVL69" s="308"/>
      <c r="QVM69" s="308"/>
      <c r="QVN69" s="308"/>
      <c r="QVO69" s="308"/>
      <c r="QVP69" s="308"/>
      <c r="QVQ69" s="308"/>
      <c r="QVR69" s="308"/>
      <c r="QVS69" s="308"/>
      <c r="QVT69" s="308"/>
      <c r="QVU69" s="308"/>
      <c r="QVV69" s="308"/>
      <c r="QVW69" s="308"/>
      <c r="QVX69" s="308"/>
      <c r="QVY69" s="308"/>
      <c r="QVZ69" s="308"/>
      <c r="QWA69" s="308"/>
      <c r="QWB69" s="308"/>
      <c r="QWC69" s="308"/>
      <c r="QWD69" s="308"/>
      <c r="QWE69" s="308"/>
      <c r="QWF69" s="308"/>
      <c r="QWG69" s="308"/>
      <c r="QWH69" s="308"/>
      <c r="QWI69" s="308"/>
      <c r="QWJ69" s="308"/>
      <c r="QWK69" s="308"/>
      <c r="QWL69" s="308"/>
      <c r="QWM69" s="308"/>
      <c r="QWN69" s="308"/>
      <c r="QWO69" s="308"/>
      <c r="QWP69" s="308"/>
      <c r="QWQ69" s="308"/>
      <c r="QWR69" s="308"/>
      <c r="QWS69" s="308"/>
      <c r="QWT69" s="308"/>
      <c r="QWU69" s="308"/>
      <c r="QWV69" s="308"/>
      <c r="QWW69" s="308"/>
      <c r="QWX69" s="308"/>
      <c r="QWY69" s="308"/>
      <c r="QWZ69" s="308"/>
      <c r="QXA69" s="308"/>
      <c r="QXB69" s="308"/>
      <c r="QXC69" s="308"/>
      <c r="QXD69" s="308"/>
      <c r="QXE69" s="308"/>
      <c r="QXF69" s="308"/>
      <c r="QXG69" s="308"/>
      <c r="QXH69" s="308"/>
      <c r="QXI69" s="308"/>
      <c r="QXJ69" s="308"/>
      <c r="QXK69" s="308"/>
      <c r="QXL69" s="308"/>
      <c r="QXM69" s="308"/>
      <c r="QXN69" s="308"/>
      <c r="QXO69" s="308"/>
      <c r="QXP69" s="308"/>
      <c r="QXQ69" s="308"/>
      <c r="QXR69" s="308"/>
      <c r="QXS69" s="308"/>
      <c r="QXT69" s="308"/>
      <c r="QXU69" s="308"/>
      <c r="QXV69" s="308"/>
      <c r="QXW69" s="308"/>
      <c r="QXX69" s="308"/>
      <c r="QXY69" s="308"/>
      <c r="QXZ69" s="308"/>
      <c r="QYA69" s="308"/>
      <c r="QYB69" s="308"/>
      <c r="QYC69" s="308"/>
      <c r="QYD69" s="308"/>
      <c r="QYE69" s="308"/>
      <c r="QYF69" s="308"/>
      <c r="QYG69" s="308"/>
      <c r="QYH69" s="308"/>
      <c r="QYI69" s="308"/>
      <c r="QYJ69" s="308"/>
      <c r="QYK69" s="308"/>
      <c r="QYL69" s="308"/>
      <c r="QYM69" s="308"/>
      <c r="QYN69" s="308"/>
      <c r="QYO69" s="308"/>
      <c r="QYP69" s="308"/>
      <c r="QYQ69" s="308"/>
      <c r="QYR69" s="308"/>
      <c r="QYS69" s="308"/>
      <c r="QYT69" s="308"/>
      <c r="QYU69" s="308"/>
      <c r="QYV69" s="308"/>
      <c r="QYW69" s="308"/>
      <c r="QYX69" s="308"/>
      <c r="QYY69" s="308"/>
      <c r="QYZ69" s="308"/>
      <c r="QZA69" s="308"/>
      <c r="QZB69" s="308"/>
      <c r="QZC69" s="308"/>
      <c r="QZD69" s="308"/>
      <c r="QZE69" s="308"/>
      <c r="QZF69" s="308"/>
      <c r="QZG69" s="308"/>
      <c r="QZH69" s="308"/>
      <c r="QZI69" s="308"/>
      <c r="QZJ69" s="308"/>
      <c r="QZK69" s="308"/>
      <c r="QZL69" s="308"/>
      <c r="QZM69" s="308"/>
      <c r="QZN69" s="308"/>
      <c r="QZO69" s="308"/>
      <c r="QZP69" s="308"/>
      <c r="QZQ69" s="308"/>
      <c r="QZR69" s="308"/>
      <c r="QZS69" s="308"/>
      <c r="QZT69" s="308"/>
      <c r="QZU69" s="308"/>
      <c r="QZV69" s="308"/>
      <c r="QZW69" s="308"/>
      <c r="QZX69" s="308"/>
      <c r="QZY69" s="308"/>
      <c r="QZZ69" s="308"/>
      <c r="RAA69" s="308"/>
      <c r="RAB69" s="308"/>
      <c r="RAC69" s="308"/>
      <c r="RAD69" s="308"/>
      <c r="RAE69" s="308"/>
      <c r="RAF69" s="308"/>
      <c r="RAG69" s="308"/>
      <c r="RAH69" s="308"/>
      <c r="RAI69" s="308"/>
      <c r="RAJ69" s="308"/>
      <c r="RAK69" s="308"/>
      <c r="RAL69" s="308"/>
      <c r="RAM69" s="308"/>
      <c r="RAN69" s="308"/>
      <c r="RAO69" s="308"/>
      <c r="RAP69" s="308"/>
      <c r="RAQ69" s="308"/>
      <c r="RAR69" s="308"/>
      <c r="RAS69" s="308"/>
      <c r="RAT69" s="308"/>
      <c r="RAU69" s="308"/>
      <c r="RAV69" s="308"/>
      <c r="RAW69" s="308"/>
      <c r="RAX69" s="308"/>
      <c r="RAY69" s="308"/>
      <c r="RAZ69" s="308"/>
      <c r="RBA69" s="308"/>
      <c r="RBB69" s="308"/>
      <c r="RBC69" s="308"/>
      <c r="RBD69" s="308"/>
      <c r="RBE69" s="308"/>
      <c r="RBF69" s="308"/>
      <c r="RBG69" s="308"/>
      <c r="RBH69" s="308"/>
      <c r="RBI69" s="308"/>
      <c r="RBJ69" s="308"/>
      <c r="RBK69" s="308"/>
      <c r="RBL69" s="308"/>
      <c r="RBM69" s="308"/>
      <c r="RBN69" s="308"/>
      <c r="RBO69" s="308"/>
      <c r="RBP69" s="308"/>
      <c r="RBQ69" s="308"/>
      <c r="RBR69" s="308"/>
      <c r="RBS69" s="308"/>
      <c r="RBT69" s="308"/>
      <c r="RBU69" s="308"/>
      <c r="RBV69" s="308"/>
      <c r="RBW69" s="308"/>
      <c r="RBX69" s="308"/>
      <c r="RBY69" s="308"/>
      <c r="RBZ69" s="308"/>
      <c r="RCA69" s="308"/>
      <c r="RCB69" s="308"/>
      <c r="RCC69" s="308"/>
      <c r="RCD69" s="308"/>
      <c r="RCE69" s="308"/>
      <c r="RCF69" s="308"/>
      <c r="RCG69" s="308"/>
      <c r="RCH69" s="308"/>
      <c r="RCI69" s="308"/>
      <c r="RCJ69" s="308"/>
      <c r="RCK69" s="308"/>
      <c r="RCL69" s="308"/>
      <c r="RCM69" s="308"/>
      <c r="RCN69" s="308"/>
      <c r="RCO69" s="308"/>
      <c r="RCP69" s="308"/>
      <c r="RCQ69" s="308"/>
      <c r="RCR69" s="308"/>
      <c r="RCS69" s="308"/>
      <c r="RCT69" s="308"/>
      <c r="RCU69" s="308"/>
      <c r="RCV69" s="308"/>
      <c r="RCW69" s="308"/>
      <c r="RCX69" s="308"/>
      <c r="RCY69" s="308"/>
      <c r="RCZ69" s="308"/>
      <c r="RDA69" s="308"/>
      <c r="RDB69" s="308"/>
      <c r="RDC69" s="308"/>
      <c r="RDD69" s="308"/>
      <c r="RDE69" s="308"/>
      <c r="RDF69" s="308"/>
      <c r="RDG69" s="308"/>
      <c r="RDH69" s="308"/>
      <c r="RDI69" s="308"/>
      <c r="RDJ69" s="308"/>
      <c r="RDK69" s="308"/>
      <c r="RDL69" s="308"/>
      <c r="RDM69" s="308"/>
      <c r="RDN69" s="308"/>
      <c r="RDO69" s="308"/>
      <c r="RDP69" s="308"/>
      <c r="RDQ69" s="308"/>
      <c r="RDR69" s="308"/>
      <c r="RDS69" s="308"/>
      <c r="RDT69" s="308"/>
      <c r="RDU69" s="308"/>
      <c r="RDV69" s="308"/>
      <c r="RDW69" s="308"/>
      <c r="RDX69" s="308"/>
      <c r="RDY69" s="308"/>
      <c r="RDZ69" s="308"/>
      <c r="REA69" s="308"/>
      <c r="REB69" s="308"/>
      <c r="REC69" s="308"/>
      <c r="RED69" s="308"/>
      <c r="REE69" s="308"/>
      <c r="REF69" s="308"/>
      <c r="REG69" s="308"/>
      <c r="REH69" s="308"/>
      <c r="REI69" s="308"/>
      <c r="REJ69" s="308"/>
      <c r="REK69" s="308"/>
      <c r="REL69" s="308"/>
      <c r="REM69" s="308"/>
      <c r="REN69" s="308"/>
      <c r="REO69" s="308"/>
      <c r="REP69" s="308"/>
      <c r="REQ69" s="308"/>
      <c r="RER69" s="308"/>
      <c r="RES69" s="308"/>
      <c r="RET69" s="308"/>
      <c r="REU69" s="308"/>
      <c r="REV69" s="308"/>
      <c r="REW69" s="308"/>
      <c r="REX69" s="308"/>
      <c r="REY69" s="308"/>
      <c r="REZ69" s="308"/>
      <c r="RFA69" s="308"/>
      <c r="RFB69" s="308"/>
      <c r="RFC69" s="308"/>
      <c r="RFD69" s="308"/>
      <c r="RFE69" s="308"/>
      <c r="RFF69" s="308"/>
      <c r="RFG69" s="308"/>
      <c r="RFH69" s="308"/>
      <c r="RFI69" s="308"/>
      <c r="RFJ69" s="308"/>
      <c r="RFK69" s="308"/>
      <c r="RFL69" s="308"/>
      <c r="RFM69" s="308"/>
      <c r="RFN69" s="308"/>
      <c r="RFO69" s="308"/>
      <c r="RFP69" s="308"/>
      <c r="RFQ69" s="308"/>
      <c r="RFR69" s="308"/>
      <c r="RFS69" s="308"/>
      <c r="RFT69" s="308"/>
      <c r="RFU69" s="308"/>
      <c r="RFV69" s="308"/>
      <c r="RFW69" s="308"/>
      <c r="RFX69" s="308"/>
      <c r="RFY69" s="308"/>
      <c r="RFZ69" s="308"/>
      <c r="RGA69" s="308"/>
      <c r="RGB69" s="308"/>
      <c r="RGC69" s="308"/>
      <c r="RGD69" s="308"/>
      <c r="RGE69" s="308"/>
      <c r="RGF69" s="308"/>
      <c r="RGG69" s="308"/>
      <c r="RGH69" s="308"/>
      <c r="RGI69" s="308"/>
      <c r="RGJ69" s="308"/>
      <c r="RGK69" s="308"/>
      <c r="RGL69" s="308"/>
      <c r="RGM69" s="308"/>
      <c r="RGN69" s="308"/>
      <c r="RGO69" s="308"/>
      <c r="RGP69" s="308"/>
      <c r="RGQ69" s="308"/>
      <c r="RGR69" s="308"/>
      <c r="RGS69" s="308"/>
      <c r="RGT69" s="308"/>
      <c r="RGU69" s="308"/>
      <c r="RGV69" s="308"/>
      <c r="RGW69" s="308"/>
      <c r="RGX69" s="308"/>
      <c r="RGY69" s="308"/>
      <c r="RGZ69" s="308"/>
      <c r="RHA69" s="308"/>
      <c r="RHB69" s="308"/>
      <c r="RHC69" s="308"/>
      <c r="RHD69" s="308"/>
      <c r="RHE69" s="308"/>
      <c r="RHF69" s="308"/>
      <c r="RHG69" s="308"/>
      <c r="RHH69" s="308"/>
      <c r="RHI69" s="308"/>
      <c r="RHJ69" s="308"/>
      <c r="RHK69" s="308"/>
      <c r="RHL69" s="308"/>
      <c r="RHM69" s="308"/>
      <c r="RHN69" s="308"/>
      <c r="RHO69" s="308"/>
      <c r="RHP69" s="308"/>
      <c r="RHQ69" s="308"/>
      <c r="RHR69" s="308"/>
      <c r="RHS69" s="308"/>
      <c r="RHT69" s="308"/>
      <c r="RHU69" s="308"/>
      <c r="RHV69" s="308"/>
      <c r="RHW69" s="308"/>
      <c r="RHX69" s="308"/>
      <c r="RHY69" s="308"/>
      <c r="RHZ69" s="308"/>
      <c r="RIA69" s="308"/>
      <c r="RIB69" s="308"/>
      <c r="RIC69" s="308"/>
      <c r="RID69" s="308"/>
      <c r="RIE69" s="308"/>
      <c r="RIF69" s="308"/>
      <c r="RIG69" s="308"/>
      <c r="RIH69" s="308"/>
      <c r="RII69" s="308"/>
      <c r="RIJ69" s="308"/>
      <c r="RIK69" s="308"/>
      <c r="RIL69" s="308"/>
      <c r="RIM69" s="308"/>
      <c r="RIN69" s="308"/>
      <c r="RIO69" s="308"/>
      <c r="RIP69" s="308"/>
      <c r="RIQ69" s="308"/>
      <c r="RIR69" s="308"/>
      <c r="RIS69" s="308"/>
      <c r="RIT69" s="308"/>
      <c r="RIU69" s="308"/>
      <c r="RIV69" s="308"/>
      <c r="RIW69" s="308"/>
      <c r="RIX69" s="308"/>
      <c r="RIY69" s="308"/>
      <c r="RIZ69" s="308"/>
      <c r="RJA69" s="308"/>
      <c r="RJB69" s="308"/>
      <c r="RJC69" s="308"/>
      <c r="RJD69" s="308"/>
      <c r="RJE69" s="308"/>
      <c r="RJF69" s="308"/>
      <c r="RJG69" s="308"/>
      <c r="RJH69" s="308"/>
      <c r="RJI69" s="308"/>
      <c r="RJJ69" s="308"/>
      <c r="RJK69" s="308"/>
      <c r="RJL69" s="308"/>
      <c r="RJM69" s="308"/>
      <c r="RJN69" s="308"/>
      <c r="RJO69" s="308"/>
      <c r="RJP69" s="308"/>
      <c r="RJQ69" s="308"/>
      <c r="RJR69" s="308"/>
      <c r="RJS69" s="308"/>
      <c r="RJT69" s="308"/>
      <c r="RJU69" s="308"/>
      <c r="RJV69" s="308"/>
      <c r="RJW69" s="308"/>
      <c r="RJX69" s="308"/>
      <c r="RJY69" s="308"/>
      <c r="RJZ69" s="308"/>
      <c r="RKA69" s="308"/>
      <c r="RKB69" s="308"/>
      <c r="RKC69" s="308"/>
      <c r="RKD69" s="308"/>
      <c r="RKE69" s="308"/>
      <c r="RKF69" s="308"/>
      <c r="RKG69" s="308"/>
      <c r="RKH69" s="308"/>
      <c r="RKI69" s="308"/>
      <c r="RKJ69" s="308"/>
      <c r="RKK69" s="308"/>
      <c r="RKL69" s="308"/>
      <c r="RKM69" s="308"/>
      <c r="RKN69" s="308"/>
      <c r="RKO69" s="308"/>
      <c r="RKP69" s="308"/>
      <c r="RKQ69" s="308"/>
      <c r="RKR69" s="308"/>
      <c r="RKS69" s="308"/>
      <c r="RKT69" s="308"/>
      <c r="RKU69" s="308"/>
      <c r="RKV69" s="308"/>
      <c r="RKW69" s="308"/>
      <c r="RKX69" s="308"/>
      <c r="RKY69" s="308"/>
      <c r="RKZ69" s="308"/>
      <c r="RLA69" s="308"/>
      <c r="RLB69" s="308"/>
      <c r="RLC69" s="308"/>
      <c r="RLD69" s="308"/>
      <c r="RLE69" s="308"/>
      <c r="RLF69" s="308"/>
      <c r="RLG69" s="308"/>
      <c r="RLH69" s="308"/>
      <c r="RLI69" s="308"/>
      <c r="RLJ69" s="308"/>
      <c r="RLK69" s="308"/>
      <c r="RLL69" s="308"/>
      <c r="RLM69" s="308"/>
      <c r="RLN69" s="308"/>
      <c r="RLO69" s="308"/>
      <c r="RLP69" s="308"/>
      <c r="RLQ69" s="308"/>
      <c r="RLR69" s="308"/>
      <c r="RLS69" s="308"/>
      <c r="RLT69" s="308"/>
      <c r="RLU69" s="308"/>
      <c r="RLV69" s="308"/>
      <c r="RLW69" s="308"/>
      <c r="RLX69" s="308"/>
      <c r="RLY69" s="308"/>
      <c r="RLZ69" s="308"/>
      <c r="RMA69" s="308"/>
      <c r="RMB69" s="308"/>
      <c r="RMC69" s="308"/>
      <c r="RMD69" s="308"/>
      <c r="RME69" s="308"/>
      <c r="RMF69" s="308"/>
      <c r="RMG69" s="308"/>
      <c r="RMH69" s="308"/>
      <c r="RMI69" s="308"/>
      <c r="RMJ69" s="308"/>
      <c r="RMK69" s="308"/>
      <c r="RML69" s="308"/>
      <c r="RMM69" s="308"/>
      <c r="RMN69" s="308"/>
      <c r="RMO69" s="308"/>
      <c r="RMP69" s="308"/>
      <c r="RMQ69" s="308"/>
      <c r="RMR69" s="308"/>
      <c r="RMS69" s="308"/>
      <c r="RMT69" s="308"/>
      <c r="RMU69" s="308"/>
      <c r="RMV69" s="308"/>
      <c r="RMW69" s="308"/>
      <c r="RMX69" s="308"/>
      <c r="RMY69" s="308"/>
      <c r="RMZ69" s="308"/>
      <c r="RNA69" s="308"/>
      <c r="RNB69" s="308"/>
      <c r="RNC69" s="308"/>
      <c r="RND69" s="308"/>
      <c r="RNE69" s="308"/>
      <c r="RNF69" s="308"/>
      <c r="RNG69" s="308"/>
      <c r="RNH69" s="308"/>
      <c r="RNI69" s="308"/>
      <c r="RNJ69" s="308"/>
      <c r="RNK69" s="308"/>
      <c r="RNL69" s="308"/>
      <c r="RNM69" s="308"/>
      <c r="RNN69" s="308"/>
      <c r="RNO69" s="308"/>
      <c r="RNP69" s="308"/>
      <c r="RNQ69" s="308"/>
      <c r="RNR69" s="308"/>
      <c r="RNS69" s="308"/>
      <c r="RNT69" s="308"/>
      <c r="RNU69" s="308"/>
      <c r="RNV69" s="308"/>
      <c r="RNW69" s="308"/>
      <c r="RNX69" s="308"/>
      <c r="RNY69" s="308"/>
      <c r="RNZ69" s="308"/>
      <c r="ROA69" s="308"/>
      <c r="ROB69" s="308"/>
      <c r="ROC69" s="308"/>
      <c r="ROD69" s="308"/>
      <c r="ROE69" s="308"/>
      <c r="ROF69" s="308"/>
      <c r="ROG69" s="308"/>
      <c r="ROH69" s="308"/>
      <c r="ROI69" s="308"/>
      <c r="ROJ69" s="308"/>
      <c r="ROK69" s="308"/>
      <c r="ROL69" s="308"/>
      <c r="ROM69" s="308"/>
      <c r="RON69" s="308"/>
      <c r="ROO69" s="308"/>
      <c r="ROP69" s="308"/>
      <c r="ROQ69" s="308"/>
      <c r="ROR69" s="308"/>
      <c r="ROS69" s="308"/>
      <c r="ROT69" s="308"/>
      <c r="ROU69" s="308"/>
      <c r="ROV69" s="308"/>
      <c r="ROW69" s="308"/>
      <c r="ROX69" s="308"/>
      <c r="ROY69" s="308"/>
      <c r="ROZ69" s="308"/>
      <c r="RPA69" s="308"/>
      <c r="RPB69" s="308"/>
      <c r="RPC69" s="308"/>
      <c r="RPD69" s="308"/>
      <c r="RPE69" s="308"/>
      <c r="RPF69" s="308"/>
      <c r="RPG69" s="308"/>
      <c r="RPH69" s="308"/>
      <c r="RPI69" s="308"/>
      <c r="RPJ69" s="308"/>
      <c r="RPK69" s="308"/>
      <c r="RPL69" s="308"/>
      <c r="RPM69" s="308"/>
      <c r="RPN69" s="308"/>
      <c r="RPO69" s="308"/>
      <c r="RPP69" s="308"/>
      <c r="RPQ69" s="308"/>
      <c r="RPR69" s="308"/>
      <c r="RPS69" s="308"/>
      <c r="RPT69" s="308"/>
      <c r="RPU69" s="308"/>
      <c r="RPV69" s="308"/>
      <c r="RPW69" s="308"/>
      <c r="RPX69" s="308"/>
      <c r="RPY69" s="308"/>
      <c r="RPZ69" s="308"/>
      <c r="RQA69" s="308"/>
      <c r="RQB69" s="308"/>
      <c r="RQC69" s="308"/>
      <c r="RQD69" s="308"/>
      <c r="RQE69" s="308"/>
      <c r="RQF69" s="308"/>
      <c r="RQG69" s="308"/>
      <c r="RQH69" s="308"/>
      <c r="RQI69" s="308"/>
      <c r="RQJ69" s="308"/>
      <c r="RQK69" s="308"/>
      <c r="RQL69" s="308"/>
      <c r="RQM69" s="308"/>
      <c r="RQN69" s="308"/>
      <c r="RQO69" s="308"/>
      <c r="RQP69" s="308"/>
      <c r="RQQ69" s="308"/>
      <c r="RQR69" s="308"/>
      <c r="RQS69" s="308"/>
      <c r="RQT69" s="308"/>
      <c r="RQU69" s="308"/>
      <c r="RQV69" s="308"/>
      <c r="RQW69" s="308"/>
      <c r="RQX69" s="308"/>
      <c r="RQY69" s="308"/>
      <c r="RQZ69" s="308"/>
      <c r="RRA69" s="308"/>
      <c r="RRB69" s="308"/>
      <c r="RRC69" s="308"/>
      <c r="RRD69" s="308"/>
      <c r="RRE69" s="308"/>
      <c r="RRF69" s="308"/>
      <c r="RRG69" s="308"/>
      <c r="RRH69" s="308"/>
      <c r="RRI69" s="308"/>
      <c r="RRJ69" s="308"/>
      <c r="RRK69" s="308"/>
      <c r="RRL69" s="308"/>
      <c r="RRM69" s="308"/>
      <c r="RRN69" s="308"/>
      <c r="RRO69" s="308"/>
      <c r="RRP69" s="308"/>
      <c r="RRQ69" s="308"/>
      <c r="RRR69" s="308"/>
      <c r="RRS69" s="308"/>
      <c r="RRT69" s="308"/>
      <c r="RRU69" s="308"/>
      <c r="RRV69" s="308"/>
      <c r="RRW69" s="308"/>
      <c r="RRX69" s="308"/>
      <c r="RRY69" s="308"/>
      <c r="RRZ69" s="308"/>
      <c r="RSA69" s="308"/>
      <c r="RSB69" s="308"/>
      <c r="RSC69" s="308"/>
      <c r="RSD69" s="308"/>
      <c r="RSE69" s="308"/>
      <c r="RSF69" s="308"/>
      <c r="RSG69" s="308"/>
      <c r="RSH69" s="308"/>
      <c r="RSI69" s="308"/>
      <c r="RSJ69" s="308"/>
      <c r="RSK69" s="308"/>
      <c r="RSL69" s="308"/>
      <c r="RSM69" s="308"/>
      <c r="RSN69" s="308"/>
      <c r="RSO69" s="308"/>
      <c r="RSP69" s="308"/>
      <c r="RSQ69" s="308"/>
      <c r="RSR69" s="308"/>
      <c r="RSS69" s="308"/>
      <c r="RST69" s="308"/>
      <c r="RSU69" s="308"/>
      <c r="RSV69" s="308"/>
      <c r="RSW69" s="308"/>
      <c r="RSX69" s="308"/>
      <c r="RSY69" s="308"/>
      <c r="RSZ69" s="308"/>
      <c r="RTA69" s="308"/>
      <c r="RTB69" s="308"/>
      <c r="RTC69" s="308"/>
      <c r="RTD69" s="308"/>
      <c r="RTE69" s="308"/>
      <c r="RTF69" s="308"/>
      <c r="RTG69" s="308"/>
      <c r="RTH69" s="308"/>
      <c r="RTI69" s="308"/>
      <c r="RTJ69" s="308"/>
      <c r="RTK69" s="308"/>
      <c r="RTL69" s="308"/>
      <c r="RTM69" s="308"/>
      <c r="RTN69" s="308"/>
      <c r="RTO69" s="308"/>
      <c r="RTP69" s="308"/>
      <c r="RTQ69" s="308"/>
      <c r="RTR69" s="308"/>
      <c r="RTS69" s="308"/>
      <c r="RTT69" s="308"/>
      <c r="RTU69" s="308"/>
      <c r="RTV69" s="308"/>
      <c r="RTW69" s="308"/>
      <c r="RTX69" s="308"/>
      <c r="RTY69" s="308"/>
      <c r="RTZ69" s="308"/>
      <c r="RUA69" s="308"/>
      <c r="RUB69" s="308"/>
      <c r="RUC69" s="308"/>
      <c r="RUD69" s="308"/>
      <c r="RUE69" s="308"/>
      <c r="RUF69" s="308"/>
      <c r="RUG69" s="308"/>
      <c r="RUH69" s="308"/>
      <c r="RUI69" s="308"/>
      <c r="RUJ69" s="308"/>
      <c r="RUK69" s="308"/>
      <c r="RUL69" s="308"/>
      <c r="RUM69" s="308"/>
      <c r="RUN69" s="308"/>
      <c r="RUO69" s="308"/>
      <c r="RUP69" s="308"/>
      <c r="RUQ69" s="308"/>
      <c r="RUR69" s="308"/>
      <c r="RUS69" s="308"/>
      <c r="RUT69" s="308"/>
      <c r="RUU69" s="308"/>
      <c r="RUV69" s="308"/>
      <c r="RUW69" s="308"/>
      <c r="RUX69" s="308"/>
      <c r="RUY69" s="308"/>
      <c r="RUZ69" s="308"/>
      <c r="RVA69" s="308"/>
      <c r="RVB69" s="308"/>
      <c r="RVC69" s="308"/>
      <c r="RVD69" s="308"/>
      <c r="RVE69" s="308"/>
      <c r="RVF69" s="308"/>
      <c r="RVG69" s="308"/>
      <c r="RVH69" s="308"/>
      <c r="RVI69" s="308"/>
      <c r="RVJ69" s="308"/>
      <c r="RVK69" s="308"/>
      <c r="RVL69" s="308"/>
      <c r="RVM69" s="308"/>
      <c r="RVN69" s="308"/>
      <c r="RVO69" s="308"/>
      <c r="RVP69" s="308"/>
      <c r="RVQ69" s="308"/>
      <c r="RVR69" s="308"/>
      <c r="RVS69" s="308"/>
      <c r="RVT69" s="308"/>
      <c r="RVU69" s="308"/>
      <c r="RVV69" s="308"/>
      <c r="RVW69" s="308"/>
      <c r="RVX69" s="308"/>
      <c r="RVY69" s="308"/>
      <c r="RVZ69" s="308"/>
      <c r="RWA69" s="308"/>
      <c r="RWB69" s="308"/>
      <c r="RWC69" s="308"/>
      <c r="RWD69" s="308"/>
      <c r="RWE69" s="308"/>
      <c r="RWF69" s="308"/>
      <c r="RWG69" s="308"/>
      <c r="RWH69" s="308"/>
      <c r="RWI69" s="308"/>
      <c r="RWJ69" s="308"/>
      <c r="RWK69" s="308"/>
      <c r="RWL69" s="308"/>
      <c r="RWM69" s="308"/>
      <c r="RWN69" s="308"/>
      <c r="RWO69" s="308"/>
      <c r="RWP69" s="308"/>
      <c r="RWQ69" s="308"/>
      <c r="RWR69" s="308"/>
      <c r="RWS69" s="308"/>
      <c r="RWT69" s="308"/>
      <c r="RWU69" s="308"/>
      <c r="RWV69" s="308"/>
      <c r="RWW69" s="308"/>
      <c r="RWX69" s="308"/>
      <c r="RWY69" s="308"/>
      <c r="RWZ69" s="308"/>
      <c r="RXA69" s="308"/>
      <c r="RXB69" s="308"/>
      <c r="RXC69" s="308"/>
      <c r="RXD69" s="308"/>
      <c r="RXE69" s="308"/>
      <c r="RXF69" s="308"/>
      <c r="RXG69" s="308"/>
      <c r="RXH69" s="308"/>
      <c r="RXI69" s="308"/>
      <c r="RXJ69" s="308"/>
      <c r="RXK69" s="308"/>
      <c r="RXL69" s="308"/>
      <c r="RXM69" s="308"/>
      <c r="RXN69" s="308"/>
      <c r="RXO69" s="308"/>
      <c r="RXP69" s="308"/>
      <c r="RXQ69" s="308"/>
      <c r="RXR69" s="308"/>
      <c r="RXS69" s="308"/>
      <c r="RXT69" s="308"/>
      <c r="RXU69" s="308"/>
      <c r="RXV69" s="308"/>
      <c r="RXW69" s="308"/>
      <c r="RXX69" s="308"/>
      <c r="RXY69" s="308"/>
      <c r="RXZ69" s="308"/>
      <c r="RYA69" s="308"/>
      <c r="RYB69" s="308"/>
      <c r="RYC69" s="308"/>
      <c r="RYD69" s="308"/>
      <c r="RYE69" s="308"/>
      <c r="RYF69" s="308"/>
      <c r="RYG69" s="308"/>
      <c r="RYH69" s="308"/>
      <c r="RYI69" s="308"/>
      <c r="RYJ69" s="308"/>
      <c r="RYK69" s="308"/>
      <c r="RYL69" s="308"/>
      <c r="RYM69" s="308"/>
      <c r="RYN69" s="308"/>
      <c r="RYO69" s="308"/>
      <c r="RYP69" s="308"/>
      <c r="RYQ69" s="308"/>
      <c r="RYR69" s="308"/>
      <c r="RYS69" s="308"/>
      <c r="RYT69" s="308"/>
      <c r="RYU69" s="308"/>
      <c r="RYV69" s="308"/>
      <c r="RYW69" s="308"/>
      <c r="RYX69" s="308"/>
      <c r="RYY69" s="308"/>
      <c r="RYZ69" s="308"/>
      <c r="RZA69" s="308"/>
      <c r="RZB69" s="308"/>
      <c r="RZC69" s="308"/>
      <c r="RZD69" s="308"/>
      <c r="RZE69" s="308"/>
      <c r="RZF69" s="308"/>
      <c r="RZG69" s="308"/>
      <c r="RZH69" s="308"/>
      <c r="RZI69" s="308"/>
      <c r="RZJ69" s="308"/>
      <c r="RZK69" s="308"/>
      <c r="RZL69" s="308"/>
      <c r="RZM69" s="308"/>
      <c r="RZN69" s="308"/>
      <c r="RZO69" s="308"/>
      <c r="RZP69" s="308"/>
      <c r="RZQ69" s="308"/>
      <c r="RZR69" s="308"/>
      <c r="RZS69" s="308"/>
      <c r="RZT69" s="308"/>
      <c r="RZU69" s="308"/>
      <c r="RZV69" s="308"/>
      <c r="RZW69" s="308"/>
      <c r="RZX69" s="308"/>
      <c r="RZY69" s="308"/>
      <c r="RZZ69" s="308"/>
      <c r="SAA69" s="308"/>
      <c r="SAB69" s="308"/>
      <c r="SAC69" s="308"/>
      <c r="SAD69" s="308"/>
      <c r="SAE69" s="308"/>
      <c r="SAF69" s="308"/>
      <c r="SAG69" s="308"/>
      <c r="SAH69" s="308"/>
      <c r="SAI69" s="308"/>
      <c r="SAJ69" s="308"/>
      <c r="SAK69" s="308"/>
      <c r="SAL69" s="308"/>
      <c r="SAM69" s="308"/>
      <c r="SAN69" s="308"/>
      <c r="SAO69" s="308"/>
      <c r="SAP69" s="308"/>
      <c r="SAQ69" s="308"/>
      <c r="SAR69" s="308"/>
      <c r="SAS69" s="308"/>
      <c r="SAT69" s="308"/>
      <c r="SAU69" s="308"/>
      <c r="SAV69" s="308"/>
      <c r="SAW69" s="308"/>
      <c r="SAX69" s="308"/>
      <c r="SAY69" s="308"/>
      <c r="SAZ69" s="308"/>
      <c r="SBA69" s="308"/>
      <c r="SBB69" s="308"/>
      <c r="SBC69" s="308"/>
      <c r="SBD69" s="308"/>
      <c r="SBE69" s="308"/>
      <c r="SBF69" s="308"/>
      <c r="SBG69" s="308"/>
      <c r="SBH69" s="308"/>
      <c r="SBI69" s="308"/>
      <c r="SBJ69" s="308"/>
      <c r="SBK69" s="308"/>
      <c r="SBL69" s="308"/>
      <c r="SBM69" s="308"/>
      <c r="SBN69" s="308"/>
      <c r="SBO69" s="308"/>
      <c r="SBP69" s="308"/>
      <c r="SBQ69" s="308"/>
      <c r="SBR69" s="308"/>
      <c r="SBS69" s="308"/>
      <c r="SBT69" s="308"/>
      <c r="SBU69" s="308"/>
      <c r="SBV69" s="308"/>
      <c r="SBW69" s="308"/>
      <c r="SBX69" s="308"/>
      <c r="SBY69" s="308"/>
      <c r="SBZ69" s="308"/>
      <c r="SCA69" s="308"/>
      <c r="SCB69" s="308"/>
      <c r="SCC69" s="308"/>
      <c r="SCD69" s="308"/>
      <c r="SCE69" s="308"/>
      <c r="SCF69" s="308"/>
      <c r="SCG69" s="308"/>
      <c r="SCH69" s="308"/>
      <c r="SCI69" s="308"/>
      <c r="SCJ69" s="308"/>
      <c r="SCK69" s="308"/>
      <c r="SCL69" s="308"/>
      <c r="SCM69" s="308"/>
      <c r="SCN69" s="308"/>
      <c r="SCO69" s="308"/>
      <c r="SCP69" s="308"/>
      <c r="SCQ69" s="308"/>
      <c r="SCR69" s="308"/>
      <c r="SCS69" s="308"/>
      <c r="SCT69" s="308"/>
      <c r="SCU69" s="308"/>
      <c r="SCV69" s="308"/>
      <c r="SCW69" s="308"/>
      <c r="SCX69" s="308"/>
      <c r="SCY69" s="308"/>
      <c r="SCZ69" s="308"/>
      <c r="SDA69" s="308"/>
      <c r="SDB69" s="308"/>
      <c r="SDC69" s="308"/>
      <c r="SDD69" s="308"/>
      <c r="SDE69" s="308"/>
      <c r="SDF69" s="308"/>
      <c r="SDG69" s="308"/>
      <c r="SDH69" s="308"/>
      <c r="SDI69" s="308"/>
      <c r="SDJ69" s="308"/>
      <c r="SDK69" s="308"/>
      <c r="SDL69" s="308"/>
      <c r="SDM69" s="308"/>
      <c r="SDN69" s="308"/>
      <c r="SDO69" s="308"/>
      <c r="SDP69" s="308"/>
      <c r="SDQ69" s="308"/>
      <c r="SDR69" s="308"/>
      <c r="SDS69" s="308"/>
      <c r="SDT69" s="308"/>
      <c r="SDU69" s="308"/>
      <c r="SDV69" s="308"/>
      <c r="SDW69" s="308"/>
      <c r="SDX69" s="308"/>
      <c r="SDY69" s="308"/>
      <c r="SDZ69" s="308"/>
      <c r="SEA69" s="308"/>
      <c r="SEB69" s="308"/>
      <c r="SEC69" s="308"/>
      <c r="SED69" s="308"/>
      <c r="SEE69" s="308"/>
      <c r="SEF69" s="308"/>
      <c r="SEG69" s="308"/>
      <c r="SEH69" s="308"/>
      <c r="SEI69" s="308"/>
      <c r="SEJ69" s="308"/>
      <c r="SEK69" s="308"/>
      <c r="SEL69" s="308"/>
      <c r="SEM69" s="308"/>
      <c r="SEN69" s="308"/>
      <c r="SEO69" s="308"/>
      <c r="SEP69" s="308"/>
      <c r="SEQ69" s="308"/>
      <c r="SER69" s="308"/>
      <c r="SES69" s="308"/>
      <c r="SET69" s="308"/>
      <c r="SEU69" s="308"/>
      <c r="SEV69" s="308"/>
      <c r="SEW69" s="308"/>
      <c r="SEX69" s="308"/>
      <c r="SEY69" s="308"/>
      <c r="SEZ69" s="308"/>
      <c r="SFA69" s="308"/>
      <c r="SFB69" s="308"/>
      <c r="SFC69" s="308"/>
      <c r="SFD69" s="308"/>
      <c r="SFE69" s="308"/>
      <c r="SFF69" s="308"/>
      <c r="SFG69" s="308"/>
      <c r="SFH69" s="308"/>
      <c r="SFI69" s="308"/>
      <c r="SFJ69" s="308"/>
      <c r="SFK69" s="308"/>
      <c r="SFL69" s="308"/>
      <c r="SFM69" s="308"/>
      <c r="SFN69" s="308"/>
      <c r="SFO69" s="308"/>
      <c r="SFP69" s="308"/>
      <c r="SFQ69" s="308"/>
      <c r="SFR69" s="308"/>
      <c r="SFS69" s="308"/>
      <c r="SFT69" s="308"/>
      <c r="SFU69" s="308"/>
      <c r="SFV69" s="308"/>
      <c r="SFW69" s="308"/>
      <c r="SFX69" s="308"/>
      <c r="SFY69" s="308"/>
      <c r="SFZ69" s="308"/>
      <c r="SGA69" s="308"/>
      <c r="SGB69" s="308"/>
      <c r="SGC69" s="308"/>
      <c r="SGD69" s="308"/>
      <c r="SGE69" s="308"/>
      <c r="SGF69" s="308"/>
      <c r="SGG69" s="308"/>
      <c r="SGH69" s="308"/>
      <c r="SGI69" s="308"/>
      <c r="SGJ69" s="308"/>
      <c r="SGK69" s="308"/>
      <c r="SGL69" s="308"/>
      <c r="SGM69" s="308"/>
      <c r="SGN69" s="308"/>
      <c r="SGO69" s="308"/>
      <c r="SGP69" s="308"/>
      <c r="SGQ69" s="308"/>
      <c r="SGR69" s="308"/>
      <c r="SGS69" s="308"/>
      <c r="SGT69" s="308"/>
      <c r="SGU69" s="308"/>
      <c r="SGV69" s="308"/>
      <c r="SGW69" s="308"/>
      <c r="SGX69" s="308"/>
      <c r="SGY69" s="308"/>
      <c r="SGZ69" s="308"/>
      <c r="SHA69" s="308"/>
      <c r="SHB69" s="308"/>
      <c r="SHC69" s="308"/>
      <c r="SHD69" s="308"/>
      <c r="SHE69" s="308"/>
      <c r="SHF69" s="308"/>
      <c r="SHG69" s="308"/>
      <c r="SHH69" s="308"/>
      <c r="SHI69" s="308"/>
      <c r="SHJ69" s="308"/>
      <c r="SHK69" s="308"/>
      <c r="SHL69" s="308"/>
      <c r="SHM69" s="308"/>
      <c r="SHN69" s="308"/>
      <c r="SHO69" s="308"/>
      <c r="SHP69" s="308"/>
      <c r="SHQ69" s="308"/>
      <c r="SHR69" s="308"/>
      <c r="SHS69" s="308"/>
      <c r="SHT69" s="308"/>
      <c r="SHU69" s="308"/>
      <c r="SHV69" s="308"/>
      <c r="SHW69" s="308"/>
      <c r="SHX69" s="308"/>
      <c r="SHY69" s="308"/>
      <c r="SHZ69" s="308"/>
      <c r="SIA69" s="308"/>
      <c r="SIB69" s="308"/>
      <c r="SIC69" s="308"/>
      <c r="SID69" s="308"/>
      <c r="SIE69" s="308"/>
      <c r="SIF69" s="308"/>
      <c r="SIG69" s="308"/>
      <c r="SIH69" s="308"/>
      <c r="SII69" s="308"/>
      <c r="SIJ69" s="308"/>
      <c r="SIK69" s="308"/>
      <c r="SIL69" s="308"/>
      <c r="SIM69" s="308"/>
      <c r="SIN69" s="308"/>
      <c r="SIO69" s="308"/>
      <c r="SIP69" s="308"/>
      <c r="SIQ69" s="308"/>
      <c r="SIR69" s="308"/>
      <c r="SIS69" s="308"/>
      <c r="SIT69" s="308"/>
      <c r="SIU69" s="308"/>
      <c r="SIV69" s="308"/>
      <c r="SIW69" s="308"/>
      <c r="SIX69" s="308"/>
      <c r="SIY69" s="308"/>
      <c r="SIZ69" s="308"/>
      <c r="SJA69" s="308"/>
      <c r="SJB69" s="308"/>
      <c r="SJC69" s="308"/>
      <c r="SJD69" s="308"/>
      <c r="SJE69" s="308"/>
      <c r="SJF69" s="308"/>
      <c r="SJG69" s="308"/>
      <c r="SJH69" s="308"/>
      <c r="SJI69" s="308"/>
      <c r="SJJ69" s="308"/>
      <c r="SJK69" s="308"/>
      <c r="SJL69" s="308"/>
      <c r="SJM69" s="308"/>
      <c r="SJN69" s="308"/>
      <c r="SJO69" s="308"/>
      <c r="SJP69" s="308"/>
      <c r="SJQ69" s="308"/>
      <c r="SJR69" s="308"/>
      <c r="SJS69" s="308"/>
      <c r="SJT69" s="308"/>
      <c r="SJU69" s="308"/>
      <c r="SJV69" s="308"/>
      <c r="SJW69" s="308"/>
      <c r="SJX69" s="308"/>
      <c r="SJY69" s="308"/>
      <c r="SJZ69" s="308"/>
      <c r="SKA69" s="308"/>
      <c r="SKB69" s="308"/>
      <c r="SKC69" s="308"/>
      <c r="SKD69" s="308"/>
      <c r="SKE69" s="308"/>
      <c r="SKF69" s="308"/>
      <c r="SKG69" s="308"/>
      <c r="SKH69" s="308"/>
      <c r="SKI69" s="308"/>
      <c r="SKJ69" s="308"/>
      <c r="SKK69" s="308"/>
      <c r="SKL69" s="308"/>
      <c r="SKM69" s="308"/>
      <c r="SKN69" s="308"/>
      <c r="SKO69" s="308"/>
      <c r="SKP69" s="308"/>
      <c r="SKQ69" s="308"/>
      <c r="SKR69" s="308"/>
      <c r="SKS69" s="308"/>
      <c r="SKT69" s="308"/>
      <c r="SKU69" s="308"/>
      <c r="SKV69" s="308"/>
      <c r="SKW69" s="308"/>
      <c r="SKX69" s="308"/>
      <c r="SKY69" s="308"/>
      <c r="SKZ69" s="308"/>
      <c r="SLA69" s="308"/>
      <c r="SLB69" s="308"/>
      <c r="SLC69" s="308"/>
      <c r="SLD69" s="308"/>
      <c r="SLE69" s="308"/>
      <c r="SLF69" s="308"/>
      <c r="SLG69" s="308"/>
      <c r="SLH69" s="308"/>
      <c r="SLI69" s="308"/>
      <c r="SLJ69" s="308"/>
      <c r="SLK69" s="308"/>
      <c r="SLL69" s="308"/>
      <c r="SLM69" s="308"/>
      <c r="SLN69" s="308"/>
      <c r="SLO69" s="308"/>
      <c r="SLP69" s="308"/>
      <c r="SLQ69" s="308"/>
      <c r="SLR69" s="308"/>
      <c r="SLS69" s="308"/>
      <c r="SLT69" s="308"/>
      <c r="SLU69" s="308"/>
      <c r="SLV69" s="308"/>
      <c r="SLW69" s="308"/>
      <c r="SLX69" s="308"/>
      <c r="SLY69" s="308"/>
      <c r="SLZ69" s="308"/>
      <c r="SMA69" s="308"/>
      <c r="SMB69" s="308"/>
      <c r="SMC69" s="308"/>
      <c r="SMD69" s="308"/>
      <c r="SME69" s="308"/>
      <c r="SMF69" s="308"/>
      <c r="SMG69" s="308"/>
      <c r="SMH69" s="308"/>
      <c r="SMI69" s="308"/>
      <c r="SMJ69" s="308"/>
      <c r="SMK69" s="308"/>
      <c r="SML69" s="308"/>
      <c r="SMM69" s="308"/>
      <c r="SMN69" s="308"/>
      <c r="SMO69" s="308"/>
      <c r="SMP69" s="308"/>
      <c r="SMQ69" s="308"/>
      <c r="SMR69" s="308"/>
      <c r="SMS69" s="308"/>
      <c r="SMT69" s="308"/>
      <c r="SMU69" s="308"/>
      <c r="SMV69" s="308"/>
      <c r="SMW69" s="308"/>
      <c r="SMX69" s="308"/>
      <c r="SMY69" s="308"/>
      <c r="SMZ69" s="308"/>
      <c r="SNA69" s="308"/>
      <c r="SNB69" s="308"/>
      <c r="SNC69" s="308"/>
      <c r="SND69" s="308"/>
      <c r="SNE69" s="308"/>
      <c r="SNF69" s="308"/>
      <c r="SNG69" s="308"/>
      <c r="SNH69" s="308"/>
      <c r="SNI69" s="308"/>
      <c r="SNJ69" s="308"/>
      <c r="SNK69" s="308"/>
      <c r="SNL69" s="308"/>
      <c r="SNM69" s="308"/>
      <c r="SNN69" s="308"/>
      <c r="SNO69" s="308"/>
      <c r="SNP69" s="308"/>
      <c r="SNQ69" s="308"/>
      <c r="SNR69" s="308"/>
      <c r="SNS69" s="308"/>
      <c r="SNT69" s="308"/>
      <c r="SNU69" s="308"/>
      <c r="SNV69" s="308"/>
      <c r="SNW69" s="308"/>
      <c r="SNX69" s="308"/>
      <c r="SNY69" s="308"/>
      <c r="SNZ69" s="308"/>
      <c r="SOA69" s="308"/>
      <c r="SOB69" s="308"/>
      <c r="SOC69" s="308"/>
      <c r="SOD69" s="308"/>
      <c r="SOE69" s="308"/>
      <c r="SOF69" s="308"/>
      <c r="SOG69" s="308"/>
      <c r="SOH69" s="308"/>
      <c r="SOI69" s="308"/>
      <c r="SOJ69" s="308"/>
      <c r="SOK69" s="308"/>
      <c r="SOL69" s="308"/>
      <c r="SOM69" s="308"/>
      <c r="SON69" s="308"/>
      <c r="SOO69" s="308"/>
      <c r="SOP69" s="308"/>
      <c r="SOQ69" s="308"/>
      <c r="SOR69" s="308"/>
      <c r="SOS69" s="308"/>
      <c r="SOT69" s="308"/>
      <c r="SOU69" s="308"/>
      <c r="SOV69" s="308"/>
      <c r="SOW69" s="308"/>
      <c r="SOX69" s="308"/>
      <c r="SOY69" s="308"/>
      <c r="SOZ69" s="308"/>
      <c r="SPA69" s="308"/>
      <c r="SPB69" s="308"/>
      <c r="SPC69" s="308"/>
      <c r="SPD69" s="308"/>
      <c r="SPE69" s="308"/>
      <c r="SPF69" s="308"/>
      <c r="SPG69" s="308"/>
      <c r="SPH69" s="308"/>
      <c r="SPI69" s="308"/>
      <c r="SPJ69" s="308"/>
      <c r="SPK69" s="308"/>
      <c r="SPL69" s="308"/>
      <c r="SPM69" s="308"/>
      <c r="SPN69" s="308"/>
      <c r="SPO69" s="308"/>
      <c r="SPP69" s="308"/>
      <c r="SPQ69" s="308"/>
      <c r="SPR69" s="308"/>
      <c r="SPS69" s="308"/>
      <c r="SPT69" s="308"/>
      <c r="SPU69" s="308"/>
      <c r="SPV69" s="308"/>
      <c r="SPW69" s="308"/>
      <c r="SPX69" s="308"/>
      <c r="SPY69" s="308"/>
      <c r="SPZ69" s="308"/>
      <c r="SQA69" s="308"/>
      <c r="SQB69" s="308"/>
      <c r="SQC69" s="308"/>
      <c r="SQD69" s="308"/>
      <c r="SQE69" s="308"/>
      <c r="SQF69" s="308"/>
      <c r="SQG69" s="308"/>
      <c r="SQH69" s="308"/>
      <c r="SQI69" s="308"/>
      <c r="SQJ69" s="308"/>
      <c r="SQK69" s="308"/>
      <c r="SQL69" s="308"/>
      <c r="SQM69" s="308"/>
      <c r="SQN69" s="308"/>
      <c r="SQO69" s="308"/>
      <c r="SQP69" s="308"/>
      <c r="SQQ69" s="308"/>
      <c r="SQR69" s="308"/>
      <c r="SQS69" s="308"/>
      <c r="SQT69" s="308"/>
      <c r="SQU69" s="308"/>
      <c r="SQV69" s="308"/>
      <c r="SQW69" s="308"/>
      <c r="SQX69" s="308"/>
      <c r="SQY69" s="308"/>
      <c r="SQZ69" s="308"/>
      <c r="SRA69" s="308"/>
      <c r="SRB69" s="308"/>
      <c r="SRC69" s="308"/>
      <c r="SRD69" s="308"/>
      <c r="SRE69" s="308"/>
      <c r="SRF69" s="308"/>
      <c r="SRG69" s="308"/>
      <c r="SRH69" s="308"/>
      <c r="SRI69" s="308"/>
      <c r="SRJ69" s="308"/>
      <c r="SRK69" s="308"/>
      <c r="SRL69" s="308"/>
      <c r="SRM69" s="308"/>
      <c r="SRN69" s="308"/>
      <c r="SRO69" s="308"/>
      <c r="SRP69" s="308"/>
      <c r="SRQ69" s="308"/>
      <c r="SRR69" s="308"/>
      <c r="SRS69" s="308"/>
      <c r="SRT69" s="308"/>
      <c r="SRU69" s="308"/>
      <c r="SRV69" s="308"/>
      <c r="SRW69" s="308"/>
      <c r="SRX69" s="308"/>
      <c r="SRY69" s="308"/>
      <c r="SRZ69" s="308"/>
      <c r="SSA69" s="308"/>
      <c r="SSB69" s="308"/>
      <c r="SSC69" s="308"/>
      <c r="SSD69" s="308"/>
      <c r="SSE69" s="308"/>
      <c r="SSF69" s="308"/>
      <c r="SSG69" s="308"/>
      <c r="SSH69" s="308"/>
      <c r="SSI69" s="308"/>
      <c r="SSJ69" s="308"/>
      <c r="SSK69" s="308"/>
      <c r="SSL69" s="308"/>
      <c r="SSM69" s="308"/>
      <c r="SSN69" s="308"/>
      <c r="SSO69" s="308"/>
      <c r="SSP69" s="308"/>
      <c r="SSQ69" s="308"/>
      <c r="SSR69" s="308"/>
      <c r="SSS69" s="308"/>
      <c r="SST69" s="308"/>
      <c r="SSU69" s="308"/>
      <c r="SSV69" s="308"/>
      <c r="SSW69" s="308"/>
      <c r="SSX69" s="308"/>
      <c r="SSY69" s="308"/>
      <c r="SSZ69" s="308"/>
      <c r="STA69" s="308"/>
      <c r="STB69" s="308"/>
      <c r="STC69" s="308"/>
      <c r="STD69" s="308"/>
      <c r="STE69" s="308"/>
      <c r="STF69" s="308"/>
      <c r="STG69" s="308"/>
      <c r="STH69" s="308"/>
      <c r="STI69" s="308"/>
      <c r="STJ69" s="308"/>
      <c r="STK69" s="308"/>
      <c r="STL69" s="308"/>
      <c r="STM69" s="308"/>
      <c r="STN69" s="308"/>
      <c r="STO69" s="308"/>
      <c r="STP69" s="308"/>
      <c r="STQ69" s="308"/>
      <c r="STR69" s="308"/>
      <c r="STS69" s="308"/>
      <c r="STT69" s="308"/>
      <c r="STU69" s="308"/>
      <c r="STV69" s="308"/>
      <c r="STW69" s="308"/>
      <c r="STX69" s="308"/>
      <c r="STY69" s="308"/>
      <c r="STZ69" s="308"/>
      <c r="SUA69" s="308"/>
      <c r="SUB69" s="308"/>
      <c r="SUC69" s="308"/>
      <c r="SUD69" s="308"/>
      <c r="SUE69" s="308"/>
      <c r="SUF69" s="308"/>
      <c r="SUG69" s="308"/>
      <c r="SUH69" s="308"/>
      <c r="SUI69" s="308"/>
      <c r="SUJ69" s="308"/>
      <c r="SUK69" s="308"/>
      <c r="SUL69" s="308"/>
      <c r="SUM69" s="308"/>
      <c r="SUN69" s="308"/>
      <c r="SUO69" s="308"/>
      <c r="SUP69" s="308"/>
      <c r="SUQ69" s="308"/>
      <c r="SUR69" s="308"/>
      <c r="SUS69" s="308"/>
      <c r="SUT69" s="308"/>
      <c r="SUU69" s="308"/>
      <c r="SUV69" s="308"/>
      <c r="SUW69" s="308"/>
      <c r="SUX69" s="308"/>
      <c r="SUY69" s="308"/>
      <c r="SUZ69" s="308"/>
      <c r="SVA69" s="308"/>
      <c r="SVB69" s="308"/>
      <c r="SVC69" s="308"/>
      <c r="SVD69" s="308"/>
      <c r="SVE69" s="308"/>
      <c r="SVF69" s="308"/>
      <c r="SVG69" s="308"/>
      <c r="SVH69" s="308"/>
      <c r="SVI69" s="308"/>
      <c r="SVJ69" s="308"/>
      <c r="SVK69" s="308"/>
      <c r="SVL69" s="308"/>
      <c r="SVM69" s="308"/>
      <c r="SVN69" s="308"/>
      <c r="SVO69" s="308"/>
      <c r="SVP69" s="308"/>
      <c r="SVQ69" s="308"/>
      <c r="SVR69" s="308"/>
      <c r="SVS69" s="308"/>
      <c r="SVT69" s="308"/>
      <c r="SVU69" s="308"/>
      <c r="SVV69" s="308"/>
      <c r="SVW69" s="308"/>
      <c r="SVX69" s="308"/>
      <c r="SVY69" s="308"/>
      <c r="SVZ69" s="308"/>
      <c r="SWA69" s="308"/>
      <c r="SWB69" s="308"/>
      <c r="SWC69" s="308"/>
      <c r="SWD69" s="308"/>
      <c r="SWE69" s="308"/>
      <c r="SWF69" s="308"/>
      <c r="SWG69" s="308"/>
      <c r="SWH69" s="308"/>
      <c r="SWI69" s="308"/>
      <c r="SWJ69" s="308"/>
      <c r="SWK69" s="308"/>
      <c r="SWL69" s="308"/>
      <c r="SWM69" s="308"/>
      <c r="SWN69" s="308"/>
      <c r="SWO69" s="308"/>
      <c r="SWP69" s="308"/>
      <c r="SWQ69" s="308"/>
      <c r="SWR69" s="308"/>
      <c r="SWS69" s="308"/>
      <c r="SWT69" s="308"/>
      <c r="SWU69" s="308"/>
      <c r="SWV69" s="308"/>
      <c r="SWW69" s="308"/>
      <c r="SWX69" s="308"/>
      <c r="SWY69" s="308"/>
      <c r="SWZ69" s="308"/>
      <c r="SXA69" s="308"/>
      <c r="SXB69" s="308"/>
      <c r="SXC69" s="308"/>
      <c r="SXD69" s="308"/>
      <c r="SXE69" s="308"/>
      <c r="SXF69" s="308"/>
      <c r="SXG69" s="308"/>
      <c r="SXH69" s="308"/>
      <c r="SXI69" s="308"/>
      <c r="SXJ69" s="308"/>
      <c r="SXK69" s="308"/>
      <c r="SXL69" s="308"/>
      <c r="SXM69" s="308"/>
      <c r="SXN69" s="308"/>
      <c r="SXO69" s="308"/>
      <c r="SXP69" s="308"/>
      <c r="SXQ69" s="308"/>
      <c r="SXR69" s="308"/>
      <c r="SXS69" s="308"/>
      <c r="SXT69" s="308"/>
      <c r="SXU69" s="308"/>
      <c r="SXV69" s="308"/>
      <c r="SXW69" s="308"/>
      <c r="SXX69" s="308"/>
      <c r="SXY69" s="308"/>
      <c r="SXZ69" s="308"/>
      <c r="SYA69" s="308"/>
      <c r="SYB69" s="308"/>
      <c r="SYC69" s="308"/>
      <c r="SYD69" s="308"/>
      <c r="SYE69" s="308"/>
      <c r="SYF69" s="308"/>
      <c r="SYG69" s="308"/>
      <c r="SYH69" s="308"/>
      <c r="SYI69" s="308"/>
      <c r="SYJ69" s="308"/>
      <c r="SYK69" s="308"/>
      <c r="SYL69" s="308"/>
      <c r="SYM69" s="308"/>
      <c r="SYN69" s="308"/>
      <c r="SYO69" s="308"/>
      <c r="SYP69" s="308"/>
      <c r="SYQ69" s="308"/>
      <c r="SYR69" s="308"/>
      <c r="SYS69" s="308"/>
      <c r="SYT69" s="308"/>
      <c r="SYU69" s="308"/>
      <c r="SYV69" s="308"/>
      <c r="SYW69" s="308"/>
      <c r="SYX69" s="308"/>
      <c r="SYY69" s="308"/>
      <c r="SYZ69" s="308"/>
      <c r="SZA69" s="308"/>
      <c r="SZB69" s="308"/>
      <c r="SZC69" s="308"/>
      <c r="SZD69" s="308"/>
      <c r="SZE69" s="308"/>
      <c r="SZF69" s="308"/>
      <c r="SZG69" s="308"/>
      <c r="SZH69" s="308"/>
      <c r="SZI69" s="308"/>
      <c r="SZJ69" s="308"/>
      <c r="SZK69" s="308"/>
      <c r="SZL69" s="308"/>
      <c r="SZM69" s="308"/>
      <c r="SZN69" s="308"/>
      <c r="SZO69" s="308"/>
      <c r="SZP69" s="308"/>
      <c r="SZQ69" s="308"/>
      <c r="SZR69" s="308"/>
      <c r="SZS69" s="308"/>
      <c r="SZT69" s="308"/>
      <c r="SZU69" s="308"/>
      <c r="SZV69" s="308"/>
      <c r="SZW69" s="308"/>
      <c r="SZX69" s="308"/>
      <c r="SZY69" s="308"/>
      <c r="SZZ69" s="308"/>
      <c r="TAA69" s="308"/>
      <c r="TAB69" s="308"/>
      <c r="TAC69" s="308"/>
      <c r="TAD69" s="308"/>
      <c r="TAE69" s="308"/>
      <c r="TAF69" s="308"/>
      <c r="TAG69" s="308"/>
      <c r="TAH69" s="308"/>
      <c r="TAI69" s="308"/>
      <c r="TAJ69" s="308"/>
      <c r="TAK69" s="308"/>
      <c r="TAL69" s="308"/>
      <c r="TAM69" s="308"/>
      <c r="TAN69" s="308"/>
      <c r="TAO69" s="308"/>
      <c r="TAP69" s="308"/>
      <c r="TAQ69" s="308"/>
      <c r="TAR69" s="308"/>
      <c r="TAS69" s="308"/>
      <c r="TAT69" s="308"/>
      <c r="TAU69" s="308"/>
      <c r="TAV69" s="308"/>
      <c r="TAW69" s="308"/>
      <c r="TAX69" s="308"/>
      <c r="TAY69" s="308"/>
      <c r="TAZ69" s="308"/>
      <c r="TBA69" s="308"/>
      <c r="TBB69" s="308"/>
      <c r="TBC69" s="308"/>
      <c r="TBD69" s="308"/>
      <c r="TBE69" s="308"/>
      <c r="TBF69" s="308"/>
      <c r="TBG69" s="308"/>
      <c r="TBH69" s="308"/>
      <c r="TBI69" s="308"/>
      <c r="TBJ69" s="308"/>
      <c r="TBK69" s="308"/>
      <c r="TBL69" s="308"/>
      <c r="TBM69" s="308"/>
      <c r="TBN69" s="308"/>
      <c r="TBO69" s="308"/>
      <c r="TBP69" s="308"/>
      <c r="TBQ69" s="308"/>
      <c r="TBR69" s="308"/>
      <c r="TBS69" s="308"/>
      <c r="TBT69" s="308"/>
      <c r="TBU69" s="308"/>
      <c r="TBV69" s="308"/>
      <c r="TBW69" s="308"/>
      <c r="TBX69" s="308"/>
      <c r="TBY69" s="308"/>
      <c r="TBZ69" s="308"/>
      <c r="TCA69" s="308"/>
      <c r="TCB69" s="308"/>
      <c r="TCC69" s="308"/>
      <c r="TCD69" s="308"/>
      <c r="TCE69" s="308"/>
      <c r="TCF69" s="308"/>
      <c r="TCG69" s="308"/>
      <c r="TCH69" s="308"/>
      <c r="TCI69" s="308"/>
      <c r="TCJ69" s="308"/>
      <c r="TCK69" s="308"/>
      <c r="TCL69" s="308"/>
      <c r="TCM69" s="308"/>
      <c r="TCN69" s="308"/>
      <c r="TCO69" s="308"/>
      <c r="TCP69" s="308"/>
      <c r="TCQ69" s="308"/>
      <c r="TCR69" s="308"/>
      <c r="TCS69" s="308"/>
      <c r="TCT69" s="308"/>
      <c r="TCU69" s="308"/>
      <c r="TCV69" s="308"/>
      <c r="TCW69" s="308"/>
      <c r="TCX69" s="308"/>
      <c r="TCY69" s="308"/>
      <c r="TCZ69" s="308"/>
      <c r="TDA69" s="308"/>
      <c r="TDB69" s="308"/>
      <c r="TDC69" s="308"/>
      <c r="TDD69" s="308"/>
      <c r="TDE69" s="308"/>
      <c r="TDF69" s="308"/>
      <c r="TDG69" s="308"/>
      <c r="TDH69" s="308"/>
      <c r="TDI69" s="308"/>
      <c r="TDJ69" s="308"/>
      <c r="TDK69" s="308"/>
      <c r="TDL69" s="308"/>
      <c r="TDM69" s="308"/>
      <c r="TDN69" s="308"/>
      <c r="TDO69" s="308"/>
      <c r="TDP69" s="308"/>
      <c r="TDQ69" s="308"/>
      <c r="TDR69" s="308"/>
      <c r="TDS69" s="308"/>
      <c r="TDT69" s="308"/>
      <c r="TDU69" s="308"/>
      <c r="TDV69" s="308"/>
      <c r="TDW69" s="308"/>
      <c r="TDX69" s="308"/>
      <c r="TDY69" s="308"/>
      <c r="TDZ69" s="308"/>
      <c r="TEA69" s="308"/>
      <c r="TEB69" s="308"/>
      <c r="TEC69" s="308"/>
      <c r="TED69" s="308"/>
      <c r="TEE69" s="308"/>
      <c r="TEF69" s="308"/>
      <c r="TEG69" s="308"/>
      <c r="TEH69" s="308"/>
      <c r="TEI69" s="308"/>
      <c r="TEJ69" s="308"/>
      <c r="TEK69" s="308"/>
      <c r="TEL69" s="308"/>
      <c r="TEM69" s="308"/>
      <c r="TEN69" s="308"/>
      <c r="TEO69" s="308"/>
      <c r="TEP69" s="308"/>
      <c r="TEQ69" s="308"/>
      <c r="TER69" s="308"/>
      <c r="TES69" s="308"/>
      <c r="TET69" s="308"/>
      <c r="TEU69" s="308"/>
      <c r="TEV69" s="308"/>
      <c r="TEW69" s="308"/>
      <c r="TEX69" s="308"/>
      <c r="TEY69" s="308"/>
      <c r="TEZ69" s="308"/>
      <c r="TFA69" s="308"/>
      <c r="TFB69" s="308"/>
      <c r="TFC69" s="308"/>
      <c r="TFD69" s="308"/>
      <c r="TFE69" s="308"/>
      <c r="TFF69" s="308"/>
      <c r="TFG69" s="308"/>
      <c r="TFH69" s="308"/>
      <c r="TFI69" s="308"/>
      <c r="TFJ69" s="308"/>
      <c r="TFK69" s="308"/>
      <c r="TFL69" s="308"/>
      <c r="TFM69" s="308"/>
      <c r="TFN69" s="308"/>
      <c r="TFO69" s="308"/>
      <c r="TFP69" s="308"/>
      <c r="TFQ69" s="308"/>
      <c r="TFR69" s="308"/>
      <c r="TFS69" s="308"/>
      <c r="TFT69" s="308"/>
      <c r="TFU69" s="308"/>
      <c r="TFV69" s="308"/>
      <c r="TFW69" s="308"/>
      <c r="TFX69" s="308"/>
      <c r="TFY69" s="308"/>
      <c r="TFZ69" s="308"/>
      <c r="TGA69" s="308"/>
      <c r="TGB69" s="308"/>
      <c r="TGC69" s="308"/>
      <c r="TGD69" s="308"/>
      <c r="TGE69" s="308"/>
      <c r="TGF69" s="308"/>
      <c r="TGG69" s="308"/>
      <c r="TGH69" s="308"/>
      <c r="TGI69" s="308"/>
      <c r="TGJ69" s="308"/>
      <c r="TGK69" s="308"/>
      <c r="TGL69" s="308"/>
      <c r="TGM69" s="308"/>
      <c r="TGN69" s="308"/>
      <c r="TGO69" s="308"/>
      <c r="TGP69" s="308"/>
      <c r="TGQ69" s="308"/>
      <c r="TGR69" s="308"/>
      <c r="TGS69" s="308"/>
      <c r="TGT69" s="308"/>
      <c r="TGU69" s="308"/>
      <c r="TGV69" s="308"/>
      <c r="TGW69" s="308"/>
      <c r="TGX69" s="308"/>
      <c r="TGY69" s="308"/>
      <c r="TGZ69" s="308"/>
      <c r="THA69" s="308"/>
      <c r="THB69" s="308"/>
      <c r="THC69" s="308"/>
      <c r="THD69" s="308"/>
      <c r="THE69" s="308"/>
      <c r="THF69" s="308"/>
      <c r="THG69" s="308"/>
      <c r="THH69" s="308"/>
      <c r="THI69" s="308"/>
      <c r="THJ69" s="308"/>
      <c r="THK69" s="308"/>
      <c r="THL69" s="308"/>
      <c r="THM69" s="308"/>
      <c r="THN69" s="308"/>
      <c r="THO69" s="308"/>
      <c r="THP69" s="308"/>
      <c r="THQ69" s="308"/>
      <c r="THR69" s="308"/>
      <c r="THS69" s="308"/>
      <c r="THT69" s="308"/>
      <c r="THU69" s="308"/>
      <c r="THV69" s="308"/>
      <c r="THW69" s="308"/>
      <c r="THX69" s="308"/>
      <c r="THY69" s="308"/>
      <c r="THZ69" s="308"/>
      <c r="TIA69" s="308"/>
      <c r="TIB69" s="308"/>
      <c r="TIC69" s="308"/>
      <c r="TID69" s="308"/>
      <c r="TIE69" s="308"/>
      <c r="TIF69" s="308"/>
      <c r="TIG69" s="308"/>
      <c r="TIH69" s="308"/>
      <c r="TII69" s="308"/>
      <c r="TIJ69" s="308"/>
      <c r="TIK69" s="308"/>
      <c r="TIL69" s="308"/>
      <c r="TIM69" s="308"/>
      <c r="TIN69" s="308"/>
      <c r="TIO69" s="308"/>
      <c r="TIP69" s="308"/>
      <c r="TIQ69" s="308"/>
      <c r="TIR69" s="308"/>
      <c r="TIS69" s="308"/>
      <c r="TIT69" s="308"/>
      <c r="TIU69" s="308"/>
      <c r="TIV69" s="308"/>
      <c r="TIW69" s="308"/>
      <c r="TIX69" s="308"/>
      <c r="TIY69" s="308"/>
      <c r="TIZ69" s="308"/>
      <c r="TJA69" s="308"/>
      <c r="TJB69" s="308"/>
      <c r="TJC69" s="308"/>
      <c r="TJD69" s="308"/>
      <c r="TJE69" s="308"/>
      <c r="TJF69" s="308"/>
      <c r="TJG69" s="308"/>
      <c r="TJH69" s="308"/>
      <c r="TJI69" s="308"/>
      <c r="TJJ69" s="308"/>
      <c r="TJK69" s="308"/>
      <c r="TJL69" s="308"/>
      <c r="TJM69" s="308"/>
      <c r="TJN69" s="308"/>
      <c r="TJO69" s="308"/>
      <c r="TJP69" s="308"/>
      <c r="TJQ69" s="308"/>
      <c r="TJR69" s="308"/>
      <c r="TJS69" s="308"/>
      <c r="TJT69" s="308"/>
      <c r="TJU69" s="308"/>
      <c r="TJV69" s="308"/>
      <c r="TJW69" s="308"/>
      <c r="TJX69" s="308"/>
      <c r="TJY69" s="308"/>
      <c r="TJZ69" s="308"/>
      <c r="TKA69" s="308"/>
      <c r="TKB69" s="308"/>
      <c r="TKC69" s="308"/>
      <c r="TKD69" s="308"/>
      <c r="TKE69" s="308"/>
      <c r="TKF69" s="308"/>
      <c r="TKG69" s="308"/>
      <c r="TKH69" s="308"/>
      <c r="TKI69" s="308"/>
      <c r="TKJ69" s="308"/>
      <c r="TKK69" s="308"/>
      <c r="TKL69" s="308"/>
      <c r="TKM69" s="308"/>
      <c r="TKN69" s="308"/>
      <c r="TKO69" s="308"/>
      <c r="TKP69" s="308"/>
      <c r="TKQ69" s="308"/>
      <c r="TKR69" s="308"/>
      <c r="TKS69" s="308"/>
      <c r="TKT69" s="308"/>
      <c r="TKU69" s="308"/>
      <c r="TKV69" s="308"/>
      <c r="TKW69" s="308"/>
      <c r="TKX69" s="308"/>
      <c r="TKY69" s="308"/>
      <c r="TKZ69" s="308"/>
      <c r="TLA69" s="308"/>
      <c r="TLB69" s="308"/>
      <c r="TLC69" s="308"/>
      <c r="TLD69" s="308"/>
      <c r="TLE69" s="308"/>
      <c r="TLF69" s="308"/>
      <c r="TLG69" s="308"/>
      <c r="TLH69" s="308"/>
      <c r="TLI69" s="308"/>
      <c r="TLJ69" s="308"/>
      <c r="TLK69" s="308"/>
      <c r="TLL69" s="308"/>
      <c r="TLM69" s="308"/>
      <c r="TLN69" s="308"/>
      <c r="TLO69" s="308"/>
      <c r="TLP69" s="308"/>
      <c r="TLQ69" s="308"/>
      <c r="TLR69" s="308"/>
      <c r="TLS69" s="308"/>
      <c r="TLT69" s="308"/>
      <c r="TLU69" s="308"/>
      <c r="TLV69" s="308"/>
      <c r="TLW69" s="308"/>
      <c r="TLX69" s="308"/>
      <c r="TLY69" s="308"/>
      <c r="TLZ69" s="308"/>
      <c r="TMA69" s="308"/>
      <c r="TMB69" s="308"/>
      <c r="TMC69" s="308"/>
      <c r="TMD69" s="308"/>
      <c r="TME69" s="308"/>
      <c r="TMF69" s="308"/>
      <c r="TMG69" s="308"/>
      <c r="TMH69" s="308"/>
      <c r="TMI69" s="308"/>
      <c r="TMJ69" s="308"/>
      <c r="TMK69" s="308"/>
      <c r="TML69" s="308"/>
      <c r="TMM69" s="308"/>
      <c r="TMN69" s="308"/>
      <c r="TMO69" s="308"/>
      <c r="TMP69" s="308"/>
      <c r="TMQ69" s="308"/>
      <c r="TMR69" s="308"/>
      <c r="TMS69" s="308"/>
      <c r="TMT69" s="308"/>
      <c r="TMU69" s="308"/>
      <c r="TMV69" s="308"/>
      <c r="TMW69" s="308"/>
      <c r="TMX69" s="308"/>
      <c r="TMY69" s="308"/>
      <c r="TMZ69" s="308"/>
      <c r="TNA69" s="308"/>
      <c r="TNB69" s="308"/>
      <c r="TNC69" s="308"/>
      <c r="TND69" s="308"/>
      <c r="TNE69" s="308"/>
      <c r="TNF69" s="308"/>
      <c r="TNG69" s="308"/>
      <c r="TNH69" s="308"/>
      <c r="TNI69" s="308"/>
      <c r="TNJ69" s="308"/>
      <c r="TNK69" s="308"/>
      <c r="TNL69" s="308"/>
      <c r="TNM69" s="308"/>
      <c r="TNN69" s="308"/>
      <c r="TNO69" s="308"/>
      <c r="TNP69" s="308"/>
      <c r="TNQ69" s="308"/>
      <c r="TNR69" s="308"/>
      <c r="TNS69" s="308"/>
      <c r="TNT69" s="308"/>
      <c r="TNU69" s="308"/>
      <c r="TNV69" s="308"/>
      <c r="TNW69" s="308"/>
      <c r="TNX69" s="308"/>
      <c r="TNY69" s="308"/>
      <c r="TNZ69" s="308"/>
      <c r="TOA69" s="308"/>
      <c r="TOB69" s="308"/>
      <c r="TOC69" s="308"/>
      <c r="TOD69" s="308"/>
      <c r="TOE69" s="308"/>
      <c r="TOF69" s="308"/>
      <c r="TOG69" s="308"/>
      <c r="TOH69" s="308"/>
      <c r="TOI69" s="308"/>
      <c r="TOJ69" s="308"/>
      <c r="TOK69" s="308"/>
      <c r="TOL69" s="308"/>
      <c r="TOM69" s="308"/>
      <c r="TON69" s="308"/>
      <c r="TOO69" s="308"/>
      <c r="TOP69" s="308"/>
      <c r="TOQ69" s="308"/>
      <c r="TOR69" s="308"/>
      <c r="TOS69" s="308"/>
      <c r="TOT69" s="308"/>
      <c r="TOU69" s="308"/>
      <c r="TOV69" s="308"/>
      <c r="TOW69" s="308"/>
      <c r="TOX69" s="308"/>
      <c r="TOY69" s="308"/>
      <c r="TOZ69" s="308"/>
      <c r="TPA69" s="308"/>
      <c r="TPB69" s="308"/>
      <c r="TPC69" s="308"/>
      <c r="TPD69" s="308"/>
      <c r="TPE69" s="308"/>
      <c r="TPF69" s="308"/>
      <c r="TPG69" s="308"/>
      <c r="TPH69" s="308"/>
      <c r="TPI69" s="308"/>
      <c r="TPJ69" s="308"/>
      <c r="TPK69" s="308"/>
      <c r="TPL69" s="308"/>
      <c r="TPM69" s="308"/>
      <c r="TPN69" s="308"/>
      <c r="TPO69" s="308"/>
      <c r="TPP69" s="308"/>
      <c r="TPQ69" s="308"/>
      <c r="TPR69" s="308"/>
      <c r="TPS69" s="308"/>
      <c r="TPT69" s="308"/>
      <c r="TPU69" s="308"/>
      <c r="TPV69" s="308"/>
      <c r="TPW69" s="308"/>
      <c r="TPX69" s="308"/>
      <c r="TPY69" s="308"/>
      <c r="TPZ69" s="308"/>
      <c r="TQA69" s="308"/>
      <c r="TQB69" s="308"/>
      <c r="TQC69" s="308"/>
      <c r="TQD69" s="308"/>
      <c r="TQE69" s="308"/>
      <c r="TQF69" s="308"/>
      <c r="TQG69" s="308"/>
      <c r="TQH69" s="308"/>
      <c r="TQI69" s="308"/>
      <c r="TQJ69" s="308"/>
      <c r="TQK69" s="308"/>
      <c r="TQL69" s="308"/>
      <c r="TQM69" s="308"/>
      <c r="TQN69" s="308"/>
      <c r="TQO69" s="308"/>
      <c r="TQP69" s="308"/>
      <c r="TQQ69" s="308"/>
      <c r="TQR69" s="308"/>
      <c r="TQS69" s="308"/>
      <c r="TQT69" s="308"/>
      <c r="TQU69" s="308"/>
      <c r="TQV69" s="308"/>
      <c r="TQW69" s="308"/>
      <c r="TQX69" s="308"/>
      <c r="TQY69" s="308"/>
      <c r="TQZ69" s="308"/>
      <c r="TRA69" s="308"/>
      <c r="TRB69" s="308"/>
      <c r="TRC69" s="308"/>
      <c r="TRD69" s="308"/>
      <c r="TRE69" s="308"/>
      <c r="TRF69" s="308"/>
      <c r="TRG69" s="308"/>
      <c r="TRH69" s="308"/>
      <c r="TRI69" s="308"/>
      <c r="TRJ69" s="308"/>
      <c r="TRK69" s="308"/>
      <c r="TRL69" s="308"/>
      <c r="TRM69" s="308"/>
      <c r="TRN69" s="308"/>
      <c r="TRO69" s="308"/>
      <c r="TRP69" s="308"/>
      <c r="TRQ69" s="308"/>
      <c r="TRR69" s="308"/>
      <c r="TRS69" s="308"/>
      <c r="TRT69" s="308"/>
      <c r="TRU69" s="308"/>
      <c r="TRV69" s="308"/>
      <c r="TRW69" s="308"/>
      <c r="TRX69" s="308"/>
      <c r="TRY69" s="308"/>
      <c r="TRZ69" s="308"/>
      <c r="TSA69" s="308"/>
      <c r="TSB69" s="308"/>
      <c r="TSC69" s="308"/>
      <c r="TSD69" s="308"/>
      <c r="TSE69" s="308"/>
      <c r="TSF69" s="308"/>
      <c r="TSG69" s="308"/>
      <c r="TSH69" s="308"/>
      <c r="TSI69" s="308"/>
      <c r="TSJ69" s="308"/>
      <c r="TSK69" s="308"/>
      <c r="TSL69" s="308"/>
      <c r="TSM69" s="308"/>
      <c r="TSN69" s="308"/>
      <c r="TSO69" s="308"/>
      <c r="TSP69" s="308"/>
      <c r="TSQ69" s="308"/>
      <c r="TSR69" s="308"/>
      <c r="TSS69" s="308"/>
      <c r="TST69" s="308"/>
      <c r="TSU69" s="308"/>
      <c r="TSV69" s="308"/>
      <c r="TSW69" s="308"/>
      <c r="TSX69" s="308"/>
      <c r="TSY69" s="308"/>
      <c r="TSZ69" s="308"/>
      <c r="TTA69" s="308"/>
      <c r="TTB69" s="308"/>
      <c r="TTC69" s="308"/>
      <c r="TTD69" s="308"/>
      <c r="TTE69" s="308"/>
      <c r="TTF69" s="308"/>
      <c r="TTG69" s="308"/>
      <c r="TTH69" s="308"/>
      <c r="TTI69" s="308"/>
      <c r="TTJ69" s="308"/>
      <c r="TTK69" s="308"/>
      <c r="TTL69" s="308"/>
      <c r="TTM69" s="308"/>
      <c r="TTN69" s="308"/>
      <c r="TTO69" s="308"/>
      <c r="TTP69" s="308"/>
      <c r="TTQ69" s="308"/>
      <c r="TTR69" s="308"/>
      <c r="TTS69" s="308"/>
      <c r="TTT69" s="308"/>
      <c r="TTU69" s="308"/>
      <c r="TTV69" s="308"/>
      <c r="TTW69" s="308"/>
      <c r="TTX69" s="308"/>
      <c r="TTY69" s="308"/>
      <c r="TTZ69" s="308"/>
      <c r="TUA69" s="308"/>
      <c r="TUB69" s="308"/>
      <c r="TUC69" s="308"/>
      <c r="TUD69" s="308"/>
      <c r="TUE69" s="308"/>
      <c r="TUF69" s="308"/>
      <c r="TUG69" s="308"/>
      <c r="TUH69" s="308"/>
      <c r="TUI69" s="308"/>
      <c r="TUJ69" s="308"/>
      <c r="TUK69" s="308"/>
      <c r="TUL69" s="308"/>
      <c r="TUM69" s="308"/>
      <c r="TUN69" s="308"/>
      <c r="TUO69" s="308"/>
      <c r="TUP69" s="308"/>
      <c r="TUQ69" s="308"/>
      <c r="TUR69" s="308"/>
      <c r="TUS69" s="308"/>
      <c r="TUT69" s="308"/>
      <c r="TUU69" s="308"/>
      <c r="TUV69" s="308"/>
      <c r="TUW69" s="308"/>
      <c r="TUX69" s="308"/>
      <c r="TUY69" s="308"/>
      <c r="TUZ69" s="308"/>
      <c r="TVA69" s="308"/>
      <c r="TVB69" s="308"/>
      <c r="TVC69" s="308"/>
      <c r="TVD69" s="308"/>
      <c r="TVE69" s="308"/>
      <c r="TVF69" s="308"/>
      <c r="TVG69" s="308"/>
      <c r="TVH69" s="308"/>
      <c r="TVI69" s="308"/>
      <c r="TVJ69" s="308"/>
      <c r="TVK69" s="308"/>
      <c r="TVL69" s="308"/>
      <c r="TVM69" s="308"/>
      <c r="TVN69" s="308"/>
      <c r="TVO69" s="308"/>
      <c r="TVP69" s="308"/>
      <c r="TVQ69" s="308"/>
      <c r="TVR69" s="308"/>
      <c r="TVS69" s="308"/>
      <c r="TVT69" s="308"/>
      <c r="TVU69" s="308"/>
      <c r="TVV69" s="308"/>
      <c r="TVW69" s="308"/>
      <c r="TVX69" s="308"/>
      <c r="TVY69" s="308"/>
      <c r="TVZ69" s="308"/>
      <c r="TWA69" s="308"/>
      <c r="TWB69" s="308"/>
      <c r="TWC69" s="308"/>
      <c r="TWD69" s="308"/>
      <c r="TWE69" s="308"/>
      <c r="TWF69" s="308"/>
      <c r="TWG69" s="308"/>
      <c r="TWH69" s="308"/>
      <c r="TWI69" s="308"/>
      <c r="TWJ69" s="308"/>
      <c r="TWK69" s="308"/>
      <c r="TWL69" s="308"/>
      <c r="TWM69" s="308"/>
      <c r="TWN69" s="308"/>
      <c r="TWO69" s="308"/>
      <c r="TWP69" s="308"/>
      <c r="TWQ69" s="308"/>
      <c r="TWR69" s="308"/>
      <c r="TWS69" s="308"/>
      <c r="TWT69" s="308"/>
      <c r="TWU69" s="308"/>
      <c r="TWV69" s="308"/>
      <c r="TWW69" s="308"/>
      <c r="TWX69" s="308"/>
      <c r="TWY69" s="308"/>
      <c r="TWZ69" s="308"/>
      <c r="TXA69" s="308"/>
      <c r="TXB69" s="308"/>
      <c r="TXC69" s="308"/>
      <c r="TXD69" s="308"/>
      <c r="TXE69" s="308"/>
      <c r="TXF69" s="308"/>
      <c r="TXG69" s="308"/>
      <c r="TXH69" s="308"/>
      <c r="TXI69" s="308"/>
      <c r="TXJ69" s="308"/>
      <c r="TXK69" s="308"/>
      <c r="TXL69" s="308"/>
      <c r="TXM69" s="308"/>
      <c r="TXN69" s="308"/>
      <c r="TXO69" s="308"/>
      <c r="TXP69" s="308"/>
      <c r="TXQ69" s="308"/>
      <c r="TXR69" s="308"/>
      <c r="TXS69" s="308"/>
      <c r="TXT69" s="308"/>
      <c r="TXU69" s="308"/>
      <c r="TXV69" s="308"/>
      <c r="TXW69" s="308"/>
      <c r="TXX69" s="308"/>
      <c r="TXY69" s="308"/>
      <c r="TXZ69" s="308"/>
      <c r="TYA69" s="308"/>
      <c r="TYB69" s="308"/>
      <c r="TYC69" s="308"/>
      <c r="TYD69" s="308"/>
      <c r="TYE69" s="308"/>
      <c r="TYF69" s="308"/>
      <c r="TYG69" s="308"/>
      <c r="TYH69" s="308"/>
      <c r="TYI69" s="308"/>
      <c r="TYJ69" s="308"/>
      <c r="TYK69" s="308"/>
      <c r="TYL69" s="308"/>
      <c r="TYM69" s="308"/>
      <c r="TYN69" s="308"/>
      <c r="TYO69" s="308"/>
      <c r="TYP69" s="308"/>
      <c r="TYQ69" s="308"/>
      <c r="TYR69" s="308"/>
      <c r="TYS69" s="308"/>
      <c r="TYT69" s="308"/>
      <c r="TYU69" s="308"/>
      <c r="TYV69" s="308"/>
      <c r="TYW69" s="308"/>
      <c r="TYX69" s="308"/>
      <c r="TYY69" s="308"/>
      <c r="TYZ69" s="308"/>
      <c r="TZA69" s="308"/>
      <c r="TZB69" s="308"/>
      <c r="TZC69" s="308"/>
      <c r="TZD69" s="308"/>
      <c r="TZE69" s="308"/>
      <c r="TZF69" s="308"/>
      <c r="TZG69" s="308"/>
      <c r="TZH69" s="308"/>
      <c r="TZI69" s="308"/>
      <c r="TZJ69" s="308"/>
      <c r="TZK69" s="308"/>
      <c r="TZL69" s="308"/>
      <c r="TZM69" s="308"/>
      <c r="TZN69" s="308"/>
      <c r="TZO69" s="308"/>
      <c r="TZP69" s="308"/>
      <c r="TZQ69" s="308"/>
      <c r="TZR69" s="308"/>
      <c r="TZS69" s="308"/>
      <c r="TZT69" s="308"/>
      <c r="TZU69" s="308"/>
      <c r="TZV69" s="308"/>
      <c r="TZW69" s="308"/>
      <c r="TZX69" s="308"/>
      <c r="TZY69" s="308"/>
      <c r="TZZ69" s="308"/>
      <c r="UAA69" s="308"/>
      <c r="UAB69" s="308"/>
      <c r="UAC69" s="308"/>
      <c r="UAD69" s="308"/>
      <c r="UAE69" s="308"/>
      <c r="UAF69" s="308"/>
      <c r="UAG69" s="308"/>
      <c r="UAH69" s="308"/>
      <c r="UAI69" s="308"/>
      <c r="UAJ69" s="308"/>
      <c r="UAK69" s="308"/>
      <c r="UAL69" s="308"/>
      <c r="UAM69" s="308"/>
      <c r="UAN69" s="308"/>
      <c r="UAO69" s="308"/>
      <c r="UAP69" s="308"/>
      <c r="UAQ69" s="308"/>
      <c r="UAR69" s="308"/>
      <c r="UAS69" s="308"/>
      <c r="UAT69" s="308"/>
      <c r="UAU69" s="308"/>
      <c r="UAV69" s="308"/>
      <c r="UAW69" s="308"/>
      <c r="UAX69" s="308"/>
      <c r="UAY69" s="308"/>
      <c r="UAZ69" s="308"/>
      <c r="UBA69" s="308"/>
      <c r="UBB69" s="308"/>
      <c r="UBC69" s="308"/>
      <c r="UBD69" s="308"/>
      <c r="UBE69" s="308"/>
      <c r="UBF69" s="308"/>
      <c r="UBG69" s="308"/>
      <c r="UBH69" s="308"/>
      <c r="UBI69" s="308"/>
      <c r="UBJ69" s="308"/>
      <c r="UBK69" s="308"/>
      <c r="UBL69" s="308"/>
      <c r="UBM69" s="308"/>
      <c r="UBN69" s="308"/>
      <c r="UBO69" s="308"/>
      <c r="UBP69" s="308"/>
      <c r="UBQ69" s="308"/>
      <c r="UBR69" s="308"/>
      <c r="UBS69" s="308"/>
      <c r="UBT69" s="308"/>
      <c r="UBU69" s="308"/>
      <c r="UBV69" s="308"/>
      <c r="UBW69" s="308"/>
      <c r="UBX69" s="308"/>
      <c r="UBY69" s="308"/>
      <c r="UBZ69" s="308"/>
      <c r="UCA69" s="308"/>
      <c r="UCB69" s="308"/>
      <c r="UCC69" s="308"/>
      <c r="UCD69" s="308"/>
      <c r="UCE69" s="308"/>
      <c r="UCF69" s="308"/>
      <c r="UCG69" s="308"/>
      <c r="UCH69" s="308"/>
      <c r="UCI69" s="308"/>
      <c r="UCJ69" s="308"/>
      <c r="UCK69" s="308"/>
      <c r="UCL69" s="308"/>
      <c r="UCM69" s="308"/>
      <c r="UCN69" s="308"/>
      <c r="UCO69" s="308"/>
      <c r="UCP69" s="308"/>
      <c r="UCQ69" s="308"/>
      <c r="UCR69" s="308"/>
      <c r="UCS69" s="308"/>
      <c r="UCT69" s="308"/>
      <c r="UCU69" s="308"/>
      <c r="UCV69" s="308"/>
      <c r="UCW69" s="308"/>
      <c r="UCX69" s="308"/>
      <c r="UCY69" s="308"/>
      <c r="UCZ69" s="308"/>
      <c r="UDA69" s="308"/>
      <c r="UDB69" s="308"/>
      <c r="UDC69" s="308"/>
      <c r="UDD69" s="308"/>
      <c r="UDE69" s="308"/>
      <c r="UDF69" s="308"/>
      <c r="UDG69" s="308"/>
      <c r="UDH69" s="308"/>
      <c r="UDI69" s="308"/>
      <c r="UDJ69" s="308"/>
      <c r="UDK69" s="308"/>
      <c r="UDL69" s="308"/>
      <c r="UDM69" s="308"/>
      <c r="UDN69" s="308"/>
      <c r="UDO69" s="308"/>
      <c r="UDP69" s="308"/>
      <c r="UDQ69" s="308"/>
      <c r="UDR69" s="308"/>
      <c r="UDS69" s="308"/>
      <c r="UDT69" s="308"/>
      <c r="UDU69" s="308"/>
      <c r="UDV69" s="308"/>
      <c r="UDW69" s="308"/>
      <c r="UDX69" s="308"/>
      <c r="UDY69" s="308"/>
      <c r="UDZ69" s="308"/>
      <c r="UEA69" s="308"/>
      <c r="UEB69" s="308"/>
      <c r="UEC69" s="308"/>
      <c r="UED69" s="308"/>
      <c r="UEE69" s="308"/>
      <c r="UEF69" s="308"/>
      <c r="UEG69" s="308"/>
      <c r="UEH69" s="308"/>
      <c r="UEI69" s="308"/>
      <c r="UEJ69" s="308"/>
      <c r="UEK69" s="308"/>
      <c r="UEL69" s="308"/>
      <c r="UEM69" s="308"/>
      <c r="UEN69" s="308"/>
      <c r="UEO69" s="308"/>
      <c r="UEP69" s="308"/>
      <c r="UEQ69" s="308"/>
      <c r="UER69" s="308"/>
      <c r="UES69" s="308"/>
      <c r="UET69" s="308"/>
      <c r="UEU69" s="308"/>
      <c r="UEV69" s="308"/>
      <c r="UEW69" s="308"/>
      <c r="UEX69" s="308"/>
      <c r="UEY69" s="308"/>
      <c r="UEZ69" s="308"/>
      <c r="UFA69" s="308"/>
      <c r="UFB69" s="308"/>
      <c r="UFC69" s="308"/>
      <c r="UFD69" s="308"/>
      <c r="UFE69" s="308"/>
      <c r="UFF69" s="308"/>
      <c r="UFG69" s="308"/>
      <c r="UFH69" s="308"/>
      <c r="UFI69" s="308"/>
      <c r="UFJ69" s="308"/>
      <c r="UFK69" s="308"/>
      <c r="UFL69" s="308"/>
      <c r="UFM69" s="308"/>
      <c r="UFN69" s="308"/>
      <c r="UFO69" s="308"/>
      <c r="UFP69" s="308"/>
      <c r="UFQ69" s="308"/>
      <c r="UFR69" s="308"/>
      <c r="UFS69" s="308"/>
      <c r="UFT69" s="308"/>
      <c r="UFU69" s="308"/>
      <c r="UFV69" s="308"/>
      <c r="UFW69" s="308"/>
      <c r="UFX69" s="308"/>
      <c r="UFY69" s="308"/>
      <c r="UFZ69" s="308"/>
      <c r="UGA69" s="308"/>
      <c r="UGB69" s="308"/>
      <c r="UGC69" s="308"/>
      <c r="UGD69" s="308"/>
      <c r="UGE69" s="308"/>
      <c r="UGF69" s="308"/>
      <c r="UGG69" s="308"/>
      <c r="UGH69" s="308"/>
      <c r="UGI69" s="308"/>
      <c r="UGJ69" s="308"/>
      <c r="UGK69" s="308"/>
      <c r="UGL69" s="308"/>
      <c r="UGM69" s="308"/>
      <c r="UGN69" s="308"/>
      <c r="UGO69" s="308"/>
      <c r="UGP69" s="308"/>
      <c r="UGQ69" s="308"/>
      <c r="UGR69" s="308"/>
      <c r="UGS69" s="308"/>
      <c r="UGT69" s="308"/>
      <c r="UGU69" s="308"/>
      <c r="UGV69" s="308"/>
      <c r="UGW69" s="308"/>
      <c r="UGX69" s="308"/>
      <c r="UGY69" s="308"/>
      <c r="UGZ69" s="308"/>
      <c r="UHA69" s="308"/>
      <c r="UHB69" s="308"/>
      <c r="UHC69" s="308"/>
      <c r="UHD69" s="308"/>
      <c r="UHE69" s="308"/>
      <c r="UHF69" s="308"/>
      <c r="UHG69" s="308"/>
      <c r="UHH69" s="308"/>
      <c r="UHI69" s="308"/>
      <c r="UHJ69" s="308"/>
      <c r="UHK69" s="308"/>
      <c r="UHL69" s="308"/>
      <c r="UHM69" s="308"/>
      <c r="UHN69" s="308"/>
      <c r="UHO69" s="308"/>
      <c r="UHP69" s="308"/>
      <c r="UHQ69" s="308"/>
      <c r="UHR69" s="308"/>
      <c r="UHS69" s="308"/>
      <c r="UHT69" s="308"/>
      <c r="UHU69" s="308"/>
      <c r="UHV69" s="308"/>
      <c r="UHW69" s="308"/>
      <c r="UHX69" s="308"/>
      <c r="UHY69" s="308"/>
      <c r="UHZ69" s="308"/>
      <c r="UIA69" s="308"/>
      <c r="UIB69" s="308"/>
      <c r="UIC69" s="308"/>
      <c r="UID69" s="308"/>
      <c r="UIE69" s="308"/>
      <c r="UIF69" s="308"/>
      <c r="UIG69" s="308"/>
      <c r="UIH69" s="308"/>
      <c r="UII69" s="308"/>
      <c r="UIJ69" s="308"/>
      <c r="UIK69" s="308"/>
      <c r="UIL69" s="308"/>
      <c r="UIM69" s="308"/>
      <c r="UIN69" s="308"/>
      <c r="UIO69" s="308"/>
      <c r="UIP69" s="308"/>
      <c r="UIQ69" s="308"/>
      <c r="UIR69" s="308"/>
      <c r="UIS69" s="308"/>
      <c r="UIT69" s="308"/>
      <c r="UIU69" s="308"/>
      <c r="UIV69" s="308"/>
      <c r="UIW69" s="308"/>
      <c r="UIX69" s="308"/>
      <c r="UIY69" s="308"/>
      <c r="UIZ69" s="308"/>
      <c r="UJA69" s="308"/>
      <c r="UJB69" s="308"/>
      <c r="UJC69" s="308"/>
      <c r="UJD69" s="308"/>
      <c r="UJE69" s="308"/>
      <c r="UJF69" s="308"/>
      <c r="UJG69" s="308"/>
      <c r="UJH69" s="308"/>
      <c r="UJI69" s="308"/>
      <c r="UJJ69" s="308"/>
      <c r="UJK69" s="308"/>
      <c r="UJL69" s="308"/>
      <c r="UJM69" s="308"/>
      <c r="UJN69" s="308"/>
      <c r="UJO69" s="308"/>
      <c r="UJP69" s="308"/>
      <c r="UJQ69" s="308"/>
      <c r="UJR69" s="308"/>
      <c r="UJS69" s="308"/>
      <c r="UJT69" s="308"/>
      <c r="UJU69" s="308"/>
      <c r="UJV69" s="308"/>
      <c r="UJW69" s="308"/>
      <c r="UJX69" s="308"/>
      <c r="UJY69" s="308"/>
      <c r="UJZ69" s="308"/>
      <c r="UKA69" s="308"/>
      <c r="UKB69" s="308"/>
      <c r="UKC69" s="308"/>
      <c r="UKD69" s="308"/>
      <c r="UKE69" s="308"/>
      <c r="UKF69" s="308"/>
      <c r="UKG69" s="308"/>
      <c r="UKH69" s="308"/>
      <c r="UKI69" s="308"/>
      <c r="UKJ69" s="308"/>
      <c r="UKK69" s="308"/>
      <c r="UKL69" s="308"/>
      <c r="UKM69" s="308"/>
      <c r="UKN69" s="308"/>
      <c r="UKO69" s="308"/>
      <c r="UKP69" s="308"/>
      <c r="UKQ69" s="308"/>
      <c r="UKR69" s="308"/>
      <c r="UKS69" s="308"/>
      <c r="UKT69" s="308"/>
      <c r="UKU69" s="308"/>
      <c r="UKV69" s="308"/>
      <c r="UKW69" s="308"/>
      <c r="UKX69" s="308"/>
      <c r="UKY69" s="308"/>
      <c r="UKZ69" s="308"/>
      <c r="ULA69" s="308"/>
      <c r="ULB69" s="308"/>
      <c r="ULC69" s="308"/>
      <c r="ULD69" s="308"/>
      <c r="ULE69" s="308"/>
      <c r="ULF69" s="308"/>
      <c r="ULG69" s="308"/>
      <c r="ULH69" s="308"/>
      <c r="ULI69" s="308"/>
      <c r="ULJ69" s="308"/>
      <c r="ULK69" s="308"/>
      <c r="ULL69" s="308"/>
      <c r="ULM69" s="308"/>
      <c r="ULN69" s="308"/>
      <c r="ULO69" s="308"/>
      <c r="ULP69" s="308"/>
      <c r="ULQ69" s="308"/>
      <c r="ULR69" s="308"/>
      <c r="ULS69" s="308"/>
      <c r="ULT69" s="308"/>
      <c r="ULU69" s="308"/>
      <c r="ULV69" s="308"/>
      <c r="ULW69" s="308"/>
      <c r="ULX69" s="308"/>
      <c r="ULY69" s="308"/>
      <c r="ULZ69" s="308"/>
      <c r="UMA69" s="308"/>
      <c r="UMB69" s="308"/>
      <c r="UMC69" s="308"/>
      <c r="UMD69" s="308"/>
      <c r="UME69" s="308"/>
      <c r="UMF69" s="308"/>
      <c r="UMG69" s="308"/>
      <c r="UMH69" s="308"/>
      <c r="UMI69" s="308"/>
      <c r="UMJ69" s="308"/>
      <c r="UMK69" s="308"/>
      <c r="UML69" s="308"/>
      <c r="UMM69" s="308"/>
      <c r="UMN69" s="308"/>
      <c r="UMO69" s="308"/>
      <c r="UMP69" s="308"/>
      <c r="UMQ69" s="308"/>
      <c r="UMR69" s="308"/>
      <c r="UMS69" s="308"/>
      <c r="UMT69" s="308"/>
      <c r="UMU69" s="308"/>
      <c r="UMV69" s="308"/>
      <c r="UMW69" s="308"/>
      <c r="UMX69" s="308"/>
      <c r="UMY69" s="308"/>
      <c r="UMZ69" s="308"/>
      <c r="UNA69" s="308"/>
      <c r="UNB69" s="308"/>
      <c r="UNC69" s="308"/>
      <c r="UND69" s="308"/>
      <c r="UNE69" s="308"/>
      <c r="UNF69" s="308"/>
      <c r="UNG69" s="308"/>
      <c r="UNH69" s="308"/>
      <c r="UNI69" s="308"/>
      <c r="UNJ69" s="308"/>
      <c r="UNK69" s="308"/>
      <c r="UNL69" s="308"/>
      <c r="UNM69" s="308"/>
      <c r="UNN69" s="308"/>
      <c r="UNO69" s="308"/>
      <c r="UNP69" s="308"/>
      <c r="UNQ69" s="308"/>
      <c r="UNR69" s="308"/>
      <c r="UNS69" s="308"/>
      <c r="UNT69" s="308"/>
      <c r="UNU69" s="308"/>
      <c r="UNV69" s="308"/>
      <c r="UNW69" s="308"/>
      <c r="UNX69" s="308"/>
      <c r="UNY69" s="308"/>
      <c r="UNZ69" s="308"/>
      <c r="UOA69" s="308"/>
      <c r="UOB69" s="308"/>
      <c r="UOC69" s="308"/>
      <c r="UOD69" s="308"/>
      <c r="UOE69" s="308"/>
      <c r="UOF69" s="308"/>
      <c r="UOG69" s="308"/>
      <c r="UOH69" s="308"/>
      <c r="UOI69" s="308"/>
      <c r="UOJ69" s="308"/>
      <c r="UOK69" s="308"/>
      <c r="UOL69" s="308"/>
      <c r="UOM69" s="308"/>
      <c r="UON69" s="308"/>
      <c r="UOO69" s="308"/>
      <c r="UOP69" s="308"/>
      <c r="UOQ69" s="308"/>
      <c r="UOR69" s="308"/>
      <c r="UOS69" s="308"/>
      <c r="UOT69" s="308"/>
      <c r="UOU69" s="308"/>
      <c r="UOV69" s="308"/>
      <c r="UOW69" s="308"/>
      <c r="UOX69" s="308"/>
      <c r="UOY69" s="308"/>
      <c r="UOZ69" s="308"/>
      <c r="UPA69" s="308"/>
      <c r="UPB69" s="308"/>
      <c r="UPC69" s="308"/>
      <c r="UPD69" s="308"/>
      <c r="UPE69" s="308"/>
      <c r="UPF69" s="308"/>
      <c r="UPG69" s="308"/>
      <c r="UPH69" s="308"/>
      <c r="UPI69" s="308"/>
      <c r="UPJ69" s="308"/>
      <c r="UPK69" s="308"/>
      <c r="UPL69" s="308"/>
      <c r="UPM69" s="308"/>
      <c r="UPN69" s="308"/>
      <c r="UPO69" s="308"/>
      <c r="UPP69" s="308"/>
      <c r="UPQ69" s="308"/>
      <c r="UPR69" s="308"/>
      <c r="UPS69" s="308"/>
      <c r="UPT69" s="308"/>
      <c r="UPU69" s="308"/>
      <c r="UPV69" s="308"/>
      <c r="UPW69" s="308"/>
      <c r="UPX69" s="308"/>
      <c r="UPY69" s="308"/>
      <c r="UPZ69" s="308"/>
      <c r="UQA69" s="308"/>
      <c r="UQB69" s="308"/>
      <c r="UQC69" s="308"/>
      <c r="UQD69" s="308"/>
      <c r="UQE69" s="308"/>
      <c r="UQF69" s="308"/>
      <c r="UQG69" s="308"/>
      <c r="UQH69" s="308"/>
      <c r="UQI69" s="308"/>
      <c r="UQJ69" s="308"/>
      <c r="UQK69" s="308"/>
      <c r="UQL69" s="308"/>
      <c r="UQM69" s="308"/>
      <c r="UQN69" s="308"/>
      <c r="UQO69" s="308"/>
      <c r="UQP69" s="308"/>
      <c r="UQQ69" s="308"/>
      <c r="UQR69" s="308"/>
      <c r="UQS69" s="308"/>
      <c r="UQT69" s="308"/>
      <c r="UQU69" s="308"/>
      <c r="UQV69" s="308"/>
      <c r="UQW69" s="308"/>
      <c r="UQX69" s="308"/>
      <c r="UQY69" s="308"/>
      <c r="UQZ69" s="308"/>
      <c r="URA69" s="308"/>
      <c r="URB69" s="308"/>
      <c r="URC69" s="308"/>
      <c r="URD69" s="308"/>
      <c r="URE69" s="308"/>
      <c r="URF69" s="308"/>
      <c r="URG69" s="308"/>
      <c r="URH69" s="308"/>
      <c r="URI69" s="308"/>
      <c r="URJ69" s="308"/>
      <c r="URK69" s="308"/>
      <c r="URL69" s="308"/>
      <c r="URM69" s="308"/>
      <c r="URN69" s="308"/>
      <c r="URO69" s="308"/>
      <c r="URP69" s="308"/>
      <c r="URQ69" s="308"/>
      <c r="URR69" s="308"/>
      <c r="URS69" s="308"/>
      <c r="URT69" s="308"/>
      <c r="URU69" s="308"/>
      <c r="URV69" s="308"/>
      <c r="URW69" s="308"/>
      <c r="URX69" s="308"/>
      <c r="URY69" s="308"/>
      <c r="URZ69" s="308"/>
      <c r="USA69" s="308"/>
      <c r="USB69" s="308"/>
      <c r="USC69" s="308"/>
      <c r="USD69" s="308"/>
      <c r="USE69" s="308"/>
      <c r="USF69" s="308"/>
      <c r="USG69" s="308"/>
      <c r="USH69" s="308"/>
      <c r="USI69" s="308"/>
      <c r="USJ69" s="308"/>
      <c r="USK69" s="308"/>
      <c r="USL69" s="308"/>
      <c r="USM69" s="308"/>
      <c r="USN69" s="308"/>
      <c r="USO69" s="308"/>
      <c r="USP69" s="308"/>
      <c r="USQ69" s="308"/>
      <c r="USR69" s="308"/>
      <c r="USS69" s="308"/>
      <c r="UST69" s="308"/>
      <c r="USU69" s="308"/>
      <c r="USV69" s="308"/>
      <c r="USW69" s="308"/>
      <c r="USX69" s="308"/>
      <c r="USY69" s="308"/>
      <c r="USZ69" s="308"/>
      <c r="UTA69" s="308"/>
      <c r="UTB69" s="308"/>
      <c r="UTC69" s="308"/>
      <c r="UTD69" s="308"/>
      <c r="UTE69" s="308"/>
      <c r="UTF69" s="308"/>
      <c r="UTG69" s="308"/>
      <c r="UTH69" s="308"/>
      <c r="UTI69" s="308"/>
      <c r="UTJ69" s="308"/>
      <c r="UTK69" s="308"/>
      <c r="UTL69" s="308"/>
      <c r="UTM69" s="308"/>
      <c r="UTN69" s="308"/>
      <c r="UTO69" s="308"/>
      <c r="UTP69" s="308"/>
      <c r="UTQ69" s="308"/>
      <c r="UTR69" s="308"/>
      <c r="UTS69" s="308"/>
      <c r="UTT69" s="308"/>
      <c r="UTU69" s="308"/>
      <c r="UTV69" s="308"/>
      <c r="UTW69" s="308"/>
      <c r="UTX69" s="308"/>
      <c r="UTY69" s="308"/>
      <c r="UTZ69" s="308"/>
      <c r="UUA69" s="308"/>
      <c r="UUB69" s="308"/>
      <c r="UUC69" s="308"/>
      <c r="UUD69" s="308"/>
      <c r="UUE69" s="308"/>
      <c r="UUF69" s="308"/>
      <c r="UUG69" s="308"/>
      <c r="UUH69" s="308"/>
      <c r="UUI69" s="308"/>
      <c r="UUJ69" s="308"/>
      <c r="UUK69" s="308"/>
      <c r="UUL69" s="308"/>
      <c r="UUM69" s="308"/>
      <c r="UUN69" s="308"/>
      <c r="UUO69" s="308"/>
      <c r="UUP69" s="308"/>
      <c r="UUQ69" s="308"/>
      <c r="UUR69" s="308"/>
      <c r="UUS69" s="308"/>
      <c r="UUT69" s="308"/>
      <c r="UUU69" s="308"/>
      <c r="UUV69" s="308"/>
      <c r="UUW69" s="308"/>
      <c r="UUX69" s="308"/>
      <c r="UUY69" s="308"/>
      <c r="UUZ69" s="308"/>
      <c r="UVA69" s="308"/>
      <c r="UVB69" s="308"/>
      <c r="UVC69" s="308"/>
      <c r="UVD69" s="308"/>
      <c r="UVE69" s="308"/>
      <c r="UVF69" s="308"/>
      <c r="UVG69" s="308"/>
      <c r="UVH69" s="308"/>
      <c r="UVI69" s="308"/>
      <c r="UVJ69" s="308"/>
      <c r="UVK69" s="308"/>
      <c r="UVL69" s="308"/>
      <c r="UVM69" s="308"/>
      <c r="UVN69" s="308"/>
      <c r="UVO69" s="308"/>
      <c r="UVP69" s="308"/>
      <c r="UVQ69" s="308"/>
      <c r="UVR69" s="308"/>
      <c r="UVS69" s="308"/>
      <c r="UVT69" s="308"/>
      <c r="UVU69" s="308"/>
      <c r="UVV69" s="308"/>
      <c r="UVW69" s="308"/>
      <c r="UVX69" s="308"/>
      <c r="UVY69" s="308"/>
      <c r="UVZ69" s="308"/>
      <c r="UWA69" s="308"/>
      <c r="UWB69" s="308"/>
      <c r="UWC69" s="308"/>
      <c r="UWD69" s="308"/>
      <c r="UWE69" s="308"/>
      <c r="UWF69" s="308"/>
      <c r="UWG69" s="308"/>
      <c r="UWH69" s="308"/>
      <c r="UWI69" s="308"/>
      <c r="UWJ69" s="308"/>
      <c r="UWK69" s="308"/>
      <c r="UWL69" s="308"/>
      <c r="UWM69" s="308"/>
      <c r="UWN69" s="308"/>
      <c r="UWO69" s="308"/>
      <c r="UWP69" s="308"/>
      <c r="UWQ69" s="308"/>
      <c r="UWR69" s="308"/>
      <c r="UWS69" s="308"/>
      <c r="UWT69" s="308"/>
      <c r="UWU69" s="308"/>
      <c r="UWV69" s="308"/>
      <c r="UWW69" s="308"/>
      <c r="UWX69" s="308"/>
      <c r="UWY69" s="308"/>
      <c r="UWZ69" s="308"/>
      <c r="UXA69" s="308"/>
      <c r="UXB69" s="308"/>
      <c r="UXC69" s="308"/>
      <c r="UXD69" s="308"/>
      <c r="UXE69" s="308"/>
      <c r="UXF69" s="308"/>
      <c r="UXG69" s="308"/>
      <c r="UXH69" s="308"/>
      <c r="UXI69" s="308"/>
      <c r="UXJ69" s="308"/>
      <c r="UXK69" s="308"/>
      <c r="UXL69" s="308"/>
      <c r="UXM69" s="308"/>
      <c r="UXN69" s="308"/>
      <c r="UXO69" s="308"/>
      <c r="UXP69" s="308"/>
      <c r="UXQ69" s="308"/>
      <c r="UXR69" s="308"/>
      <c r="UXS69" s="308"/>
      <c r="UXT69" s="308"/>
      <c r="UXU69" s="308"/>
      <c r="UXV69" s="308"/>
      <c r="UXW69" s="308"/>
      <c r="UXX69" s="308"/>
      <c r="UXY69" s="308"/>
      <c r="UXZ69" s="308"/>
      <c r="UYA69" s="308"/>
      <c r="UYB69" s="308"/>
      <c r="UYC69" s="308"/>
      <c r="UYD69" s="308"/>
      <c r="UYE69" s="308"/>
      <c r="UYF69" s="308"/>
      <c r="UYG69" s="308"/>
      <c r="UYH69" s="308"/>
      <c r="UYI69" s="308"/>
      <c r="UYJ69" s="308"/>
      <c r="UYK69" s="308"/>
      <c r="UYL69" s="308"/>
      <c r="UYM69" s="308"/>
      <c r="UYN69" s="308"/>
      <c r="UYO69" s="308"/>
      <c r="UYP69" s="308"/>
      <c r="UYQ69" s="308"/>
      <c r="UYR69" s="308"/>
      <c r="UYS69" s="308"/>
      <c r="UYT69" s="308"/>
      <c r="UYU69" s="308"/>
      <c r="UYV69" s="308"/>
      <c r="UYW69" s="308"/>
      <c r="UYX69" s="308"/>
      <c r="UYY69" s="308"/>
      <c r="UYZ69" s="308"/>
      <c r="UZA69" s="308"/>
      <c r="UZB69" s="308"/>
      <c r="UZC69" s="308"/>
      <c r="UZD69" s="308"/>
      <c r="UZE69" s="308"/>
      <c r="UZF69" s="308"/>
      <c r="UZG69" s="308"/>
      <c r="UZH69" s="308"/>
      <c r="UZI69" s="308"/>
      <c r="UZJ69" s="308"/>
      <c r="UZK69" s="308"/>
      <c r="UZL69" s="308"/>
      <c r="UZM69" s="308"/>
      <c r="UZN69" s="308"/>
      <c r="UZO69" s="308"/>
      <c r="UZP69" s="308"/>
      <c r="UZQ69" s="308"/>
      <c r="UZR69" s="308"/>
      <c r="UZS69" s="308"/>
      <c r="UZT69" s="308"/>
      <c r="UZU69" s="308"/>
      <c r="UZV69" s="308"/>
      <c r="UZW69" s="308"/>
      <c r="UZX69" s="308"/>
      <c r="UZY69" s="308"/>
      <c r="UZZ69" s="308"/>
      <c r="VAA69" s="308"/>
      <c r="VAB69" s="308"/>
      <c r="VAC69" s="308"/>
      <c r="VAD69" s="308"/>
      <c r="VAE69" s="308"/>
      <c r="VAF69" s="308"/>
      <c r="VAG69" s="308"/>
      <c r="VAH69" s="308"/>
      <c r="VAI69" s="308"/>
      <c r="VAJ69" s="308"/>
      <c r="VAK69" s="308"/>
      <c r="VAL69" s="308"/>
      <c r="VAM69" s="308"/>
      <c r="VAN69" s="308"/>
      <c r="VAO69" s="308"/>
      <c r="VAP69" s="308"/>
      <c r="VAQ69" s="308"/>
      <c r="VAR69" s="308"/>
      <c r="VAS69" s="308"/>
      <c r="VAT69" s="308"/>
      <c r="VAU69" s="308"/>
      <c r="VAV69" s="308"/>
      <c r="VAW69" s="308"/>
      <c r="VAX69" s="308"/>
      <c r="VAY69" s="308"/>
      <c r="VAZ69" s="308"/>
      <c r="VBA69" s="308"/>
      <c r="VBB69" s="308"/>
      <c r="VBC69" s="308"/>
      <c r="VBD69" s="308"/>
      <c r="VBE69" s="308"/>
      <c r="VBF69" s="308"/>
      <c r="VBG69" s="308"/>
      <c r="VBH69" s="308"/>
      <c r="VBI69" s="308"/>
      <c r="VBJ69" s="308"/>
      <c r="VBK69" s="308"/>
      <c r="VBL69" s="308"/>
      <c r="VBM69" s="308"/>
      <c r="VBN69" s="308"/>
      <c r="VBO69" s="308"/>
      <c r="VBP69" s="308"/>
      <c r="VBQ69" s="308"/>
      <c r="VBR69" s="308"/>
      <c r="VBS69" s="308"/>
      <c r="VBT69" s="308"/>
      <c r="VBU69" s="308"/>
      <c r="VBV69" s="308"/>
      <c r="VBW69" s="308"/>
      <c r="VBX69" s="308"/>
      <c r="VBY69" s="308"/>
      <c r="VBZ69" s="308"/>
      <c r="VCA69" s="308"/>
      <c r="VCB69" s="308"/>
      <c r="VCC69" s="308"/>
      <c r="VCD69" s="308"/>
      <c r="VCE69" s="308"/>
      <c r="VCF69" s="308"/>
      <c r="VCG69" s="308"/>
      <c r="VCH69" s="308"/>
      <c r="VCI69" s="308"/>
      <c r="VCJ69" s="308"/>
      <c r="VCK69" s="308"/>
      <c r="VCL69" s="308"/>
      <c r="VCM69" s="308"/>
      <c r="VCN69" s="308"/>
      <c r="VCO69" s="308"/>
      <c r="VCP69" s="308"/>
      <c r="VCQ69" s="308"/>
      <c r="VCR69" s="308"/>
      <c r="VCS69" s="308"/>
      <c r="VCT69" s="308"/>
      <c r="VCU69" s="308"/>
      <c r="VCV69" s="308"/>
      <c r="VCW69" s="308"/>
      <c r="VCX69" s="308"/>
      <c r="VCY69" s="308"/>
      <c r="VCZ69" s="308"/>
      <c r="VDA69" s="308"/>
      <c r="VDB69" s="308"/>
      <c r="VDC69" s="308"/>
      <c r="VDD69" s="308"/>
      <c r="VDE69" s="308"/>
      <c r="VDF69" s="308"/>
      <c r="VDG69" s="308"/>
      <c r="VDH69" s="308"/>
      <c r="VDI69" s="308"/>
      <c r="VDJ69" s="308"/>
      <c r="VDK69" s="308"/>
      <c r="VDL69" s="308"/>
      <c r="VDM69" s="308"/>
      <c r="VDN69" s="308"/>
      <c r="VDO69" s="308"/>
      <c r="VDP69" s="308"/>
      <c r="VDQ69" s="308"/>
      <c r="VDR69" s="308"/>
      <c r="VDS69" s="308"/>
      <c r="VDT69" s="308"/>
      <c r="VDU69" s="308"/>
      <c r="VDV69" s="308"/>
      <c r="VDW69" s="308"/>
      <c r="VDX69" s="308"/>
      <c r="VDY69" s="308"/>
      <c r="VDZ69" s="308"/>
      <c r="VEA69" s="308"/>
      <c r="VEB69" s="308"/>
      <c r="VEC69" s="308"/>
      <c r="VED69" s="308"/>
      <c r="VEE69" s="308"/>
      <c r="VEF69" s="308"/>
      <c r="VEG69" s="308"/>
      <c r="VEH69" s="308"/>
      <c r="VEI69" s="308"/>
      <c r="VEJ69" s="308"/>
      <c r="VEK69" s="308"/>
      <c r="VEL69" s="308"/>
      <c r="VEM69" s="308"/>
      <c r="VEN69" s="308"/>
      <c r="VEO69" s="308"/>
      <c r="VEP69" s="308"/>
      <c r="VEQ69" s="308"/>
      <c r="VER69" s="308"/>
      <c r="VES69" s="308"/>
      <c r="VET69" s="308"/>
      <c r="VEU69" s="308"/>
      <c r="VEV69" s="308"/>
      <c r="VEW69" s="308"/>
      <c r="VEX69" s="308"/>
      <c r="VEY69" s="308"/>
      <c r="VEZ69" s="308"/>
      <c r="VFA69" s="308"/>
      <c r="VFB69" s="308"/>
      <c r="VFC69" s="308"/>
      <c r="VFD69" s="308"/>
      <c r="VFE69" s="308"/>
      <c r="VFF69" s="308"/>
      <c r="VFG69" s="308"/>
      <c r="VFH69" s="308"/>
      <c r="VFI69" s="308"/>
      <c r="VFJ69" s="308"/>
      <c r="VFK69" s="308"/>
      <c r="VFL69" s="308"/>
      <c r="VFM69" s="308"/>
      <c r="VFN69" s="308"/>
      <c r="VFO69" s="308"/>
      <c r="VFP69" s="308"/>
      <c r="VFQ69" s="308"/>
      <c r="VFR69" s="308"/>
      <c r="VFS69" s="308"/>
      <c r="VFT69" s="308"/>
      <c r="VFU69" s="308"/>
      <c r="VFV69" s="308"/>
      <c r="VFW69" s="308"/>
      <c r="VFX69" s="308"/>
      <c r="VFY69" s="308"/>
      <c r="VFZ69" s="308"/>
      <c r="VGA69" s="308"/>
      <c r="VGB69" s="308"/>
      <c r="VGC69" s="308"/>
      <c r="VGD69" s="308"/>
      <c r="VGE69" s="308"/>
      <c r="VGF69" s="308"/>
      <c r="VGG69" s="308"/>
      <c r="VGH69" s="308"/>
      <c r="VGI69" s="308"/>
      <c r="VGJ69" s="308"/>
      <c r="VGK69" s="308"/>
      <c r="VGL69" s="308"/>
      <c r="VGM69" s="308"/>
      <c r="VGN69" s="308"/>
      <c r="VGO69" s="308"/>
      <c r="VGP69" s="308"/>
      <c r="VGQ69" s="308"/>
      <c r="VGR69" s="308"/>
      <c r="VGS69" s="308"/>
      <c r="VGT69" s="308"/>
      <c r="VGU69" s="308"/>
      <c r="VGV69" s="308"/>
      <c r="VGW69" s="308"/>
      <c r="VGX69" s="308"/>
      <c r="VGY69" s="308"/>
      <c r="VGZ69" s="308"/>
      <c r="VHA69" s="308"/>
      <c r="VHB69" s="308"/>
      <c r="VHC69" s="308"/>
      <c r="VHD69" s="308"/>
      <c r="VHE69" s="308"/>
      <c r="VHF69" s="308"/>
      <c r="VHG69" s="308"/>
      <c r="VHH69" s="308"/>
      <c r="VHI69" s="308"/>
      <c r="VHJ69" s="308"/>
      <c r="VHK69" s="308"/>
      <c r="VHL69" s="308"/>
      <c r="VHM69" s="308"/>
      <c r="VHN69" s="308"/>
      <c r="VHO69" s="308"/>
      <c r="VHP69" s="308"/>
      <c r="VHQ69" s="308"/>
      <c r="VHR69" s="308"/>
      <c r="VHS69" s="308"/>
      <c r="VHT69" s="308"/>
      <c r="VHU69" s="308"/>
      <c r="VHV69" s="308"/>
      <c r="VHW69" s="308"/>
      <c r="VHX69" s="308"/>
      <c r="VHY69" s="308"/>
      <c r="VHZ69" s="308"/>
      <c r="VIA69" s="308"/>
      <c r="VIB69" s="308"/>
      <c r="VIC69" s="308"/>
      <c r="VID69" s="308"/>
      <c r="VIE69" s="308"/>
      <c r="VIF69" s="308"/>
      <c r="VIG69" s="308"/>
      <c r="VIH69" s="308"/>
      <c r="VII69" s="308"/>
      <c r="VIJ69" s="308"/>
      <c r="VIK69" s="308"/>
      <c r="VIL69" s="308"/>
      <c r="VIM69" s="308"/>
      <c r="VIN69" s="308"/>
      <c r="VIO69" s="308"/>
      <c r="VIP69" s="308"/>
      <c r="VIQ69" s="308"/>
      <c r="VIR69" s="308"/>
      <c r="VIS69" s="308"/>
      <c r="VIT69" s="308"/>
      <c r="VIU69" s="308"/>
      <c r="VIV69" s="308"/>
      <c r="VIW69" s="308"/>
      <c r="VIX69" s="308"/>
      <c r="VIY69" s="308"/>
      <c r="VIZ69" s="308"/>
      <c r="VJA69" s="308"/>
      <c r="VJB69" s="308"/>
      <c r="VJC69" s="308"/>
      <c r="VJD69" s="308"/>
      <c r="VJE69" s="308"/>
      <c r="VJF69" s="308"/>
      <c r="VJG69" s="308"/>
      <c r="VJH69" s="308"/>
      <c r="VJI69" s="308"/>
      <c r="VJJ69" s="308"/>
      <c r="VJK69" s="308"/>
      <c r="VJL69" s="308"/>
      <c r="VJM69" s="308"/>
      <c r="VJN69" s="308"/>
      <c r="VJO69" s="308"/>
      <c r="VJP69" s="308"/>
      <c r="VJQ69" s="308"/>
      <c r="VJR69" s="308"/>
      <c r="VJS69" s="308"/>
      <c r="VJT69" s="308"/>
      <c r="VJU69" s="308"/>
      <c r="VJV69" s="308"/>
      <c r="VJW69" s="308"/>
      <c r="VJX69" s="308"/>
      <c r="VJY69" s="308"/>
      <c r="VJZ69" s="308"/>
      <c r="VKA69" s="308"/>
      <c r="VKB69" s="308"/>
      <c r="VKC69" s="308"/>
      <c r="VKD69" s="308"/>
      <c r="VKE69" s="308"/>
      <c r="VKF69" s="308"/>
      <c r="VKG69" s="308"/>
      <c r="VKH69" s="308"/>
      <c r="VKI69" s="308"/>
      <c r="VKJ69" s="308"/>
      <c r="VKK69" s="308"/>
      <c r="VKL69" s="308"/>
      <c r="VKM69" s="308"/>
      <c r="VKN69" s="308"/>
      <c r="VKO69" s="308"/>
      <c r="VKP69" s="308"/>
      <c r="VKQ69" s="308"/>
      <c r="VKR69" s="308"/>
      <c r="VKS69" s="308"/>
      <c r="VKT69" s="308"/>
      <c r="VKU69" s="308"/>
      <c r="VKV69" s="308"/>
      <c r="VKW69" s="308"/>
      <c r="VKX69" s="308"/>
      <c r="VKY69" s="308"/>
      <c r="VKZ69" s="308"/>
      <c r="VLA69" s="308"/>
      <c r="VLB69" s="308"/>
      <c r="VLC69" s="308"/>
      <c r="VLD69" s="308"/>
      <c r="VLE69" s="308"/>
      <c r="VLF69" s="308"/>
      <c r="VLG69" s="308"/>
      <c r="VLH69" s="308"/>
      <c r="VLI69" s="308"/>
      <c r="VLJ69" s="308"/>
      <c r="VLK69" s="308"/>
      <c r="VLL69" s="308"/>
      <c r="VLM69" s="308"/>
      <c r="VLN69" s="308"/>
      <c r="VLO69" s="308"/>
      <c r="VLP69" s="308"/>
      <c r="VLQ69" s="308"/>
      <c r="VLR69" s="308"/>
      <c r="VLS69" s="308"/>
      <c r="VLT69" s="308"/>
      <c r="VLU69" s="308"/>
      <c r="VLV69" s="308"/>
      <c r="VLW69" s="308"/>
      <c r="VLX69" s="308"/>
      <c r="VLY69" s="308"/>
      <c r="VLZ69" s="308"/>
      <c r="VMA69" s="308"/>
      <c r="VMB69" s="308"/>
      <c r="VMC69" s="308"/>
      <c r="VMD69" s="308"/>
      <c r="VME69" s="308"/>
      <c r="VMF69" s="308"/>
      <c r="VMG69" s="308"/>
      <c r="VMH69" s="308"/>
      <c r="VMI69" s="308"/>
      <c r="VMJ69" s="308"/>
      <c r="VMK69" s="308"/>
      <c r="VML69" s="308"/>
      <c r="VMM69" s="308"/>
      <c r="VMN69" s="308"/>
      <c r="VMO69" s="308"/>
      <c r="VMP69" s="308"/>
      <c r="VMQ69" s="308"/>
      <c r="VMR69" s="308"/>
      <c r="VMS69" s="308"/>
      <c r="VMT69" s="308"/>
      <c r="VMU69" s="308"/>
      <c r="VMV69" s="308"/>
      <c r="VMW69" s="308"/>
      <c r="VMX69" s="308"/>
      <c r="VMY69" s="308"/>
      <c r="VMZ69" s="308"/>
      <c r="VNA69" s="308"/>
      <c r="VNB69" s="308"/>
      <c r="VNC69" s="308"/>
      <c r="VND69" s="308"/>
      <c r="VNE69" s="308"/>
      <c r="VNF69" s="308"/>
      <c r="VNG69" s="308"/>
      <c r="VNH69" s="308"/>
      <c r="VNI69" s="308"/>
      <c r="VNJ69" s="308"/>
      <c r="VNK69" s="308"/>
      <c r="VNL69" s="308"/>
      <c r="VNM69" s="308"/>
      <c r="VNN69" s="308"/>
      <c r="VNO69" s="308"/>
      <c r="VNP69" s="308"/>
      <c r="VNQ69" s="308"/>
      <c r="VNR69" s="308"/>
      <c r="VNS69" s="308"/>
      <c r="VNT69" s="308"/>
      <c r="VNU69" s="308"/>
      <c r="VNV69" s="308"/>
      <c r="VNW69" s="308"/>
      <c r="VNX69" s="308"/>
      <c r="VNY69" s="308"/>
      <c r="VNZ69" s="308"/>
      <c r="VOA69" s="308"/>
      <c r="VOB69" s="308"/>
      <c r="VOC69" s="308"/>
      <c r="VOD69" s="308"/>
      <c r="VOE69" s="308"/>
      <c r="VOF69" s="308"/>
      <c r="VOG69" s="308"/>
      <c r="VOH69" s="308"/>
      <c r="VOI69" s="308"/>
      <c r="VOJ69" s="308"/>
      <c r="VOK69" s="308"/>
      <c r="VOL69" s="308"/>
      <c r="VOM69" s="308"/>
      <c r="VON69" s="308"/>
      <c r="VOO69" s="308"/>
      <c r="VOP69" s="308"/>
      <c r="VOQ69" s="308"/>
      <c r="VOR69" s="308"/>
      <c r="VOS69" s="308"/>
      <c r="VOT69" s="308"/>
      <c r="VOU69" s="308"/>
      <c r="VOV69" s="308"/>
      <c r="VOW69" s="308"/>
      <c r="VOX69" s="308"/>
      <c r="VOY69" s="308"/>
      <c r="VOZ69" s="308"/>
      <c r="VPA69" s="308"/>
      <c r="VPB69" s="308"/>
      <c r="VPC69" s="308"/>
      <c r="VPD69" s="308"/>
      <c r="VPE69" s="308"/>
      <c r="VPF69" s="308"/>
      <c r="VPG69" s="308"/>
      <c r="VPH69" s="308"/>
      <c r="VPI69" s="308"/>
      <c r="VPJ69" s="308"/>
      <c r="VPK69" s="308"/>
      <c r="VPL69" s="308"/>
      <c r="VPM69" s="308"/>
      <c r="VPN69" s="308"/>
      <c r="VPO69" s="308"/>
      <c r="VPP69" s="308"/>
      <c r="VPQ69" s="308"/>
      <c r="VPR69" s="308"/>
      <c r="VPS69" s="308"/>
      <c r="VPT69" s="308"/>
      <c r="VPU69" s="308"/>
      <c r="VPV69" s="308"/>
      <c r="VPW69" s="308"/>
      <c r="VPX69" s="308"/>
      <c r="VPY69" s="308"/>
      <c r="VPZ69" s="308"/>
      <c r="VQA69" s="308"/>
      <c r="VQB69" s="308"/>
      <c r="VQC69" s="308"/>
      <c r="VQD69" s="308"/>
      <c r="VQE69" s="308"/>
      <c r="VQF69" s="308"/>
      <c r="VQG69" s="308"/>
      <c r="VQH69" s="308"/>
      <c r="VQI69" s="308"/>
      <c r="VQJ69" s="308"/>
      <c r="VQK69" s="308"/>
      <c r="VQL69" s="308"/>
      <c r="VQM69" s="308"/>
      <c r="VQN69" s="308"/>
      <c r="VQO69" s="308"/>
      <c r="VQP69" s="308"/>
      <c r="VQQ69" s="308"/>
      <c r="VQR69" s="308"/>
      <c r="VQS69" s="308"/>
      <c r="VQT69" s="308"/>
      <c r="VQU69" s="308"/>
      <c r="VQV69" s="308"/>
      <c r="VQW69" s="308"/>
      <c r="VQX69" s="308"/>
      <c r="VQY69" s="308"/>
      <c r="VQZ69" s="308"/>
      <c r="VRA69" s="308"/>
      <c r="VRB69" s="308"/>
      <c r="VRC69" s="308"/>
      <c r="VRD69" s="308"/>
      <c r="VRE69" s="308"/>
      <c r="VRF69" s="308"/>
      <c r="VRG69" s="308"/>
      <c r="VRH69" s="308"/>
      <c r="VRI69" s="308"/>
      <c r="VRJ69" s="308"/>
      <c r="VRK69" s="308"/>
      <c r="VRL69" s="308"/>
      <c r="VRM69" s="308"/>
      <c r="VRN69" s="308"/>
      <c r="VRO69" s="308"/>
      <c r="VRP69" s="308"/>
      <c r="VRQ69" s="308"/>
      <c r="VRR69" s="308"/>
      <c r="VRS69" s="308"/>
      <c r="VRT69" s="308"/>
      <c r="VRU69" s="308"/>
      <c r="VRV69" s="308"/>
      <c r="VRW69" s="308"/>
      <c r="VRX69" s="308"/>
      <c r="VRY69" s="308"/>
      <c r="VRZ69" s="308"/>
      <c r="VSA69" s="308"/>
      <c r="VSB69" s="308"/>
      <c r="VSC69" s="308"/>
      <c r="VSD69" s="308"/>
      <c r="VSE69" s="308"/>
      <c r="VSF69" s="308"/>
      <c r="VSG69" s="308"/>
      <c r="VSH69" s="308"/>
      <c r="VSI69" s="308"/>
      <c r="VSJ69" s="308"/>
      <c r="VSK69" s="308"/>
      <c r="VSL69" s="308"/>
      <c r="VSM69" s="308"/>
      <c r="VSN69" s="308"/>
      <c r="VSO69" s="308"/>
      <c r="VSP69" s="308"/>
      <c r="VSQ69" s="308"/>
      <c r="VSR69" s="308"/>
      <c r="VSS69" s="308"/>
      <c r="VST69" s="308"/>
      <c r="VSU69" s="308"/>
      <c r="VSV69" s="308"/>
      <c r="VSW69" s="308"/>
      <c r="VSX69" s="308"/>
      <c r="VSY69" s="308"/>
      <c r="VSZ69" s="308"/>
      <c r="VTA69" s="308"/>
      <c r="VTB69" s="308"/>
      <c r="VTC69" s="308"/>
      <c r="VTD69" s="308"/>
      <c r="VTE69" s="308"/>
      <c r="VTF69" s="308"/>
      <c r="VTG69" s="308"/>
      <c r="VTH69" s="308"/>
      <c r="VTI69" s="308"/>
      <c r="VTJ69" s="308"/>
      <c r="VTK69" s="308"/>
      <c r="VTL69" s="308"/>
      <c r="VTM69" s="308"/>
      <c r="VTN69" s="308"/>
      <c r="VTO69" s="308"/>
      <c r="VTP69" s="308"/>
      <c r="VTQ69" s="308"/>
      <c r="VTR69" s="308"/>
      <c r="VTS69" s="308"/>
      <c r="VTT69" s="308"/>
      <c r="VTU69" s="308"/>
      <c r="VTV69" s="308"/>
      <c r="VTW69" s="308"/>
      <c r="VTX69" s="308"/>
      <c r="VTY69" s="308"/>
      <c r="VTZ69" s="308"/>
      <c r="VUA69" s="308"/>
      <c r="VUB69" s="308"/>
      <c r="VUC69" s="308"/>
      <c r="VUD69" s="308"/>
      <c r="VUE69" s="308"/>
      <c r="VUF69" s="308"/>
      <c r="VUG69" s="308"/>
      <c r="VUH69" s="308"/>
      <c r="VUI69" s="308"/>
      <c r="VUJ69" s="308"/>
      <c r="VUK69" s="308"/>
      <c r="VUL69" s="308"/>
      <c r="VUM69" s="308"/>
      <c r="VUN69" s="308"/>
      <c r="VUO69" s="308"/>
      <c r="VUP69" s="308"/>
      <c r="VUQ69" s="308"/>
      <c r="VUR69" s="308"/>
      <c r="VUS69" s="308"/>
      <c r="VUT69" s="308"/>
      <c r="VUU69" s="308"/>
      <c r="VUV69" s="308"/>
      <c r="VUW69" s="308"/>
      <c r="VUX69" s="308"/>
      <c r="VUY69" s="308"/>
      <c r="VUZ69" s="308"/>
      <c r="VVA69" s="308"/>
      <c r="VVB69" s="308"/>
      <c r="VVC69" s="308"/>
      <c r="VVD69" s="308"/>
      <c r="VVE69" s="308"/>
      <c r="VVF69" s="308"/>
      <c r="VVG69" s="308"/>
      <c r="VVH69" s="308"/>
      <c r="VVI69" s="308"/>
      <c r="VVJ69" s="308"/>
      <c r="VVK69" s="308"/>
      <c r="VVL69" s="308"/>
      <c r="VVM69" s="308"/>
      <c r="VVN69" s="308"/>
      <c r="VVO69" s="308"/>
      <c r="VVP69" s="308"/>
      <c r="VVQ69" s="308"/>
      <c r="VVR69" s="308"/>
      <c r="VVS69" s="308"/>
      <c r="VVT69" s="308"/>
      <c r="VVU69" s="308"/>
      <c r="VVV69" s="308"/>
      <c r="VVW69" s="308"/>
      <c r="VVX69" s="308"/>
      <c r="VVY69" s="308"/>
      <c r="VVZ69" s="308"/>
      <c r="VWA69" s="308"/>
      <c r="VWB69" s="308"/>
      <c r="VWC69" s="308"/>
      <c r="VWD69" s="308"/>
      <c r="VWE69" s="308"/>
      <c r="VWF69" s="308"/>
      <c r="VWG69" s="308"/>
      <c r="VWH69" s="308"/>
      <c r="VWI69" s="308"/>
      <c r="VWJ69" s="308"/>
      <c r="VWK69" s="308"/>
      <c r="VWL69" s="308"/>
      <c r="VWM69" s="308"/>
      <c r="VWN69" s="308"/>
      <c r="VWO69" s="308"/>
      <c r="VWP69" s="308"/>
      <c r="VWQ69" s="308"/>
      <c r="VWR69" s="308"/>
      <c r="VWS69" s="308"/>
      <c r="VWT69" s="308"/>
      <c r="VWU69" s="308"/>
      <c r="VWV69" s="308"/>
      <c r="VWW69" s="308"/>
      <c r="VWX69" s="308"/>
      <c r="VWY69" s="308"/>
      <c r="VWZ69" s="308"/>
      <c r="VXA69" s="308"/>
      <c r="VXB69" s="308"/>
      <c r="VXC69" s="308"/>
      <c r="VXD69" s="308"/>
      <c r="VXE69" s="308"/>
      <c r="VXF69" s="308"/>
      <c r="VXG69" s="308"/>
      <c r="VXH69" s="308"/>
      <c r="VXI69" s="308"/>
      <c r="VXJ69" s="308"/>
      <c r="VXK69" s="308"/>
      <c r="VXL69" s="308"/>
      <c r="VXM69" s="308"/>
      <c r="VXN69" s="308"/>
      <c r="VXO69" s="308"/>
      <c r="VXP69" s="308"/>
      <c r="VXQ69" s="308"/>
      <c r="VXR69" s="308"/>
      <c r="VXS69" s="308"/>
      <c r="VXT69" s="308"/>
      <c r="VXU69" s="308"/>
      <c r="VXV69" s="308"/>
      <c r="VXW69" s="308"/>
      <c r="VXX69" s="308"/>
      <c r="VXY69" s="308"/>
      <c r="VXZ69" s="308"/>
      <c r="VYA69" s="308"/>
      <c r="VYB69" s="308"/>
      <c r="VYC69" s="308"/>
      <c r="VYD69" s="308"/>
      <c r="VYE69" s="308"/>
      <c r="VYF69" s="308"/>
      <c r="VYG69" s="308"/>
      <c r="VYH69" s="308"/>
      <c r="VYI69" s="308"/>
      <c r="VYJ69" s="308"/>
      <c r="VYK69" s="308"/>
      <c r="VYL69" s="308"/>
      <c r="VYM69" s="308"/>
      <c r="VYN69" s="308"/>
      <c r="VYO69" s="308"/>
      <c r="VYP69" s="308"/>
      <c r="VYQ69" s="308"/>
      <c r="VYR69" s="308"/>
      <c r="VYS69" s="308"/>
      <c r="VYT69" s="308"/>
      <c r="VYU69" s="308"/>
      <c r="VYV69" s="308"/>
      <c r="VYW69" s="308"/>
      <c r="VYX69" s="308"/>
      <c r="VYY69" s="308"/>
      <c r="VYZ69" s="308"/>
      <c r="VZA69" s="308"/>
      <c r="VZB69" s="308"/>
      <c r="VZC69" s="308"/>
      <c r="VZD69" s="308"/>
      <c r="VZE69" s="308"/>
      <c r="VZF69" s="308"/>
      <c r="VZG69" s="308"/>
      <c r="VZH69" s="308"/>
      <c r="VZI69" s="308"/>
      <c r="VZJ69" s="308"/>
      <c r="VZK69" s="308"/>
      <c r="VZL69" s="308"/>
      <c r="VZM69" s="308"/>
      <c r="VZN69" s="308"/>
      <c r="VZO69" s="308"/>
      <c r="VZP69" s="308"/>
      <c r="VZQ69" s="308"/>
      <c r="VZR69" s="308"/>
      <c r="VZS69" s="308"/>
      <c r="VZT69" s="308"/>
      <c r="VZU69" s="308"/>
      <c r="VZV69" s="308"/>
      <c r="VZW69" s="308"/>
      <c r="VZX69" s="308"/>
      <c r="VZY69" s="308"/>
      <c r="VZZ69" s="308"/>
      <c r="WAA69" s="308"/>
      <c r="WAB69" s="308"/>
      <c r="WAC69" s="308"/>
      <c r="WAD69" s="308"/>
      <c r="WAE69" s="308"/>
      <c r="WAF69" s="308"/>
      <c r="WAG69" s="308"/>
      <c r="WAH69" s="308"/>
      <c r="WAI69" s="308"/>
      <c r="WAJ69" s="308"/>
      <c r="WAK69" s="308"/>
      <c r="WAL69" s="308"/>
      <c r="WAM69" s="308"/>
      <c r="WAN69" s="308"/>
      <c r="WAO69" s="308"/>
      <c r="WAP69" s="308"/>
      <c r="WAQ69" s="308"/>
      <c r="WAR69" s="308"/>
      <c r="WAS69" s="308"/>
      <c r="WAT69" s="308"/>
      <c r="WAU69" s="308"/>
      <c r="WAV69" s="308"/>
      <c r="WAW69" s="308"/>
      <c r="WAX69" s="308"/>
      <c r="WAY69" s="308"/>
      <c r="WAZ69" s="308"/>
      <c r="WBA69" s="308"/>
      <c r="WBB69" s="308"/>
      <c r="WBC69" s="308"/>
      <c r="WBD69" s="308"/>
      <c r="WBE69" s="308"/>
      <c r="WBF69" s="308"/>
      <c r="WBG69" s="308"/>
      <c r="WBH69" s="308"/>
      <c r="WBI69" s="308"/>
      <c r="WBJ69" s="308"/>
      <c r="WBK69" s="308"/>
      <c r="WBL69" s="308"/>
      <c r="WBM69" s="308"/>
      <c r="WBN69" s="308"/>
      <c r="WBO69" s="308"/>
      <c r="WBP69" s="308"/>
      <c r="WBQ69" s="308"/>
      <c r="WBR69" s="308"/>
      <c r="WBS69" s="308"/>
      <c r="WBT69" s="308"/>
      <c r="WBU69" s="308"/>
      <c r="WBV69" s="308"/>
      <c r="WBW69" s="308"/>
      <c r="WBX69" s="308"/>
      <c r="WBY69" s="308"/>
      <c r="WBZ69" s="308"/>
      <c r="WCA69" s="308"/>
      <c r="WCB69" s="308"/>
      <c r="WCC69" s="308"/>
      <c r="WCD69" s="308"/>
      <c r="WCE69" s="308"/>
      <c r="WCF69" s="308"/>
      <c r="WCG69" s="308"/>
      <c r="WCH69" s="308"/>
      <c r="WCI69" s="308"/>
      <c r="WCJ69" s="308"/>
      <c r="WCK69" s="308"/>
      <c r="WCL69" s="308"/>
      <c r="WCM69" s="308"/>
      <c r="WCN69" s="308"/>
      <c r="WCO69" s="308"/>
      <c r="WCP69" s="308"/>
      <c r="WCQ69" s="308"/>
      <c r="WCR69" s="308"/>
      <c r="WCS69" s="308"/>
      <c r="WCT69" s="308"/>
      <c r="WCU69" s="308"/>
      <c r="WCV69" s="308"/>
      <c r="WCW69" s="308"/>
      <c r="WCX69" s="308"/>
      <c r="WCY69" s="308"/>
      <c r="WCZ69" s="308"/>
      <c r="WDA69" s="308"/>
      <c r="WDB69" s="308"/>
      <c r="WDC69" s="308"/>
      <c r="WDD69" s="308"/>
      <c r="WDE69" s="308"/>
      <c r="WDF69" s="308"/>
      <c r="WDG69" s="308"/>
      <c r="WDH69" s="308"/>
      <c r="WDI69" s="308"/>
      <c r="WDJ69" s="308"/>
      <c r="WDK69" s="308"/>
      <c r="WDL69" s="308"/>
      <c r="WDM69" s="308"/>
      <c r="WDN69" s="308"/>
      <c r="WDO69" s="308"/>
      <c r="WDP69" s="308"/>
      <c r="WDQ69" s="308"/>
      <c r="WDR69" s="308"/>
      <c r="WDS69" s="308"/>
      <c r="WDT69" s="308"/>
      <c r="WDU69" s="308"/>
      <c r="WDV69" s="308"/>
      <c r="WDW69" s="308"/>
      <c r="WDX69" s="308"/>
      <c r="WDY69" s="308"/>
      <c r="WDZ69" s="308"/>
      <c r="WEA69" s="308"/>
      <c r="WEB69" s="308"/>
      <c r="WEC69" s="308"/>
      <c r="WED69" s="308"/>
      <c r="WEE69" s="308"/>
      <c r="WEF69" s="308"/>
      <c r="WEG69" s="308"/>
      <c r="WEH69" s="308"/>
      <c r="WEI69" s="308"/>
      <c r="WEJ69" s="308"/>
      <c r="WEK69" s="308"/>
      <c r="WEL69" s="308"/>
      <c r="WEM69" s="308"/>
      <c r="WEN69" s="308"/>
      <c r="WEO69" s="308"/>
      <c r="WEP69" s="308"/>
      <c r="WEQ69" s="308"/>
      <c r="WER69" s="308"/>
      <c r="WES69" s="308"/>
      <c r="WET69" s="308"/>
      <c r="WEU69" s="308"/>
      <c r="WEV69" s="308"/>
      <c r="WEW69" s="308"/>
      <c r="WEX69" s="308"/>
      <c r="WEY69" s="308"/>
      <c r="WEZ69" s="308"/>
      <c r="WFA69" s="308"/>
      <c r="WFB69" s="308"/>
      <c r="WFC69" s="308"/>
      <c r="WFD69" s="308"/>
      <c r="WFE69" s="308"/>
      <c r="WFF69" s="308"/>
      <c r="WFG69" s="308"/>
      <c r="WFH69" s="308"/>
      <c r="WFI69" s="308"/>
      <c r="WFJ69" s="308"/>
      <c r="WFK69" s="308"/>
      <c r="WFL69" s="308"/>
      <c r="WFM69" s="308"/>
      <c r="WFN69" s="308"/>
      <c r="WFO69" s="308"/>
      <c r="WFP69" s="308"/>
      <c r="WFQ69" s="308"/>
      <c r="WFR69" s="308"/>
      <c r="WFS69" s="308"/>
      <c r="WFT69" s="308"/>
      <c r="WFU69" s="308"/>
      <c r="WFV69" s="308"/>
      <c r="WFW69" s="308"/>
      <c r="WFX69" s="308"/>
      <c r="WFY69" s="308"/>
      <c r="WFZ69" s="308"/>
      <c r="WGA69" s="308"/>
      <c r="WGB69" s="308"/>
      <c r="WGC69" s="308"/>
      <c r="WGD69" s="308"/>
      <c r="WGE69" s="308"/>
      <c r="WGF69" s="308"/>
      <c r="WGG69" s="308"/>
      <c r="WGH69" s="308"/>
      <c r="WGI69" s="308"/>
      <c r="WGJ69" s="308"/>
      <c r="WGK69" s="308"/>
      <c r="WGL69" s="308"/>
      <c r="WGM69" s="308"/>
      <c r="WGN69" s="308"/>
      <c r="WGO69" s="308"/>
      <c r="WGP69" s="308"/>
      <c r="WGQ69" s="308"/>
      <c r="WGR69" s="308"/>
      <c r="WGS69" s="308"/>
      <c r="WGT69" s="308"/>
      <c r="WGU69" s="308"/>
      <c r="WGV69" s="308"/>
      <c r="WGW69" s="308"/>
      <c r="WGX69" s="308"/>
      <c r="WGY69" s="308"/>
      <c r="WGZ69" s="308"/>
      <c r="WHA69" s="308"/>
      <c r="WHB69" s="308"/>
      <c r="WHC69" s="308"/>
      <c r="WHD69" s="308"/>
      <c r="WHE69" s="308"/>
      <c r="WHF69" s="308"/>
      <c r="WHG69" s="308"/>
      <c r="WHH69" s="308"/>
      <c r="WHI69" s="308"/>
      <c r="WHJ69" s="308"/>
      <c r="WHK69" s="308"/>
      <c r="WHL69" s="308"/>
      <c r="WHM69" s="308"/>
      <c r="WHN69" s="308"/>
      <c r="WHO69" s="308"/>
      <c r="WHP69" s="308"/>
      <c r="WHQ69" s="308"/>
      <c r="WHR69" s="308"/>
      <c r="WHS69" s="308"/>
      <c r="WHT69" s="308"/>
      <c r="WHU69" s="308"/>
      <c r="WHV69" s="308"/>
      <c r="WHW69" s="308"/>
      <c r="WHX69" s="308"/>
      <c r="WHY69" s="308"/>
      <c r="WHZ69" s="308"/>
      <c r="WIA69" s="308"/>
      <c r="WIB69" s="308"/>
      <c r="WIC69" s="308"/>
      <c r="WID69" s="308"/>
      <c r="WIE69" s="308"/>
      <c r="WIF69" s="308"/>
      <c r="WIG69" s="308"/>
      <c r="WIH69" s="308"/>
      <c r="WII69" s="308"/>
      <c r="WIJ69" s="308"/>
      <c r="WIK69" s="308"/>
      <c r="WIL69" s="308"/>
      <c r="WIM69" s="308"/>
      <c r="WIN69" s="308"/>
      <c r="WIO69" s="308"/>
      <c r="WIP69" s="308"/>
      <c r="WIQ69" s="308"/>
      <c r="WIR69" s="308"/>
      <c r="WIS69" s="308"/>
      <c r="WIT69" s="308"/>
      <c r="WIU69" s="308"/>
      <c r="WIV69" s="308"/>
      <c r="WIW69" s="308"/>
      <c r="WIX69" s="308"/>
      <c r="WIY69" s="308"/>
      <c r="WIZ69" s="308"/>
      <c r="WJA69" s="308"/>
      <c r="WJB69" s="308"/>
      <c r="WJC69" s="308"/>
      <c r="WJD69" s="308"/>
      <c r="WJE69" s="308"/>
      <c r="WJF69" s="308"/>
      <c r="WJG69" s="308"/>
      <c r="WJH69" s="308"/>
      <c r="WJI69" s="308"/>
      <c r="WJJ69" s="308"/>
      <c r="WJK69" s="308"/>
      <c r="WJL69" s="308"/>
      <c r="WJM69" s="308"/>
      <c r="WJN69" s="308"/>
      <c r="WJO69" s="308"/>
      <c r="WJP69" s="308"/>
      <c r="WJQ69" s="308"/>
      <c r="WJR69" s="308"/>
      <c r="WJS69" s="308"/>
      <c r="WJT69" s="308"/>
      <c r="WJU69" s="308"/>
      <c r="WJV69" s="308"/>
      <c r="WJW69" s="308"/>
      <c r="WJX69" s="308"/>
      <c r="WJY69" s="308"/>
      <c r="WJZ69" s="308"/>
      <c r="WKA69" s="308"/>
      <c r="WKB69" s="308"/>
      <c r="WKC69" s="308"/>
      <c r="WKD69" s="308"/>
      <c r="WKE69" s="308"/>
      <c r="WKF69" s="308"/>
      <c r="WKG69" s="308"/>
      <c r="WKH69" s="308"/>
      <c r="WKI69" s="308"/>
      <c r="WKJ69" s="308"/>
      <c r="WKK69" s="308"/>
      <c r="WKL69" s="308"/>
      <c r="WKM69" s="308"/>
      <c r="WKN69" s="308"/>
      <c r="WKO69" s="308"/>
      <c r="WKP69" s="308"/>
      <c r="WKQ69" s="308"/>
      <c r="WKR69" s="308"/>
      <c r="WKS69" s="308"/>
      <c r="WKT69" s="308"/>
      <c r="WKU69" s="308"/>
      <c r="WKV69" s="308"/>
      <c r="WKW69" s="308"/>
      <c r="WKX69" s="308"/>
      <c r="WKY69" s="308"/>
      <c r="WKZ69" s="308"/>
      <c r="WLA69" s="308"/>
      <c r="WLB69" s="308"/>
      <c r="WLC69" s="308"/>
      <c r="WLD69" s="308"/>
      <c r="WLE69" s="308"/>
      <c r="WLF69" s="308"/>
      <c r="WLG69" s="308"/>
      <c r="WLH69" s="308"/>
      <c r="WLI69" s="308"/>
      <c r="WLJ69" s="308"/>
      <c r="WLK69" s="308"/>
      <c r="WLL69" s="308"/>
      <c r="WLM69" s="308"/>
      <c r="WLN69" s="308"/>
      <c r="WLO69" s="308"/>
      <c r="WLP69" s="308"/>
      <c r="WLQ69" s="308"/>
      <c r="WLR69" s="308"/>
      <c r="WLS69" s="308"/>
      <c r="WLT69" s="308"/>
      <c r="WLU69" s="308"/>
      <c r="WLV69" s="308"/>
      <c r="WLW69" s="308"/>
      <c r="WLX69" s="308"/>
      <c r="WLY69" s="308"/>
      <c r="WLZ69" s="308"/>
      <c r="WMA69" s="308"/>
      <c r="WMB69" s="308"/>
      <c r="WMC69" s="308"/>
      <c r="WMD69" s="308"/>
      <c r="WME69" s="308"/>
      <c r="WMF69" s="308"/>
      <c r="WMG69" s="308"/>
      <c r="WMH69" s="308"/>
      <c r="WMI69" s="308"/>
      <c r="WMJ69" s="308"/>
      <c r="WMK69" s="308"/>
      <c r="WML69" s="308"/>
      <c r="WMM69" s="308"/>
      <c r="WMN69" s="308"/>
      <c r="WMO69" s="308"/>
      <c r="WMP69" s="308"/>
      <c r="WMQ69" s="308"/>
      <c r="WMR69" s="308"/>
      <c r="WMS69" s="308"/>
      <c r="WMT69" s="308"/>
      <c r="WMU69" s="308"/>
      <c r="WMV69" s="308"/>
      <c r="WMW69" s="308"/>
      <c r="WMX69" s="308"/>
      <c r="WMY69" s="308"/>
      <c r="WMZ69" s="308"/>
      <c r="WNA69" s="308"/>
      <c r="WNB69" s="308"/>
      <c r="WNC69" s="308"/>
      <c r="WND69" s="308"/>
      <c r="WNE69" s="308"/>
      <c r="WNF69" s="308"/>
      <c r="WNG69" s="308"/>
      <c r="WNH69" s="308"/>
      <c r="WNI69" s="308"/>
      <c r="WNJ69" s="308"/>
      <c r="WNK69" s="308"/>
      <c r="WNL69" s="308"/>
      <c r="WNM69" s="308"/>
      <c r="WNN69" s="308"/>
      <c r="WNO69" s="308"/>
      <c r="WNP69" s="308"/>
      <c r="WNQ69" s="308"/>
      <c r="WNR69" s="308"/>
      <c r="WNS69" s="308"/>
      <c r="WNT69" s="308"/>
      <c r="WNU69" s="308"/>
      <c r="WNV69" s="308"/>
      <c r="WNW69" s="308"/>
      <c r="WNX69" s="308"/>
      <c r="WNY69" s="308"/>
      <c r="WNZ69" s="308"/>
      <c r="WOA69" s="308"/>
      <c r="WOB69" s="308"/>
      <c r="WOC69" s="308"/>
      <c r="WOD69" s="308"/>
      <c r="WOE69" s="308"/>
      <c r="WOF69" s="308"/>
      <c r="WOG69" s="308"/>
      <c r="WOH69" s="308"/>
      <c r="WOI69" s="308"/>
      <c r="WOJ69" s="308"/>
      <c r="WOK69" s="308"/>
      <c r="WOL69" s="308"/>
      <c r="WOM69" s="308"/>
      <c r="WON69" s="308"/>
      <c r="WOO69" s="308"/>
      <c r="WOP69" s="308"/>
      <c r="WOQ69" s="308"/>
      <c r="WOR69" s="308"/>
      <c r="WOS69" s="308"/>
      <c r="WOT69" s="308"/>
      <c r="WOU69" s="308"/>
      <c r="WOV69" s="308"/>
      <c r="WOW69" s="308"/>
      <c r="WOX69" s="308"/>
      <c r="WOY69" s="308"/>
      <c r="WOZ69" s="308"/>
      <c r="WPA69" s="308"/>
      <c r="WPB69" s="308"/>
      <c r="WPC69" s="308"/>
      <c r="WPD69" s="308"/>
      <c r="WPE69" s="308"/>
      <c r="WPF69" s="308"/>
      <c r="WPG69" s="308"/>
      <c r="WPH69" s="308"/>
      <c r="WPI69" s="308"/>
      <c r="WPJ69" s="308"/>
      <c r="WPK69" s="308"/>
      <c r="WPL69" s="308"/>
      <c r="WPM69" s="308"/>
      <c r="WPN69" s="308"/>
      <c r="WPO69" s="308"/>
      <c r="WPP69" s="308"/>
      <c r="WPQ69" s="308"/>
      <c r="WPR69" s="308"/>
      <c r="WPS69" s="308"/>
      <c r="WPT69" s="308"/>
      <c r="WPU69" s="308"/>
      <c r="WPV69" s="308"/>
      <c r="WPW69" s="308"/>
      <c r="WPX69" s="308"/>
      <c r="WPY69" s="308"/>
      <c r="WPZ69" s="308"/>
      <c r="WQA69" s="308"/>
      <c r="WQB69" s="308"/>
      <c r="WQC69" s="308"/>
      <c r="WQD69" s="308"/>
      <c r="WQE69" s="308"/>
      <c r="WQF69" s="308"/>
      <c r="WQG69" s="308"/>
      <c r="WQH69" s="308"/>
      <c r="WQI69" s="308"/>
      <c r="WQJ69" s="308"/>
      <c r="WQK69" s="308"/>
      <c r="WQL69" s="308"/>
      <c r="WQM69" s="308"/>
      <c r="WQN69" s="308"/>
      <c r="WQO69" s="308"/>
      <c r="WQP69" s="308"/>
      <c r="WQQ69" s="308"/>
      <c r="WQR69" s="308"/>
      <c r="WQS69" s="308"/>
      <c r="WQT69" s="308"/>
      <c r="WQU69" s="308"/>
      <c r="WQV69" s="308"/>
      <c r="WQW69" s="308"/>
      <c r="WQX69" s="308"/>
      <c r="WQY69" s="308"/>
      <c r="WQZ69" s="308"/>
      <c r="WRA69" s="308"/>
      <c r="WRB69" s="308"/>
      <c r="WRC69" s="308"/>
      <c r="WRD69" s="308"/>
      <c r="WRE69" s="308"/>
      <c r="WRF69" s="308"/>
      <c r="WRG69" s="308"/>
      <c r="WRH69" s="308"/>
      <c r="WRI69" s="308"/>
      <c r="WRJ69" s="308"/>
      <c r="WRK69" s="308"/>
      <c r="WRL69" s="308"/>
      <c r="WRM69" s="308"/>
      <c r="WRN69" s="308"/>
      <c r="WRO69" s="308"/>
      <c r="WRP69" s="308"/>
      <c r="WRQ69" s="308"/>
      <c r="WRR69" s="308"/>
      <c r="WRS69" s="308"/>
      <c r="WRT69" s="308"/>
      <c r="WRU69" s="308"/>
      <c r="WRV69" s="308"/>
      <c r="WRW69" s="308"/>
      <c r="WRX69" s="308"/>
      <c r="WRY69" s="308"/>
      <c r="WRZ69" s="308"/>
      <c r="WSA69" s="308"/>
      <c r="WSB69" s="308"/>
      <c r="WSC69" s="308"/>
      <c r="WSD69" s="308"/>
      <c r="WSE69" s="308"/>
      <c r="WSF69" s="308"/>
      <c r="WSG69" s="308"/>
      <c r="WSH69" s="308"/>
      <c r="WSI69" s="308"/>
      <c r="WSJ69" s="308"/>
      <c r="WSK69" s="308"/>
      <c r="WSL69" s="308"/>
      <c r="WSM69" s="308"/>
      <c r="WSN69" s="308"/>
      <c r="WSO69" s="308"/>
      <c r="WSP69" s="308"/>
      <c r="WSQ69" s="308"/>
      <c r="WSR69" s="308"/>
      <c r="WSS69" s="308"/>
      <c r="WST69" s="308"/>
      <c r="WSU69" s="308"/>
      <c r="WSV69" s="308"/>
      <c r="WSW69" s="308"/>
      <c r="WSX69" s="308"/>
      <c r="WSY69" s="308"/>
      <c r="WSZ69" s="308"/>
      <c r="WTA69" s="308"/>
      <c r="WTB69" s="308"/>
      <c r="WTC69" s="308"/>
      <c r="WTD69" s="308"/>
      <c r="WTE69" s="308"/>
      <c r="WTF69" s="308"/>
      <c r="WTG69" s="308"/>
      <c r="WTH69" s="308"/>
      <c r="WTI69" s="308"/>
      <c r="WTJ69" s="308"/>
      <c r="WTK69" s="308"/>
      <c r="WTL69" s="308"/>
      <c r="WTM69" s="308"/>
      <c r="WTN69" s="308"/>
      <c r="WTO69" s="308"/>
      <c r="WTP69" s="308"/>
      <c r="WTQ69" s="308"/>
      <c r="WTR69" s="308"/>
      <c r="WTS69" s="308"/>
      <c r="WTT69" s="308"/>
      <c r="WTU69" s="308"/>
      <c r="WTV69" s="308"/>
      <c r="WTW69" s="308"/>
      <c r="WTX69" s="308"/>
      <c r="WTY69" s="308"/>
      <c r="WTZ69" s="308"/>
      <c r="WUA69" s="308"/>
      <c r="WUB69" s="308"/>
      <c r="WUC69" s="308"/>
      <c r="WUD69" s="308"/>
      <c r="WUE69" s="308"/>
      <c r="WUF69" s="308"/>
      <c r="WUG69" s="308"/>
      <c r="WUH69" s="308"/>
      <c r="WUI69" s="308"/>
      <c r="WUJ69" s="308"/>
      <c r="WUK69" s="308"/>
      <c r="WUL69" s="308"/>
      <c r="WUM69" s="308"/>
      <c r="WUN69" s="308"/>
      <c r="WUO69" s="308"/>
      <c r="WUP69" s="308"/>
      <c r="WUQ69" s="308"/>
      <c r="WUR69" s="308"/>
      <c r="WUS69" s="308"/>
      <c r="WUT69" s="308"/>
      <c r="WUU69" s="308"/>
      <c r="WUV69" s="308"/>
      <c r="WUW69" s="308"/>
      <c r="WUX69" s="308"/>
      <c r="WUY69" s="308"/>
      <c r="WUZ69" s="308"/>
      <c r="WVA69" s="308"/>
      <c r="WVB69" s="308"/>
      <c r="WVC69" s="308"/>
      <c r="WVD69" s="308"/>
      <c r="WVE69" s="308"/>
      <c r="WVF69" s="308"/>
      <c r="WVG69" s="308"/>
      <c r="WVH69" s="308"/>
      <c r="WVI69" s="308"/>
      <c r="WVJ69" s="308"/>
      <c r="WVK69" s="308"/>
      <c r="WVL69" s="308"/>
      <c r="WVM69" s="308"/>
      <c r="WVN69" s="308"/>
      <c r="WVO69" s="308"/>
      <c r="WVP69" s="308"/>
      <c r="WVQ69" s="308"/>
      <c r="WVR69" s="308"/>
      <c r="WVS69" s="308"/>
      <c r="WVT69" s="308"/>
      <c r="WVU69" s="308"/>
      <c r="WVV69" s="308"/>
      <c r="WVW69" s="308"/>
      <c r="WVX69" s="308"/>
      <c r="WVY69" s="308"/>
      <c r="WVZ69" s="308"/>
      <c r="WWA69" s="308"/>
      <c r="WWB69" s="308"/>
      <c r="WWC69" s="308"/>
      <c r="WWD69" s="308"/>
      <c r="WWE69" s="308"/>
      <c r="WWF69" s="308"/>
      <c r="WWG69" s="308"/>
      <c r="WWH69" s="308"/>
      <c r="WWI69" s="308"/>
      <c r="WWJ69" s="308"/>
      <c r="WWK69" s="308"/>
      <c r="WWL69" s="308"/>
      <c r="WWM69" s="308"/>
      <c r="WWN69" s="308"/>
      <c r="WWO69" s="308"/>
      <c r="WWP69" s="308"/>
      <c r="WWQ69" s="308"/>
      <c r="WWR69" s="308"/>
      <c r="WWS69" s="308"/>
      <c r="WWT69" s="308"/>
      <c r="WWU69" s="308"/>
      <c r="WWV69" s="308"/>
      <c r="WWW69" s="308"/>
      <c r="WWX69" s="308"/>
      <c r="WWY69" s="308"/>
      <c r="WWZ69" s="308"/>
      <c r="WXA69" s="308"/>
      <c r="WXB69" s="308"/>
      <c r="WXC69" s="308"/>
      <c r="WXD69" s="308"/>
      <c r="WXE69" s="308"/>
      <c r="WXF69" s="308"/>
      <c r="WXG69" s="308"/>
      <c r="WXH69" s="308"/>
      <c r="WXI69" s="308"/>
      <c r="WXJ69" s="308"/>
      <c r="WXK69" s="308"/>
      <c r="WXL69" s="308"/>
      <c r="WXM69" s="308"/>
      <c r="WXN69" s="308"/>
      <c r="WXO69" s="308"/>
      <c r="WXP69" s="308"/>
      <c r="WXQ69" s="308"/>
      <c r="WXR69" s="308"/>
      <c r="WXS69" s="308"/>
      <c r="WXT69" s="308"/>
      <c r="WXU69" s="308"/>
      <c r="WXV69" s="308"/>
      <c r="WXW69" s="308"/>
      <c r="WXX69" s="308"/>
      <c r="WXY69" s="308"/>
      <c r="WXZ69" s="308"/>
      <c r="WYA69" s="308"/>
      <c r="WYB69" s="308"/>
      <c r="WYC69" s="308"/>
      <c r="WYD69" s="308"/>
      <c r="WYE69" s="308"/>
      <c r="WYF69" s="308"/>
      <c r="WYG69" s="308"/>
      <c r="WYH69" s="308"/>
      <c r="WYI69" s="308"/>
      <c r="WYJ69" s="308"/>
      <c r="WYK69" s="308"/>
      <c r="WYL69" s="308"/>
      <c r="WYM69" s="308"/>
      <c r="WYN69" s="308"/>
      <c r="WYO69" s="308"/>
      <c r="WYP69" s="308"/>
      <c r="WYQ69" s="308"/>
      <c r="WYR69" s="308"/>
      <c r="WYS69" s="308"/>
      <c r="WYT69" s="308"/>
      <c r="WYU69" s="308"/>
      <c r="WYV69" s="308"/>
      <c r="WYW69" s="308"/>
      <c r="WYX69" s="308"/>
      <c r="WYY69" s="308"/>
      <c r="WYZ69" s="308"/>
      <c r="WZA69" s="308"/>
      <c r="WZB69" s="308"/>
      <c r="WZC69" s="308"/>
      <c r="WZD69" s="308"/>
      <c r="WZE69" s="308"/>
      <c r="WZF69" s="308"/>
      <c r="WZG69" s="308"/>
      <c r="WZH69" s="308"/>
      <c r="WZI69" s="308"/>
      <c r="WZJ69" s="308"/>
      <c r="WZK69" s="308"/>
      <c r="WZL69" s="308"/>
      <c r="WZM69" s="308"/>
      <c r="WZN69" s="308"/>
      <c r="WZO69" s="308"/>
      <c r="WZP69" s="308"/>
      <c r="WZQ69" s="308"/>
      <c r="WZR69" s="308"/>
      <c r="WZS69" s="308"/>
      <c r="WZT69" s="308"/>
      <c r="WZU69" s="308"/>
      <c r="WZV69" s="308"/>
      <c r="WZW69" s="308"/>
      <c r="WZX69" s="308"/>
      <c r="WZY69" s="308"/>
      <c r="WZZ69" s="308"/>
      <c r="XAA69" s="308"/>
      <c r="XAB69" s="308"/>
      <c r="XAC69" s="308"/>
      <c r="XAD69" s="308"/>
      <c r="XAE69" s="308"/>
      <c r="XAF69" s="308"/>
      <c r="XAG69" s="308"/>
      <c r="XAH69" s="308"/>
      <c r="XAI69" s="308"/>
      <c r="XAJ69" s="308"/>
      <c r="XAK69" s="308"/>
      <c r="XAL69" s="308"/>
      <c r="XAM69" s="308"/>
      <c r="XAN69" s="308"/>
      <c r="XAO69" s="308"/>
      <c r="XAP69" s="308"/>
      <c r="XAQ69" s="308"/>
      <c r="XAR69" s="308"/>
      <c r="XAS69" s="308"/>
      <c r="XAT69" s="308"/>
      <c r="XAU69" s="308"/>
      <c r="XAV69" s="308"/>
      <c r="XAW69" s="308"/>
      <c r="XAX69" s="308"/>
      <c r="XAY69" s="308"/>
      <c r="XAZ69" s="308"/>
      <c r="XBA69" s="308"/>
      <c r="XBB69" s="308"/>
      <c r="XBC69" s="308"/>
      <c r="XBD69" s="308"/>
      <c r="XBE69" s="308"/>
      <c r="XBF69" s="308"/>
      <c r="XBG69" s="308"/>
      <c r="XBH69" s="308"/>
      <c r="XBI69" s="308"/>
      <c r="XBJ69" s="308"/>
      <c r="XBK69" s="308"/>
      <c r="XBL69" s="308"/>
      <c r="XBM69" s="308"/>
      <c r="XBN69" s="308"/>
      <c r="XBO69" s="308"/>
      <c r="XBP69" s="308"/>
      <c r="XBQ69" s="308"/>
      <c r="XBR69" s="308"/>
      <c r="XBS69" s="308"/>
      <c r="XBT69" s="308"/>
      <c r="XBU69" s="308"/>
      <c r="XBV69" s="308"/>
      <c r="XBW69" s="308"/>
      <c r="XBX69" s="308"/>
      <c r="XBY69" s="308"/>
      <c r="XBZ69" s="308"/>
      <c r="XCA69" s="308"/>
      <c r="XCB69" s="308"/>
      <c r="XCC69" s="308"/>
      <c r="XCD69" s="308"/>
      <c r="XCE69" s="308"/>
      <c r="XCF69" s="308"/>
      <c r="XCG69" s="308"/>
      <c r="XCH69" s="308"/>
      <c r="XCI69" s="308"/>
      <c r="XCJ69" s="308"/>
      <c r="XCK69" s="308"/>
      <c r="XCL69" s="308"/>
      <c r="XCM69" s="308"/>
      <c r="XCN69" s="308"/>
      <c r="XCO69" s="308"/>
      <c r="XCP69" s="308"/>
      <c r="XCQ69" s="308"/>
      <c r="XCR69" s="308"/>
      <c r="XCS69" s="308"/>
      <c r="XCT69" s="308"/>
      <c r="XCU69" s="308"/>
      <c r="XCV69" s="308"/>
      <c r="XCW69" s="308"/>
      <c r="XCX69" s="308"/>
      <c r="XCY69" s="308"/>
      <c r="XCZ69" s="308"/>
      <c r="XDA69" s="308"/>
      <c r="XDB69" s="308"/>
      <c r="XDC69" s="308"/>
      <c r="XDD69" s="308"/>
      <c r="XDE69" s="308"/>
      <c r="XDF69" s="308"/>
      <c r="XDG69" s="308"/>
      <c r="XDH69" s="308"/>
      <c r="XDI69" s="308"/>
      <c r="XDJ69" s="308"/>
      <c r="XDK69" s="308"/>
      <c r="XDL69" s="308"/>
      <c r="XDM69" s="308"/>
      <c r="XDN69" s="308"/>
      <c r="XDO69" s="308"/>
      <c r="XDP69" s="308"/>
      <c r="XDQ69" s="308"/>
      <c r="XDR69" s="308"/>
      <c r="XDS69" s="308"/>
      <c r="XDT69" s="308"/>
    </row>
    <row r="70" spans="1:16348" s="2" customFormat="1">
      <c r="A70"/>
      <c r="B70"/>
      <c r="C70" s="5"/>
      <c r="D70" s="34"/>
      <c r="E70" s="62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312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</row>
    <row r="71" spans="1:16348" s="2" customFormat="1" ht="15">
      <c r="A71"/>
      <c r="B71" s="158" t="s">
        <v>27</v>
      </c>
      <c r="C71" s="159"/>
      <c r="D71" s="160"/>
      <c r="E71" s="161"/>
      <c r="F71" s="162"/>
      <c r="G71" s="159"/>
      <c r="H71" s="163">
        <f ca="1">SUM(H66:H69)</f>
        <v>40479.901922841244</v>
      </c>
      <c r="I71" s="163">
        <f t="shared" ref="I71:O71" ca="1" si="7">SUM(I66:I69)</f>
        <v>26699.405187898883</v>
      </c>
      <c r="J71" s="163">
        <f t="shared" ca="1" si="7"/>
        <v>17139.857754520104</v>
      </c>
      <c r="K71" s="163">
        <f t="shared" ca="1" si="7"/>
        <v>14450.551540994791</v>
      </c>
      <c r="L71" s="163">
        <f t="shared" ca="1" si="7"/>
        <v>14219.94111855851</v>
      </c>
      <c r="M71" s="163">
        <f t="shared" ca="1" si="7"/>
        <v>18746.198528086814</v>
      </c>
      <c r="N71"/>
      <c r="O71" s="163">
        <f t="shared" ca="1" si="7"/>
        <v>133049.80505290031</v>
      </c>
      <c r="P71" s="312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  <c r="BKB71"/>
      <c r="BKC71"/>
      <c r="BKD71"/>
      <c r="BKE71"/>
      <c r="BKF71"/>
      <c r="BKG71"/>
      <c r="BKH71"/>
      <c r="BKI71"/>
      <c r="BKJ71"/>
      <c r="BKK71"/>
      <c r="BKL71"/>
      <c r="BKM71"/>
      <c r="BKN71"/>
      <c r="BKO71"/>
      <c r="BKP71"/>
      <c r="BKQ71"/>
      <c r="BKR71"/>
      <c r="BKS71"/>
      <c r="BKT71"/>
      <c r="BKU71"/>
      <c r="BKV71"/>
      <c r="BKW71"/>
      <c r="BKX71"/>
      <c r="BKY71"/>
      <c r="BKZ71"/>
      <c r="BLA71"/>
      <c r="BLB71"/>
      <c r="BLC71"/>
      <c r="BLD71"/>
      <c r="BLE71"/>
      <c r="BLF71"/>
      <c r="BLG71"/>
      <c r="BLH71"/>
      <c r="BLI71"/>
      <c r="BLJ71"/>
      <c r="BLK71"/>
      <c r="BLL71"/>
      <c r="BLM71"/>
      <c r="BLN71"/>
      <c r="BLO71"/>
      <c r="BLP71"/>
      <c r="BLQ71"/>
      <c r="BLR71"/>
      <c r="BLS71"/>
      <c r="BLT71"/>
      <c r="BLU71"/>
      <c r="BLV71"/>
      <c r="BLW71"/>
      <c r="BLX71"/>
      <c r="BLY71"/>
      <c r="BLZ71"/>
      <c r="BMA71"/>
      <c r="BMB71"/>
      <c r="BMC71"/>
      <c r="BMD71"/>
      <c r="BME71"/>
      <c r="BMF71"/>
      <c r="BMG71"/>
      <c r="BMH71"/>
      <c r="BMI71"/>
      <c r="BMJ71"/>
      <c r="BMK71"/>
      <c r="BML71"/>
      <c r="BMM71"/>
      <c r="BMN71"/>
      <c r="BMO71"/>
      <c r="BMP71"/>
      <c r="BMQ71"/>
      <c r="BMR71"/>
      <c r="BMS71"/>
      <c r="BMT71"/>
      <c r="BMU71"/>
      <c r="BMV71"/>
      <c r="BMW71"/>
      <c r="BMX71"/>
      <c r="BMY71"/>
      <c r="BMZ71"/>
      <c r="BNA71"/>
      <c r="BNB71"/>
      <c r="BNC71"/>
      <c r="BND71"/>
      <c r="BNE71"/>
      <c r="BNF71"/>
      <c r="BNG71"/>
      <c r="BNH71"/>
      <c r="BNI71"/>
      <c r="BNJ71"/>
      <c r="BNK71"/>
      <c r="BNL71"/>
      <c r="BNM71"/>
      <c r="BNN71"/>
      <c r="BNO71"/>
      <c r="BNP71"/>
      <c r="BNQ71"/>
      <c r="BNR71"/>
      <c r="BNS71"/>
      <c r="BNT71"/>
      <c r="BNU71"/>
      <c r="BNV71"/>
      <c r="BNW71"/>
      <c r="BNX71"/>
      <c r="BNY71"/>
      <c r="BNZ71"/>
      <c r="BOA71"/>
      <c r="BOB71"/>
      <c r="BOC71"/>
      <c r="BOD71"/>
      <c r="BOE71"/>
      <c r="BOF71"/>
      <c r="BOG71"/>
      <c r="BOH71"/>
      <c r="BOI71"/>
      <c r="BOJ71"/>
      <c r="BOK71"/>
      <c r="BOL71"/>
      <c r="BOM71"/>
      <c r="BON71"/>
      <c r="BOO71"/>
      <c r="BOP71"/>
      <c r="BOQ71"/>
      <c r="BOR71"/>
      <c r="BOS71"/>
      <c r="BOT71"/>
      <c r="BOU71"/>
      <c r="BOV71"/>
      <c r="BOW71"/>
      <c r="BOX71"/>
      <c r="BOY71"/>
      <c r="BOZ71"/>
      <c r="BPA71"/>
      <c r="BPB71"/>
      <c r="BPC71"/>
      <c r="BPD71"/>
      <c r="BPE71"/>
      <c r="BPF71"/>
      <c r="BPG71"/>
      <c r="BPH71"/>
      <c r="BPI71"/>
      <c r="BPJ71"/>
      <c r="BPK71"/>
      <c r="BPL71"/>
      <c r="BPM71"/>
      <c r="BPN71"/>
      <c r="BPO71"/>
      <c r="BPP71"/>
      <c r="BPQ71"/>
      <c r="BPR71"/>
      <c r="BPS71"/>
      <c r="BPT71"/>
      <c r="BPU71"/>
      <c r="BPV71"/>
      <c r="BPW71"/>
      <c r="BPX71"/>
      <c r="BPY71"/>
      <c r="BPZ71"/>
      <c r="BQA71"/>
      <c r="BQB71"/>
      <c r="BQC71"/>
      <c r="BQD71"/>
      <c r="BQE71"/>
      <c r="BQF71"/>
      <c r="BQG71"/>
      <c r="BQH71"/>
      <c r="BQI71"/>
      <c r="BQJ71"/>
      <c r="BQK71"/>
      <c r="BQL71"/>
      <c r="BQM71"/>
      <c r="BQN71"/>
      <c r="BQO71"/>
      <c r="BQP71"/>
      <c r="BQQ71"/>
      <c r="BQR71"/>
      <c r="BQS71"/>
      <c r="BQT71"/>
      <c r="BQU71"/>
      <c r="BQV71"/>
      <c r="BQW71"/>
      <c r="BQX71"/>
      <c r="BQY71"/>
      <c r="BQZ71"/>
      <c r="BRA71"/>
      <c r="BRB71"/>
      <c r="BRC71"/>
      <c r="BRD71"/>
      <c r="BRE71"/>
      <c r="BRF71"/>
      <c r="BRG71"/>
      <c r="BRH71"/>
      <c r="BRI71"/>
      <c r="BRJ71"/>
      <c r="BRK71"/>
      <c r="BRL71"/>
      <c r="BRM71"/>
      <c r="BRN71"/>
      <c r="BRO71"/>
      <c r="BRP71"/>
      <c r="BRQ71"/>
      <c r="BRR71"/>
      <c r="BRS71"/>
      <c r="BRT71"/>
      <c r="BRU71"/>
      <c r="BRV71"/>
      <c r="BRW71"/>
      <c r="BRX71"/>
      <c r="BRY71"/>
      <c r="BRZ71"/>
      <c r="BSA71"/>
      <c r="BSB71"/>
      <c r="BSC71"/>
      <c r="BSD71"/>
      <c r="BSE71"/>
      <c r="BSF71"/>
      <c r="BSG71"/>
      <c r="BSH71"/>
      <c r="BSI71"/>
      <c r="BSJ71"/>
      <c r="BSK71"/>
      <c r="BSL71"/>
      <c r="BSM71"/>
      <c r="BSN71"/>
      <c r="BSO71"/>
      <c r="BSP71"/>
      <c r="BSQ71"/>
      <c r="BSR71"/>
      <c r="BSS71"/>
      <c r="BST71"/>
      <c r="BSU71"/>
      <c r="BSV71"/>
      <c r="BSW71"/>
      <c r="BSX71"/>
      <c r="BSY71"/>
      <c r="BSZ71"/>
      <c r="BTA71"/>
      <c r="BTB71"/>
      <c r="BTC71"/>
      <c r="BTD71"/>
      <c r="BTE71"/>
      <c r="BTF71"/>
      <c r="BTG71"/>
      <c r="BTH71"/>
      <c r="BTI71"/>
      <c r="BTJ71"/>
      <c r="BTK71"/>
      <c r="BTL71"/>
      <c r="BTM71"/>
      <c r="BTN71"/>
      <c r="BTO71"/>
      <c r="BTP71"/>
      <c r="BTQ71"/>
      <c r="BTR71"/>
      <c r="BTS71"/>
      <c r="BTT71"/>
      <c r="BTU71"/>
      <c r="BTV71"/>
      <c r="BTW71"/>
      <c r="BTX71"/>
      <c r="BTY71"/>
      <c r="BTZ71"/>
      <c r="BUA71"/>
      <c r="BUB71"/>
      <c r="BUC71"/>
      <c r="BUD71"/>
      <c r="BUE71"/>
      <c r="BUF71"/>
      <c r="BUG71"/>
      <c r="BUH71"/>
      <c r="BUI71"/>
      <c r="BUJ71"/>
      <c r="BUK71"/>
      <c r="BUL71"/>
      <c r="BUM71"/>
      <c r="BUN71"/>
      <c r="BUO71"/>
      <c r="BUP71"/>
      <c r="BUQ71"/>
      <c r="BUR71"/>
      <c r="BUS71"/>
      <c r="BUT71"/>
      <c r="BUU71"/>
      <c r="BUV71"/>
      <c r="BUW71"/>
      <c r="BUX71"/>
      <c r="BUY71"/>
      <c r="BUZ71"/>
      <c r="BVA71"/>
      <c r="BVB71"/>
      <c r="BVC71"/>
      <c r="BVD71"/>
      <c r="BVE71"/>
      <c r="BVF71"/>
      <c r="BVG71"/>
      <c r="BVH71"/>
      <c r="BVI71"/>
      <c r="BVJ71"/>
      <c r="BVK71"/>
      <c r="BVL71"/>
      <c r="BVM71"/>
      <c r="BVN71"/>
      <c r="BVO71"/>
      <c r="BVP71"/>
      <c r="BVQ71"/>
      <c r="BVR71"/>
      <c r="BVS71"/>
      <c r="BVT71"/>
      <c r="BVU71"/>
      <c r="BVV71"/>
      <c r="BVW71"/>
      <c r="BVX71"/>
      <c r="BVY71"/>
      <c r="BVZ71"/>
      <c r="BWA71"/>
      <c r="BWB71"/>
      <c r="BWC71"/>
      <c r="BWD71"/>
      <c r="BWE71"/>
      <c r="BWF71"/>
      <c r="BWG71"/>
      <c r="BWH71"/>
      <c r="BWI71"/>
      <c r="BWJ71"/>
      <c r="BWK71"/>
      <c r="BWL71"/>
      <c r="BWM71"/>
      <c r="BWN71"/>
      <c r="BWO71"/>
      <c r="BWP71"/>
      <c r="BWQ71"/>
      <c r="BWR71"/>
      <c r="BWS71"/>
      <c r="BWT71"/>
      <c r="BWU71"/>
      <c r="BWV71"/>
      <c r="BWW71"/>
      <c r="BWX71"/>
      <c r="BWY71"/>
      <c r="BWZ71"/>
      <c r="BXA71"/>
      <c r="BXB71"/>
      <c r="BXC71"/>
      <c r="BXD71"/>
      <c r="BXE71"/>
      <c r="BXF71"/>
      <c r="BXG71"/>
      <c r="BXH71"/>
      <c r="BXI71"/>
      <c r="BXJ71"/>
      <c r="BXK71"/>
      <c r="BXL71"/>
      <c r="BXM71"/>
      <c r="BXN71"/>
      <c r="BXO71"/>
      <c r="BXP71"/>
      <c r="BXQ71"/>
      <c r="BXR71"/>
      <c r="BXS71"/>
      <c r="BXT71"/>
      <c r="BXU71"/>
      <c r="BXV71"/>
      <c r="BXW71"/>
      <c r="BXX71"/>
      <c r="BXY71"/>
      <c r="BXZ71"/>
      <c r="BYA71"/>
      <c r="BYB71"/>
      <c r="BYC71"/>
      <c r="BYD71"/>
      <c r="BYE71"/>
      <c r="BYF71"/>
      <c r="BYG71"/>
      <c r="BYH71"/>
      <c r="BYI71"/>
      <c r="BYJ71"/>
      <c r="BYK71"/>
      <c r="BYL71"/>
      <c r="BYM71"/>
      <c r="BYN71"/>
      <c r="BYO71"/>
      <c r="BYP71"/>
      <c r="BYQ71"/>
      <c r="BYR71"/>
      <c r="BYS71"/>
      <c r="BYT71"/>
      <c r="BYU71"/>
      <c r="BYV71"/>
      <c r="BYW71"/>
      <c r="BYX71"/>
      <c r="BYY71"/>
      <c r="BYZ71"/>
      <c r="BZA71"/>
      <c r="BZB71"/>
      <c r="BZC71"/>
      <c r="BZD71"/>
      <c r="BZE71"/>
      <c r="BZF71"/>
      <c r="BZG71"/>
      <c r="BZH71"/>
      <c r="BZI71"/>
      <c r="BZJ71"/>
      <c r="BZK71"/>
      <c r="BZL71"/>
      <c r="BZM71"/>
      <c r="BZN71"/>
      <c r="BZO71"/>
      <c r="BZP71"/>
      <c r="BZQ71"/>
      <c r="BZR71"/>
      <c r="BZS71"/>
      <c r="BZT71"/>
      <c r="BZU71"/>
      <c r="BZV71"/>
      <c r="BZW71"/>
      <c r="BZX71"/>
      <c r="BZY71"/>
      <c r="BZZ71"/>
      <c r="CAA71"/>
      <c r="CAB71"/>
      <c r="CAC71"/>
      <c r="CAD71"/>
      <c r="CAE71"/>
      <c r="CAF71"/>
      <c r="CAG71"/>
      <c r="CAH71"/>
      <c r="CAI71"/>
      <c r="CAJ71"/>
      <c r="CAK71"/>
      <c r="CAL71"/>
      <c r="CAM71"/>
      <c r="CAN71"/>
      <c r="CAO71"/>
      <c r="CAP71"/>
      <c r="CAQ71"/>
      <c r="CAR71"/>
      <c r="CAS71"/>
      <c r="CAT71"/>
      <c r="CAU71"/>
      <c r="CAV71"/>
      <c r="CAW71"/>
      <c r="CAX71"/>
      <c r="CAY71"/>
      <c r="CAZ71"/>
      <c r="CBA71"/>
      <c r="CBB71"/>
      <c r="CBC71"/>
      <c r="CBD71"/>
      <c r="CBE71"/>
      <c r="CBF71"/>
      <c r="CBG71"/>
      <c r="CBH71"/>
      <c r="CBI71"/>
      <c r="CBJ71"/>
      <c r="CBK71"/>
      <c r="CBL71"/>
      <c r="CBM71"/>
      <c r="CBN71"/>
      <c r="CBO71"/>
      <c r="CBP71"/>
      <c r="CBQ71"/>
      <c r="CBR71"/>
      <c r="CBS71"/>
      <c r="CBT71"/>
      <c r="CBU71"/>
      <c r="CBV71"/>
      <c r="CBW71"/>
      <c r="CBX71"/>
      <c r="CBY71"/>
      <c r="CBZ71"/>
      <c r="CCA71"/>
      <c r="CCB71"/>
      <c r="CCC71"/>
      <c r="CCD71"/>
      <c r="CCE71"/>
      <c r="CCF71"/>
      <c r="CCG71"/>
      <c r="CCH71"/>
      <c r="CCI71"/>
      <c r="CCJ71"/>
      <c r="CCK71"/>
      <c r="CCL71"/>
      <c r="CCM71"/>
      <c r="CCN71"/>
      <c r="CCO71"/>
      <c r="CCP71"/>
      <c r="CCQ71"/>
      <c r="CCR71"/>
      <c r="CCS71"/>
      <c r="CCT71"/>
      <c r="CCU71"/>
      <c r="CCV71"/>
      <c r="CCW71"/>
      <c r="CCX71"/>
      <c r="CCY71"/>
      <c r="CCZ71"/>
      <c r="CDA71"/>
      <c r="CDB71"/>
      <c r="CDC71"/>
      <c r="CDD71"/>
      <c r="CDE71"/>
      <c r="CDF71"/>
      <c r="CDG71"/>
      <c r="CDH71"/>
      <c r="CDI71"/>
      <c r="CDJ71"/>
      <c r="CDK71"/>
      <c r="CDL71"/>
      <c r="CDM71"/>
      <c r="CDN71"/>
      <c r="CDO71"/>
      <c r="CDP71"/>
      <c r="CDQ71"/>
      <c r="CDR71"/>
      <c r="CDS71"/>
      <c r="CDT71"/>
      <c r="CDU71"/>
      <c r="CDV71"/>
      <c r="CDW71"/>
      <c r="CDX71"/>
      <c r="CDY71"/>
      <c r="CDZ71"/>
      <c r="CEA71"/>
      <c r="CEB71"/>
      <c r="CEC71"/>
      <c r="CED71"/>
      <c r="CEE71"/>
      <c r="CEF71"/>
      <c r="CEG71"/>
      <c r="CEH71"/>
      <c r="CEI71"/>
      <c r="CEJ71"/>
      <c r="CEK71"/>
      <c r="CEL71"/>
      <c r="CEM71"/>
      <c r="CEN71"/>
      <c r="CEO71"/>
      <c r="CEP71"/>
      <c r="CEQ71"/>
      <c r="CER71"/>
      <c r="CES71"/>
      <c r="CET71"/>
      <c r="CEU71"/>
      <c r="CEV71"/>
      <c r="CEW71"/>
      <c r="CEX71"/>
      <c r="CEY71"/>
      <c r="CEZ71"/>
      <c r="CFA71"/>
      <c r="CFB71"/>
      <c r="CFC71"/>
      <c r="CFD71"/>
      <c r="CFE71"/>
      <c r="CFF71"/>
      <c r="CFG71"/>
      <c r="CFH71"/>
      <c r="CFI71"/>
      <c r="CFJ71"/>
      <c r="CFK71"/>
      <c r="CFL71"/>
      <c r="CFM71"/>
      <c r="CFN71"/>
      <c r="CFO71"/>
      <c r="CFP71"/>
      <c r="CFQ71"/>
      <c r="CFR71"/>
      <c r="CFS71"/>
      <c r="CFT71"/>
      <c r="CFU71"/>
      <c r="CFV71"/>
      <c r="CFW71"/>
      <c r="CFX71"/>
      <c r="CFY71"/>
      <c r="CFZ71"/>
      <c r="CGA71"/>
      <c r="CGB71"/>
      <c r="CGC71"/>
      <c r="CGD71"/>
      <c r="CGE71"/>
      <c r="CGF71"/>
      <c r="CGG71"/>
      <c r="CGH71"/>
      <c r="CGI71"/>
      <c r="CGJ71"/>
      <c r="CGK71"/>
      <c r="CGL71"/>
      <c r="CGM71"/>
      <c r="CGN71"/>
      <c r="CGO71"/>
      <c r="CGP71"/>
      <c r="CGQ71"/>
      <c r="CGR71"/>
      <c r="CGS71"/>
      <c r="CGT71"/>
      <c r="CGU71"/>
      <c r="CGV71"/>
      <c r="CGW71"/>
      <c r="CGX71"/>
      <c r="CGY71"/>
      <c r="CGZ71"/>
      <c r="CHA71"/>
      <c r="CHB71"/>
      <c r="CHC71"/>
      <c r="CHD71"/>
      <c r="CHE71"/>
      <c r="CHF71"/>
      <c r="CHG71"/>
      <c r="CHH71"/>
      <c r="CHI71"/>
      <c r="CHJ71"/>
      <c r="CHK71"/>
      <c r="CHL71"/>
      <c r="CHM71"/>
      <c r="CHN71"/>
      <c r="CHO71"/>
      <c r="CHP71"/>
      <c r="CHQ71"/>
      <c r="CHR71"/>
      <c r="CHS71"/>
      <c r="CHT71"/>
      <c r="CHU71"/>
      <c r="CHV71"/>
      <c r="CHW71"/>
      <c r="CHX71"/>
      <c r="CHY71"/>
      <c r="CHZ71"/>
      <c r="CIA71"/>
      <c r="CIB71"/>
      <c r="CIC71"/>
      <c r="CID71"/>
      <c r="CIE71"/>
      <c r="CIF71"/>
      <c r="CIG71"/>
      <c r="CIH71"/>
      <c r="CII71"/>
      <c r="CIJ71"/>
      <c r="CIK71"/>
      <c r="CIL71"/>
      <c r="CIM71"/>
      <c r="CIN71"/>
      <c r="CIO71"/>
      <c r="CIP71"/>
      <c r="CIQ71"/>
      <c r="CIR71"/>
      <c r="CIS71"/>
      <c r="CIT71"/>
      <c r="CIU71"/>
      <c r="CIV71"/>
      <c r="CIW71"/>
      <c r="CIX71"/>
      <c r="CIY71"/>
      <c r="CIZ71"/>
      <c r="CJA71"/>
      <c r="CJB71"/>
      <c r="CJC71"/>
      <c r="CJD71"/>
      <c r="CJE71"/>
      <c r="CJF71"/>
      <c r="CJG71"/>
      <c r="CJH71"/>
      <c r="CJI71"/>
      <c r="CJJ71"/>
      <c r="CJK71"/>
      <c r="CJL71"/>
      <c r="CJM71"/>
      <c r="CJN71"/>
      <c r="CJO71"/>
      <c r="CJP71"/>
      <c r="CJQ71"/>
      <c r="CJR71"/>
      <c r="CJS71"/>
      <c r="CJT71"/>
      <c r="CJU71"/>
      <c r="CJV71"/>
      <c r="CJW71"/>
      <c r="CJX71"/>
      <c r="CJY71"/>
      <c r="CJZ71"/>
      <c r="CKA71"/>
      <c r="CKB71"/>
      <c r="CKC71"/>
      <c r="CKD71"/>
      <c r="CKE71"/>
      <c r="CKF71"/>
      <c r="CKG71"/>
      <c r="CKH71"/>
      <c r="CKI71"/>
      <c r="CKJ71"/>
      <c r="CKK71"/>
      <c r="CKL71"/>
      <c r="CKM71"/>
      <c r="CKN71"/>
      <c r="CKO71"/>
      <c r="CKP71"/>
      <c r="CKQ71"/>
      <c r="CKR71"/>
      <c r="CKS71"/>
      <c r="CKT71"/>
      <c r="CKU71"/>
      <c r="CKV71"/>
      <c r="CKW71"/>
      <c r="CKX71"/>
      <c r="CKY71"/>
      <c r="CKZ71"/>
      <c r="CLA71"/>
      <c r="CLB71"/>
      <c r="CLC71"/>
      <c r="CLD71"/>
      <c r="CLE71"/>
      <c r="CLF71"/>
      <c r="CLG71"/>
      <c r="CLH71"/>
      <c r="CLI71"/>
      <c r="CLJ71"/>
      <c r="CLK71"/>
      <c r="CLL71"/>
      <c r="CLM71"/>
      <c r="CLN71"/>
      <c r="CLO71"/>
      <c r="CLP71"/>
      <c r="CLQ71"/>
      <c r="CLR71"/>
      <c r="CLS71"/>
      <c r="CLT71"/>
      <c r="CLU71"/>
      <c r="CLV71"/>
      <c r="CLW71"/>
      <c r="CLX71"/>
      <c r="CLY71"/>
      <c r="CLZ71"/>
      <c r="CMA71"/>
      <c r="CMB71"/>
      <c r="CMC71"/>
      <c r="CMD71"/>
      <c r="CME71"/>
      <c r="CMF71"/>
      <c r="CMG71"/>
      <c r="CMH71"/>
      <c r="CMI71"/>
      <c r="CMJ71"/>
      <c r="CMK71"/>
      <c r="CML71"/>
      <c r="CMM71"/>
      <c r="CMN71"/>
      <c r="CMO71"/>
      <c r="CMP71"/>
      <c r="CMQ71"/>
      <c r="CMR71"/>
      <c r="CMS71"/>
      <c r="CMT71"/>
      <c r="CMU71"/>
      <c r="CMV71"/>
      <c r="CMW71"/>
      <c r="CMX71"/>
      <c r="CMY71"/>
      <c r="CMZ71"/>
      <c r="CNA71"/>
      <c r="CNB71"/>
      <c r="CNC71"/>
      <c r="CND71"/>
      <c r="CNE71"/>
      <c r="CNF71"/>
      <c r="CNG71"/>
      <c r="CNH71"/>
      <c r="CNI71"/>
      <c r="CNJ71"/>
      <c r="CNK71"/>
      <c r="CNL71"/>
      <c r="CNM71"/>
      <c r="CNN71"/>
      <c r="CNO71"/>
      <c r="CNP71"/>
      <c r="CNQ71"/>
      <c r="CNR71"/>
      <c r="CNS71"/>
      <c r="CNT71"/>
      <c r="CNU71"/>
      <c r="CNV71"/>
      <c r="CNW71"/>
      <c r="CNX71"/>
      <c r="CNY71"/>
      <c r="CNZ71"/>
      <c r="COA71"/>
      <c r="COB71"/>
      <c r="COC71"/>
      <c r="COD71"/>
      <c r="COE71"/>
      <c r="COF71"/>
      <c r="COG71"/>
      <c r="COH71"/>
      <c r="COI71"/>
      <c r="COJ71"/>
      <c r="COK71"/>
      <c r="COL71"/>
      <c r="COM71"/>
      <c r="CON71"/>
      <c r="COO71"/>
      <c r="COP71"/>
      <c r="COQ71"/>
      <c r="COR71"/>
      <c r="COS71"/>
      <c r="COT71"/>
      <c r="COU71"/>
      <c r="COV71"/>
      <c r="COW71"/>
      <c r="COX71"/>
      <c r="COY71"/>
      <c r="COZ71"/>
      <c r="CPA71"/>
      <c r="CPB71"/>
      <c r="CPC71"/>
      <c r="CPD71"/>
      <c r="CPE71"/>
      <c r="CPF71"/>
      <c r="CPG71"/>
      <c r="CPH71"/>
      <c r="CPI71"/>
      <c r="CPJ71"/>
      <c r="CPK71"/>
      <c r="CPL71"/>
      <c r="CPM71"/>
      <c r="CPN71"/>
      <c r="CPO71"/>
      <c r="CPP71"/>
      <c r="CPQ71"/>
      <c r="CPR71"/>
      <c r="CPS71"/>
      <c r="CPT71"/>
      <c r="CPU71"/>
      <c r="CPV71"/>
      <c r="CPW71"/>
      <c r="CPX71"/>
      <c r="CPY71"/>
      <c r="CPZ71"/>
      <c r="CQA71"/>
      <c r="CQB71"/>
      <c r="CQC71"/>
      <c r="CQD71"/>
      <c r="CQE71"/>
      <c r="CQF71"/>
      <c r="CQG71"/>
      <c r="CQH71"/>
      <c r="CQI71"/>
      <c r="CQJ71"/>
      <c r="CQK71"/>
      <c r="CQL71"/>
      <c r="CQM71"/>
      <c r="CQN71"/>
      <c r="CQO71"/>
      <c r="CQP71"/>
      <c r="CQQ71"/>
      <c r="CQR71"/>
      <c r="CQS71"/>
      <c r="CQT71"/>
      <c r="CQU71"/>
      <c r="CQV71"/>
      <c r="CQW71"/>
      <c r="CQX71"/>
      <c r="CQY71"/>
      <c r="CQZ71"/>
      <c r="CRA71"/>
      <c r="CRB71"/>
      <c r="CRC71"/>
      <c r="CRD71"/>
      <c r="CRE71"/>
      <c r="CRF71"/>
      <c r="CRG71"/>
      <c r="CRH71"/>
      <c r="CRI71"/>
      <c r="CRJ71"/>
      <c r="CRK71"/>
      <c r="CRL71"/>
      <c r="CRM71"/>
      <c r="CRN71"/>
      <c r="CRO71"/>
      <c r="CRP71"/>
      <c r="CRQ71"/>
      <c r="CRR71"/>
      <c r="CRS71"/>
      <c r="CRT71"/>
      <c r="CRU71"/>
      <c r="CRV71"/>
      <c r="CRW71"/>
      <c r="CRX71"/>
      <c r="CRY71"/>
      <c r="CRZ71"/>
      <c r="CSA71"/>
      <c r="CSB71"/>
      <c r="CSC71"/>
      <c r="CSD71"/>
      <c r="CSE71"/>
      <c r="CSF71"/>
      <c r="CSG71"/>
      <c r="CSH71"/>
      <c r="CSI71"/>
      <c r="CSJ71"/>
      <c r="CSK71"/>
      <c r="CSL71"/>
      <c r="CSM71"/>
      <c r="CSN71"/>
      <c r="CSO71"/>
      <c r="CSP71"/>
      <c r="CSQ71"/>
      <c r="CSR71"/>
      <c r="CSS71"/>
      <c r="CST71"/>
      <c r="CSU71"/>
      <c r="CSV71"/>
      <c r="CSW71"/>
      <c r="CSX71"/>
      <c r="CSY71"/>
      <c r="CSZ71"/>
      <c r="CTA71"/>
      <c r="CTB71"/>
      <c r="CTC71"/>
      <c r="CTD71"/>
      <c r="CTE71"/>
      <c r="CTF71"/>
      <c r="CTG71"/>
      <c r="CTH71"/>
      <c r="CTI71"/>
      <c r="CTJ71"/>
      <c r="CTK71"/>
      <c r="CTL71"/>
      <c r="CTM71"/>
      <c r="CTN71"/>
      <c r="CTO71"/>
      <c r="CTP71"/>
      <c r="CTQ71"/>
      <c r="CTR71"/>
      <c r="CTS71"/>
      <c r="CTT71"/>
      <c r="CTU71"/>
      <c r="CTV71"/>
      <c r="CTW71"/>
      <c r="CTX71"/>
      <c r="CTY71"/>
      <c r="CTZ71"/>
      <c r="CUA71"/>
      <c r="CUB71"/>
      <c r="CUC71"/>
      <c r="CUD71"/>
      <c r="CUE71"/>
      <c r="CUF71"/>
      <c r="CUG71"/>
      <c r="CUH71"/>
      <c r="CUI71"/>
      <c r="CUJ71"/>
      <c r="CUK71"/>
      <c r="CUL71"/>
      <c r="CUM71"/>
      <c r="CUN71"/>
      <c r="CUO71"/>
      <c r="CUP71"/>
      <c r="CUQ71"/>
      <c r="CUR71"/>
      <c r="CUS71"/>
      <c r="CUT71"/>
      <c r="CUU71"/>
      <c r="CUV71"/>
      <c r="CUW71"/>
      <c r="CUX71"/>
      <c r="CUY71"/>
      <c r="CUZ71"/>
      <c r="CVA71"/>
      <c r="CVB71"/>
      <c r="CVC71"/>
      <c r="CVD71"/>
      <c r="CVE71"/>
      <c r="CVF71"/>
      <c r="CVG71"/>
      <c r="CVH71"/>
      <c r="CVI71"/>
      <c r="CVJ71"/>
      <c r="CVK71"/>
      <c r="CVL71"/>
      <c r="CVM71"/>
      <c r="CVN71"/>
      <c r="CVO71"/>
      <c r="CVP71"/>
      <c r="CVQ71"/>
      <c r="CVR71"/>
      <c r="CVS71"/>
      <c r="CVT71"/>
      <c r="CVU71"/>
      <c r="CVV71"/>
      <c r="CVW71"/>
      <c r="CVX71"/>
      <c r="CVY71"/>
      <c r="CVZ71"/>
      <c r="CWA71"/>
      <c r="CWB71"/>
      <c r="CWC71"/>
      <c r="CWD71"/>
      <c r="CWE71"/>
      <c r="CWF71"/>
      <c r="CWG71"/>
      <c r="CWH71"/>
      <c r="CWI71"/>
      <c r="CWJ71"/>
      <c r="CWK71"/>
      <c r="CWL71"/>
      <c r="CWM71"/>
      <c r="CWN71"/>
      <c r="CWO71"/>
      <c r="CWP71"/>
      <c r="CWQ71"/>
      <c r="CWR71"/>
      <c r="CWS71"/>
      <c r="CWT71"/>
      <c r="CWU71"/>
      <c r="CWV71"/>
      <c r="CWW71"/>
      <c r="CWX71"/>
      <c r="CWY71"/>
      <c r="CWZ71"/>
      <c r="CXA71"/>
      <c r="CXB71"/>
      <c r="CXC71"/>
      <c r="CXD71"/>
      <c r="CXE71"/>
      <c r="CXF71"/>
      <c r="CXG71"/>
      <c r="CXH71"/>
      <c r="CXI71"/>
      <c r="CXJ71"/>
      <c r="CXK71"/>
      <c r="CXL71"/>
      <c r="CXM71"/>
      <c r="CXN71"/>
      <c r="CXO71"/>
      <c r="CXP71"/>
      <c r="CXQ71"/>
      <c r="CXR71"/>
      <c r="CXS71"/>
      <c r="CXT71"/>
      <c r="CXU71"/>
      <c r="CXV71"/>
      <c r="CXW71"/>
      <c r="CXX71"/>
      <c r="CXY71"/>
      <c r="CXZ71"/>
      <c r="CYA71"/>
      <c r="CYB71"/>
      <c r="CYC71"/>
      <c r="CYD71"/>
      <c r="CYE71"/>
      <c r="CYF71"/>
      <c r="CYG71"/>
      <c r="CYH71"/>
      <c r="CYI71"/>
      <c r="CYJ71"/>
      <c r="CYK71"/>
      <c r="CYL71"/>
      <c r="CYM71"/>
      <c r="CYN71"/>
      <c r="CYO71"/>
      <c r="CYP71"/>
      <c r="CYQ71"/>
      <c r="CYR71"/>
      <c r="CYS71"/>
      <c r="CYT71"/>
      <c r="CYU71"/>
      <c r="CYV71"/>
      <c r="CYW71"/>
      <c r="CYX71"/>
      <c r="CYY71"/>
      <c r="CYZ71"/>
      <c r="CZA71"/>
      <c r="CZB71"/>
      <c r="CZC71"/>
      <c r="CZD71"/>
      <c r="CZE71"/>
      <c r="CZF71"/>
      <c r="CZG71"/>
      <c r="CZH71"/>
      <c r="CZI71"/>
      <c r="CZJ71"/>
      <c r="CZK71"/>
      <c r="CZL71"/>
      <c r="CZM71"/>
      <c r="CZN71"/>
      <c r="CZO71"/>
      <c r="CZP71"/>
      <c r="CZQ71"/>
      <c r="CZR71"/>
      <c r="CZS71"/>
      <c r="CZT71"/>
      <c r="CZU71"/>
      <c r="CZV71"/>
      <c r="CZW71"/>
      <c r="CZX71"/>
      <c r="CZY71"/>
      <c r="CZZ71"/>
      <c r="DAA71"/>
      <c r="DAB71"/>
      <c r="DAC71"/>
      <c r="DAD71"/>
      <c r="DAE71"/>
      <c r="DAF71"/>
      <c r="DAG71"/>
      <c r="DAH71"/>
      <c r="DAI71"/>
      <c r="DAJ71"/>
      <c r="DAK71"/>
      <c r="DAL71"/>
      <c r="DAM71"/>
      <c r="DAN71"/>
      <c r="DAO71"/>
      <c r="DAP71"/>
      <c r="DAQ71"/>
      <c r="DAR71"/>
      <c r="DAS71"/>
      <c r="DAT71"/>
      <c r="DAU71"/>
      <c r="DAV71"/>
      <c r="DAW71"/>
      <c r="DAX71"/>
      <c r="DAY71"/>
      <c r="DAZ71"/>
      <c r="DBA71"/>
      <c r="DBB71"/>
      <c r="DBC71"/>
      <c r="DBD71"/>
      <c r="DBE71"/>
      <c r="DBF71"/>
      <c r="DBG71"/>
      <c r="DBH71"/>
      <c r="DBI71"/>
      <c r="DBJ71"/>
      <c r="DBK71"/>
      <c r="DBL71"/>
      <c r="DBM71"/>
      <c r="DBN71"/>
      <c r="DBO71"/>
      <c r="DBP71"/>
      <c r="DBQ71"/>
      <c r="DBR71"/>
      <c r="DBS71"/>
      <c r="DBT71"/>
      <c r="DBU71"/>
      <c r="DBV71"/>
      <c r="DBW71"/>
      <c r="DBX71"/>
      <c r="DBY71"/>
      <c r="DBZ71"/>
      <c r="DCA71"/>
      <c r="DCB71"/>
      <c r="DCC71"/>
      <c r="DCD71"/>
      <c r="DCE71"/>
      <c r="DCF71"/>
      <c r="DCG71"/>
      <c r="DCH71"/>
      <c r="DCI71"/>
      <c r="DCJ71"/>
      <c r="DCK71"/>
      <c r="DCL71"/>
      <c r="DCM71"/>
      <c r="DCN71"/>
      <c r="DCO71"/>
      <c r="DCP71"/>
      <c r="DCQ71"/>
      <c r="DCR71"/>
      <c r="DCS71"/>
      <c r="DCT71"/>
      <c r="DCU71"/>
      <c r="DCV71"/>
      <c r="DCW71"/>
      <c r="DCX71"/>
      <c r="DCY71"/>
      <c r="DCZ71"/>
      <c r="DDA71"/>
      <c r="DDB71"/>
      <c r="DDC71"/>
      <c r="DDD71"/>
      <c r="DDE71"/>
      <c r="DDF71"/>
      <c r="DDG71"/>
      <c r="DDH71"/>
      <c r="DDI71"/>
      <c r="DDJ71"/>
      <c r="DDK71"/>
      <c r="DDL71"/>
      <c r="DDM71"/>
      <c r="DDN71"/>
      <c r="DDO71"/>
      <c r="DDP71"/>
      <c r="DDQ71"/>
      <c r="DDR71"/>
      <c r="DDS71"/>
      <c r="DDT71"/>
      <c r="DDU71"/>
      <c r="DDV71"/>
      <c r="DDW71"/>
      <c r="DDX71"/>
      <c r="DDY71"/>
      <c r="DDZ71"/>
      <c r="DEA71"/>
      <c r="DEB71"/>
      <c r="DEC71"/>
      <c r="DED71"/>
      <c r="DEE71"/>
      <c r="DEF71"/>
      <c r="DEG71"/>
      <c r="DEH71"/>
      <c r="DEI71"/>
      <c r="DEJ71"/>
      <c r="DEK71"/>
      <c r="DEL71"/>
      <c r="DEM71"/>
      <c r="DEN71"/>
      <c r="DEO71"/>
      <c r="DEP71"/>
      <c r="DEQ71"/>
      <c r="DER71"/>
      <c r="DES71"/>
      <c r="DET71"/>
      <c r="DEU71"/>
      <c r="DEV71"/>
      <c r="DEW71"/>
      <c r="DEX71"/>
      <c r="DEY71"/>
      <c r="DEZ71"/>
      <c r="DFA71"/>
      <c r="DFB71"/>
      <c r="DFC71"/>
      <c r="DFD71"/>
      <c r="DFE71"/>
      <c r="DFF71"/>
      <c r="DFG71"/>
      <c r="DFH71"/>
      <c r="DFI71"/>
      <c r="DFJ71"/>
      <c r="DFK71"/>
      <c r="DFL71"/>
      <c r="DFM71"/>
      <c r="DFN71"/>
      <c r="DFO71"/>
      <c r="DFP71"/>
      <c r="DFQ71"/>
      <c r="DFR71"/>
      <c r="DFS71"/>
      <c r="DFT71"/>
      <c r="DFU71"/>
      <c r="DFV71"/>
      <c r="DFW71"/>
      <c r="DFX71"/>
      <c r="DFY71"/>
      <c r="DFZ71"/>
      <c r="DGA71"/>
      <c r="DGB71"/>
      <c r="DGC71"/>
      <c r="DGD71"/>
      <c r="DGE71"/>
      <c r="DGF71"/>
      <c r="DGG71"/>
      <c r="DGH71"/>
      <c r="DGI71"/>
      <c r="DGJ71"/>
      <c r="DGK71"/>
      <c r="DGL71"/>
      <c r="DGM71"/>
      <c r="DGN71"/>
      <c r="DGO71"/>
      <c r="DGP71"/>
      <c r="DGQ71"/>
      <c r="DGR71"/>
      <c r="DGS71"/>
      <c r="DGT71"/>
      <c r="DGU71"/>
      <c r="DGV71"/>
      <c r="DGW71"/>
      <c r="DGX71"/>
      <c r="DGY71"/>
      <c r="DGZ71"/>
      <c r="DHA71"/>
      <c r="DHB71"/>
      <c r="DHC71"/>
      <c r="DHD71"/>
      <c r="DHE71"/>
      <c r="DHF71"/>
      <c r="DHG71"/>
      <c r="DHH71"/>
      <c r="DHI71"/>
      <c r="DHJ71"/>
      <c r="DHK71"/>
      <c r="DHL71"/>
      <c r="DHM71"/>
      <c r="DHN71"/>
      <c r="DHO71"/>
      <c r="DHP71"/>
      <c r="DHQ71"/>
      <c r="DHR71"/>
      <c r="DHS71"/>
      <c r="DHT71"/>
      <c r="DHU71"/>
      <c r="DHV71"/>
      <c r="DHW71"/>
      <c r="DHX71"/>
      <c r="DHY71"/>
      <c r="DHZ71"/>
      <c r="DIA71"/>
      <c r="DIB71"/>
      <c r="DIC71"/>
      <c r="DID71"/>
      <c r="DIE71"/>
      <c r="DIF71"/>
      <c r="DIG71"/>
      <c r="DIH71"/>
      <c r="DII71"/>
      <c r="DIJ71"/>
      <c r="DIK71"/>
      <c r="DIL71"/>
      <c r="DIM71"/>
      <c r="DIN71"/>
      <c r="DIO71"/>
      <c r="DIP71"/>
      <c r="DIQ71"/>
      <c r="DIR71"/>
      <c r="DIS71"/>
      <c r="DIT71"/>
      <c r="DIU71"/>
      <c r="DIV71"/>
      <c r="DIW71"/>
      <c r="DIX71"/>
      <c r="DIY71"/>
      <c r="DIZ71"/>
      <c r="DJA71"/>
      <c r="DJB71"/>
      <c r="DJC71"/>
      <c r="DJD71"/>
      <c r="DJE71"/>
      <c r="DJF71"/>
      <c r="DJG71"/>
      <c r="DJH71"/>
      <c r="DJI71"/>
      <c r="DJJ71"/>
      <c r="DJK71"/>
      <c r="DJL71"/>
      <c r="DJM71"/>
      <c r="DJN71"/>
      <c r="DJO71"/>
      <c r="DJP71"/>
      <c r="DJQ71"/>
      <c r="DJR71"/>
      <c r="DJS71"/>
      <c r="DJT71"/>
      <c r="DJU71"/>
      <c r="DJV71"/>
      <c r="DJW71"/>
      <c r="DJX71"/>
      <c r="DJY71"/>
      <c r="DJZ71"/>
      <c r="DKA71"/>
      <c r="DKB71"/>
      <c r="DKC71"/>
      <c r="DKD71"/>
      <c r="DKE71"/>
      <c r="DKF71"/>
      <c r="DKG71"/>
      <c r="DKH71"/>
      <c r="DKI71"/>
      <c r="DKJ71"/>
      <c r="DKK71"/>
      <c r="DKL71"/>
      <c r="DKM71"/>
      <c r="DKN71"/>
      <c r="DKO71"/>
      <c r="DKP71"/>
      <c r="DKQ71"/>
      <c r="DKR71"/>
      <c r="DKS71"/>
      <c r="DKT71"/>
      <c r="DKU71"/>
      <c r="DKV71"/>
      <c r="DKW71"/>
      <c r="DKX71"/>
      <c r="DKY71"/>
      <c r="DKZ71"/>
      <c r="DLA71"/>
      <c r="DLB71"/>
      <c r="DLC71"/>
      <c r="DLD71"/>
      <c r="DLE71"/>
      <c r="DLF71"/>
      <c r="DLG71"/>
      <c r="DLH71"/>
      <c r="DLI71"/>
      <c r="DLJ71"/>
      <c r="DLK71"/>
      <c r="DLL71"/>
      <c r="DLM71"/>
      <c r="DLN71"/>
      <c r="DLO71"/>
      <c r="DLP71"/>
      <c r="DLQ71"/>
      <c r="DLR71"/>
      <c r="DLS71"/>
      <c r="DLT71"/>
      <c r="DLU71"/>
      <c r="DLV71"/>
      <c r="DLW71"/>
      <c r="DLX71"/>
      <c r="DLY71"/>
      <c r="DLZ71"/>
      <c r="DMA71"/>
      <c r="DMB71"/>
      <c r="DMC71"/>
      <c r="DMD71"/>
      <c r="DME71"/>
      <c r="DMF71"/>
      <c r="DMG71"/>
      <c r="DMH71"/>
      <c r="DMI71"/>
      <c r="DMJ71"/>
      <c r="DMK71"/>
      <c r="DML71"/>
      <c r="DMM71"/>
      <c r="DMN71"/>
      <c r="DMO71"/>
      <c r="DMP71"/>
      <c r="DMQ71"/>
      <c r="DMR71"/>
      <c r="DMS71"/>
      <c r="DMT71"/>
      <c r="DMU71"/>
      <c r="DMV71"/>
      <c r="DMW71"/>
      <c r="DMX71"/>
      <c r="DMY71"/>
      <c r="DMZ71"/>
      <c r="DNA71"/>
      <c r="DNB71"/>
      <c r="DNC71"/>
      <c r="DND71"/>
      <c r="DNE71"/>
      <c r="DNF71"/>
      <c r="DNG71"/>
      <c r="DNH71"/>
      <c r="DNI71"/>
      <c r="DNJ71"/>
      <c r="DNK71"/>
      <c r="DNL71"/>
      <c r="DNM71"/>
      <c r="DNN71"/>
      <c r="DNO71"/>
      <c r="DNP71"/>
      <c r="DNQ71"/>
      <c r="DNR71"/>
      <c r="DNS71"/>
      <c r="DNT71"/>
      <c r="DNU71"/>
      <c r="DNV71"/>
      <c r="DNW71"/>
      <c r="DNX71"/>
      <c r="DNY71"/>
      <c r="DNZ71"/>
      <c r="DOA71"/>
      <c r="DOB71"/>
      <c r="DOC71"/>
      <c r="DOD71"/>
      <c r="DOE71"/>
      <c r="DOF71"/>
      <c r="DOG71"/>
      <c r="DOH71"/>
      <c r="DOI71"/>
      <c r="DOJ71"/>
      <c r="DOK71"/>
      <c r="DOL71"/>
      <c r="DOM71"/>
      <c r="DON71"/>
      <c r="DOO71"/>
      <c r="DOP71"/>
      <c r="DOQ71"/>
      <c r="DOR71"/>
      <c r="DOS71"/>
      <c r="DOT71"/>
      <c r="DOU71"/>
      <c r="DOV71"/>
      <c r="DOW71"/>
      <c r="DOX71"/>
      <c r="DOY71"/>
      <c r="DOZ71"/>
      <c r="DPA71"/>
      <c r="DPB71"/>
      <c r="DPC71"/>
      <c r="DPD71"/>
      <c r="DPE71"/>
      <c r="DPF71"/>
      <c r="DPG71"/>
      <c r="DPH71"/>
      <c r="DPI71"/>
      <c r="DPJ71"/>
      <c r="DPK71"/>
      <c r="DPL71"/>
      <c r="DPM71"/>
      <c r="DPN71"/>
      <c r="DPO71"/>
      <c r="DPP71"/>
      <c r="DPQ71"/>
      <c r="DPR71"/>
      <c r="DPS71"/>
      <c r="DPT71"/>
      <c r="DPU71"/>
      <c r="DPV71"/>
      <c r="DPW71"/>
      <c r="DPX71"/>
      <c r="DPY71"/>
      <c r="DPZ71"/>
      <c r="DQA71"/>
      <c r="DQB71"/>
      <c r="DQC71"/>
      <c r="DQD71"/>
      <c r="DQE71"/>
      <c r="DQF71"/>
      <c r="DQG71"/>
      <c r="DQH71"/>
      <c r="DQI71"/>
      <c r="DQJ71"/>
      <c r="DQK71"/>
      <c r="DQL71"/>
      <c r="DQM71"/>
      <c r="DQN71"/>
      <c r="DQO71"/>
      <c r="DQP71"/>
      <c r="DQQ71"/>
      <c r="DQR71"/>
      <c r="DQS71"/>
      <c r="DQT71"/>
      <c r="DQU71"/>
      <c r="DQV71"/>
      <c r="DQW71"/>
      <c r="DQX71"/>
      <c r="DQY71"/>
      <c r="DQZ71"/>
      <c r="DRA71"/>
      <c r="DRB71"/>
      <c r="DRC71"/>
      <c r="DRD71"/>
      <c r="DRE71"/>
      <c r="DRF71"/>
      <c r="DRG71"/>
      <c r="DRH71"/>
      <c r="DRI71"/>
      <c r="DRJ71"/>
      <c r="DRK71"/>
      <c r="DRL71"/>
      <c r="DRM71"/>
      <c r="DRN71"/>
      <c r="DRO71"/>
      <c r="DRP71"/>
      <c r="DRQ71"/>
      <c r="DRR71"/>
      <c r="DRS71"/>
      <c r="DRT71"/>
      <c r="DRU71"/>
      <c r="DRV71"/>
      <c r="DRW71"/>
      <c r="DRX71"/>
      <c r="DRY71"/>
      <c r="DRZ71"/>
      <c r="DSA71"/>
      <c r="DSB71"/>
      <c r="DSC71"/>
      <c r="DSD71"/>
      <c r="DSE71"/>
      <c r="DSF71"/>
      <c r="DSG71"/>
      <c r="DSH71"/>
      <c r="DSI71"/>
      <c r="DSJ71"/>
      <c r="DSK71"/>
      <c r="DSL71"/>
      <c r="DSM71"/>
      <c r="DSN71"/>
      <c r="DSO71"/>
      <c r="DSP71"/>
      <c r="DSQ71"/>
      <c r="DSR71"/>
      <c r="DSS71"/>
      <c r="DST71"/>
      <c r="DSU71"/>
      <c r="DSV71"/>
      <c r="DSW71"/>
      <c r="DSX71"/>
      <c r="DSY71"/>
      <c r="DSZ71"/>
      <c r="DTA71"/>
      <c r="DTB71"/>
      <c r="DTC71"/>
      <c r="DTD71"/>
      <c r="DTE71"/>
      <c r="DTF71"/>
      <c r="DTG71"/>
      <c r="DTH71"/>
      <c r="DTI71"/>
      <c r="DTJ71"/>
      <c r="DTK71"/>
      <c r="DTL71"/>
      <c r="DTM71"/>
      <c r="DTN71"/>
      <c r="DTO71"/>
      <c r="DTP71"/>
      <c r="DTQ71"/>
      <c r="DTR71"/>
      <c r="DTS71"/>
      <c r="DTT71"/>
      <c r="DTU71"/>
      <c r="DTV71"/>
      <c r="DTW71"/>
      <c r="DTX71"/>
      <c r="DTY71"/>
      <c r="DTZ71"/>
      <c r="DUA71"/>
      <c r="DUB71"/>
      <c r="DUC71"/>
      <c r="DUD71"/>
      <c r="DUE71"/>
      <c r="DUF71"/>
      <c r="DUG71"/>
      <c r="DUH71"/>
      <c r="DUI71"/>
      <c r="DUJ71"/>
      <c r="DUK71"/>
      <c r="DUL71"/>
      <c r="DUM71"/>
      <c r="DUN71"/>
      <c r="DUO71"/>
      <c r="DUP71"/>
      <c r="DUQ71"/>
      <c r="DUR71"/>
      <c r="DUS71"/>
      <c r="DUT71"/>
      <c r="DUU71"/>
      <c r="DUV71"/>
      <c r="DUW71"/>
      <c r="DUX71"/>
      <c r="DUY71"/>
      <c r="DUZ71"/>
      <c r="DVA71"/>
      <c r="DVB71"/>
      <c r="DVC71"/>
      <c r="DVD71"/>
      <c r="DVE71"/>
      <c r="DVF71"/>
      <c r="DVG71"/>
      <c r="DVH71"/>
      <c r="DVI71"/>
      <c r="DVJ71"/>
      <c r="DVK71"/>
      <c r="DVL71"/>
      <c r="DVM71"/>
      <c r="DVN71"/>
      <c r="DVO71"/>
      <c r="DVP71"/>
      <c r="DVQ71"/>
      <c r="DVR71"/>
      <c r="DVS71"/>
      <c r="DVT71"/>
      <c r="DVU71"/>
      <c r="DVV71"/>
      <c r="DVW71"/>
      <c r="DVX71"/>
      <c r="DVY71"/>
      <c r="DVZ71"/>
      <c r="DWA71"/>
      <c r="DWB71"/>
      <c r="DWC71"/>
      <c r="DWD71"/>
      <c r="DWE71"/>
      <c r="DWF71"/>
      <c r="DWG71"/>
      <c r="DWH71"/>
      <c r="DWI71"/>
      <c r="DWJ71"/>
      <c r="DWK71"/>
      <c r="DWL71"/>
      <c r="DWM71"/>
      <c r="DWN71"/>
      <c r="DWO71"/>
      <c r="DWP71"/>
      <c r="DWQ71"/>
      <c r="DWR71"/>
      <c r="DWS71"/>
      <c r="DWT71"/>
      <c r="DWU71"/>
      <c r="DWV71"/>
      <c r="DWW71"/>
      <c r="DWX71"/>
      <c r="DWY71"/>
      <c r="DWZ71"/>
      <c r="DXA71"/>
      <c r="DXB71"/>
      <c r="DXC71"/>
      <c r="DXD71"/>
      <c r="DXE71"/>
      <c r="DXF71"/>
      <c r="DXG71"/>
      <c r="DXH71"/>
      <c r="DXI71"/>
      <c r="DXJ71"/>
      <c r="DXK71"/>
      <c r="DXL71"/>
      <c r="DXM71"/>
      <c r="DXN71"/>
      <c r="DXO71"/>
      <c r="DXP71"/>
      <c r="DXQ71"/>
      <c r="DXR71"/>
      <c r="DXS71"/>
      <c r="DXT71"/>
      <c r="DXU71"/>
      <c r="DXV71"/>
      <c r="DXW71"/>
      <c r="DXX71"/>
      <c r="DXY71"/>
      <c r="DXZ71"/>
      <c r="DYA71"/>
      <c r="DYB71"/>
      <c r="DYC71"/>
      <c r="DYD71"/>
      <c r="DYE71"/>
      <c r="DYF71"/>
      <c r="DYG71"/>
      <c r="DYH71"/>
      <c r="DYI71"/>
      <c r="DYJ71"/>
      <c r="DYK71"/>
      <c r="DYL71"/>
      <c r="DYM71"/>
      <c r="DYN71"/>
      <c r="DYO71"/>
      <c r="DYP71"/>
      <c r="DYQ71"/>
      <c r="DYR71"/>
      <c r="DYS71"/>
      <c r="DYT71"/>
      <c r="DYU71"/>
      <c r="DYV71"/>
      <c r="DYW71"/>
      <c r="DYX71"/>
      <c r="DYY71"/>
      <c r="DYZ71"/>
      <c r="DZA71"/>
      <c r="DZB71"/>
      <c r="DZC71"/>
      <c r="DZD71"/>
      <c r="DZE71"/>
      <c r="DZF71"/>
      <c r="DZG71"/>
      <c r="DZH71"/>
      <c r="DZI71"/>
      <c r="DZJ71"/>
      <c r="DZK71"/>
      <c r="DZL71"/>
      <c r="DZM71"/>
      <c r="DZN71"/>
      <c r="DZO71"/>
      <c r="DZP71"/>
      <c r="DZQ71"/>
      <c r="DZR71"/>
      <c r="DZS71"/>
      <c r="DZT71"/>
      <c r="DZU71"/>
      <c r="DZV71"/>
      <c r="DZW71"/>
      <c r="DZX71"/>
      <c r="DZY71"/>
      <c r="DZZ71"/>
      <c r="EAA71"/>
      <c r="EAB71"/>
      <c r="EAC71"/>
      <c r="EAD71"/>
      <c r="EAE71"/>
      <c r="EAF71"/>
      <c r="EAG71"/>
      <c r="EAH71"/>
      <c r="EAI71"/>
      <c r="EAJ71"/>
      <c r="EAK71"/>
      <c r="EAL71"/>
      <c r="EAM71"/>
      <c r="EAN71"/>
      <c r="EAO71"/>
      <c r="EAP71"/>
      <c r="EAQ71"/>
      <c r="EAR71"/>
      <c r="EAS71"/>
      <c r="EAT71"/>
      <c r="EAU71"/>
      <c r="EAV71"/>
      <c r="EAW71"/>
      <c r="EAX71"/>
      <c r="EAY71"/>
      <c r="EAZ71"/>
      <c r="EBA71"/>
      <c r="EBB71"/>
      <c r="EBC71"/>
      <c r="EBD71"/>
      <c r="EBE71"/>
      <c r="EBF71"/>
      <c r="EBG71"/>
      <c r="EBH71"/>
      <c r="EBI71"/>
      <c r="EBJ71"/>
      <c r="EBK71"/>
      <c r="EBL71"/>
      <c r="EBM71"/>
      <c r="EBN71"/>
      <c r="EBO71"/>
      <c r="EBP71"/>
      <c r="EBQ71"/>
      <c r="EBR71"/>
      <c r="EBS71"/>
      <c r="EBT71"/>
      <c r="EBU71"/>
      <c r="EBV71"/>
      <c r="EBW71"/>
      <c r="EBX71"/>
      <c r="EBY71"/>
      <c r="EBZ71"/>
      <c r="ECA71"/>
      <c r="ECB71"/>
      <c r="ECC71"/>
      <c r="ECD71"/>
      <c r="ECE71"/>
      <c r="ECF71"/>
      <c r="ECG71"/>
      <c r="ECH71"/>
      <c r="ECI71"/>
      <c r="ECJ71"/>
      <c r="ECK71"/>
      <c r="ECL71"/>
      <c r="ECM71"/>
      <c r="ECN71"/>
      <c r="ECO71"/>
      <c r="ECP71"/>
      <c r="ECQ71"/>
      <c r="ECR71"/>
      <c r="ECS71"/>
      <c r="ECT71"/>
      <c r="ECU71"/>
      <c r="ECV71"/>
      <c r="ECW71"/>
      <c r="ECX71"/>
      <c r="ECY71"/>
      <c r="ECZ71"/>
      <c r="EDA71"/>
      <c r="EDB71"/>
      <c r="EDC71"/>
      <c r="EDD71"/>
      <c r="EDE71"/>
      <c r="EDF71"/>
      <c r="EDG71"/>
      <c r="EDH71"/>
      <c r="EDI71"/>
      <c r="EDJ71"/>
      <c r="EDK71"/>
      <c r="EDL71"/>
      <c r="EDM71"/>
      <c r="EDN71"/>
      <c r="EDO71"/>
      <c r="EDP71"/>
      <c r="EDQ71"/>
      <c r="EDR71"/>
      <c r="EDS71"/>
      <c r="EDT71"/>
      <c r="EDU71"/>
      <c r="EDV71"/>
      <c r="EDW71"/>
      <c r="EDX71"/>
      <c r="EDY71"/>
      <c r="EDZ71"/>
      <c r="EEA71"/>
      <c r="EEB71"/>
      <c r="EEC71"/>
      <c r="EED71"/>
      <c r="EEE71"/>
      <c r="EEF71"/>
      <c r="EEG71"/>
      <c r="EEH71"/>
      <c r="EEI71"/>
      <c r="EEJ71"/>
      <c r="EEK71"/>
      <c r="EEL71"/>
      <c r="EEM71"/>
      <c r="EEN71"/>
      <c r="EEO71"/>
      <c r="EEP71"/>
      <c r="EEQ71"/>
      <c r="EER71"/>
      <c r="EES71"/>
      <c r="EET71"/>
      <c r="EEU71"/>
      <c r="EEV71"/>
      <c r="EEW71"/>
      <c r="EEX71"/>
      <c r="EEY71"/>
      <c r="EEZ71"/>
      <c r="EFA71"/>
      <c r="EFB71"/>
      <c r="EFC71"/>
      <c r="EFD71"/>
      <c r="EFE71"/>
      <c r="EFF71"/>
      <c r="EFG71"/>
      <c r="EFH71"/>
      <c r="EFI71"/>
      <c r="EFJ71"/>
      <c r="EFK71"/>
      <c r="EFL71"/>
      <c r="EFM71"/>
      <c r="EFN71"/>
      <c r="EFO71"/>
      <c r="EFP71"/>
      <c r="EFQ71"/>
      <c r="EFR71"/>
      <c r="EFS71"/>
      <c r="EFT71"/>
      <c r="EFU71"/>
      <c r="EFV71"/>
      <c r="EFW71"/>
      <c r="EFX71"/>
      <c r="EFY71"/>
      <c r="EFZ71"/>
      <c r="EGA71"/>
      <c r="EGB71"/>
      <c r="EGC71"/>
      <c r="EGD71"/>
      <c r="EGE71"/>
      <c r="EGF71"/>
      <c r="EGG71"/>
      <c r="EGH71"/>
      <c r="EGI71"/>
      <c r="EGJ71"/>
      <c r="EGK71"/>
      <c r="EGL71"/>
      <c r="EGM71"/>
      <c r="EGN71"/>
      <c r="EGO71"/>
      <c r="EGP71"/>
      <c r="EGQ71"/>
      <c r="EGR71"/>
      <c r="EGS71"/>
      <c r="EGT71"/>
      <c r="EGU71"/>
      <c r="EGV71"/>
      <c r="EGW71"/>
      <c r="EGX71"/>
      <c r="EGY71"/>
      <c r="EGZ71"/>
      <c r="EHA71"/>
      <c r="EHB71"/>
      <c r="EHC71"/>
      <c r="EHD71"/>
      <c r="EHE71"/>
      <c r="EHF71"/>
      <c r="EHG71"/>
      <c r="EHH71"/>
      <c r="EHI71"/>
      <c r="EHJ71"/>
      <c r="EHK71"/>
      <c r="EHL71"/>
      <c r="EHM71"/>
      <c r="EHN71"/>
      <c r="EHO71"/>
      <c r="EHP71"/>
      <c r="EHQ71"/>
      <c r="EHR71"/>
      <c r="EHS71"/>
      <c r="EHT71"/>
      <c r="EHU71"/>
      <c r="EHV71"/>
      <c r="EHW71"/>
      <c r="EHX71"/>
      <c r="EHY71"/>
      <c r="EHZ71"/>
      <c r="EIA71"/>
      <c r="EIB71"/>
      <c r="EIC71"/>
      <c r="EID71"/>
      <c r="EIE71"/>
      <c r="EIF71"/>
      <c r="EIG71"/>
      <c r="EIH71"/>
      <c r="EII71"/>
      <c r="EIJ71"/>
      <c r="EIK71"/>
      <c r="EIL71"/>
      <c r="EIM71"/>
      <c r="EIN71"/>
      <c r="EIO71"/>
      <c r="EIP71"/>
      <c r="EIQ71"/>
      <c r="EIR71"/>
      <c r="EIS71"/>
      <c r="EIT71"/>
      <c r="EIU71"/>
      <c r="EIV71"/>
      <c r="EIW71"/>
      <c r="EIX71"/>
      <c r="EIY71"/>
      <c r="EIZ71"/>
      <c r="EJA71"/>
      <c r="EJB71"/>
      <c r="EJC71"/>
      <c r="EJD71"/>
      <c r="EJE71"/>
      <c r="EJF71"/>
      <c r="EJG71"/>
      <c r="EJH71"/>
      <c r="EJI71"/>
      <c r="EJJ71"/>
      <c r="EJK71"/>
      <c r="EJL71"/>
      <c r="EJM71"/>
      <c r="EJN71"/>
      <c r="EJO71"/>
      <c r="EJP71"/>
      <c r="EJQ71"/>
      <c r="EJR71"/>
      <c r="EJS71"/>
      <c r="EJT71"/>
      <c r="EJU71"/>
      <c r="EJV71"/>
      <c r="EJW71"/>
      <c r="EJX71"/>
      <c r="EJY71"/>
      <c r="EJZ71"/>
      <c r="EKA71"/>
      <c r="EKB71"/>
      <c r="EKC71"/>
      <c r="EKD71"/>
      <c r="EKE71"/>
      <c r="EKF71"/>
      <c r="EKG71"/>
      <c r="EKH71"/>
      <c r="EKI71"/>
      <c r="EKJ71"/>
      <c r="EKK71"/>
      <c r="EKL71"/>
      <c r="EKM71"/>
      <c r="EKN71"/>
      <c r="EKO71"/>
      <c r="EKP71"/>
      <c r="EKQ71"/>
      <c r="EKR71"/>
      <c r="EKS71"/>
      <c r="EKT71"/>
      <c r="EKU71"/>
      <c r="EKV71"/>
      <c r="EKW71"/>
      <c r="EKX71"/>
      <c r="EKY71"/>
      <c r="EKZ71"/>
      <c r="ELA71"/>
      <c r="ELB71"/>
      <c r="ELC71"/>
      <c r="ELD71"/>
      <c r="ELE71"/>
      <c r="ELF71"/>
      <c r="ELG71"/>
      <c r="ELH71"/>
      <c r="ELI71"/>
      <c r="ELJ71"/>
      <c r="ELK71"/>
      <c r="ELL71"/>
      <c r="ELM71"/>
      <c r="ELN71"/>
      <c r="ELO71"/>
      <c r="ELP71"/>
      <c r="ELQ71"/>
      <c r="ELR71"/>
      <c r="ELS71"/>
      <c r="ELT71"/>
      <c r="ELU71"/>
      <c r="ELV71"/>
      <c r="ELW71"/>
      <c r="ELX71"/>
      <c r="ELY71"/>
      <c r="ELZ71"/>
      <c r="EMA71"/>
      <c r="EMB71"/>
      <c r="EMC71"/>
      <c r="EMD71"/>
      <c r="EME71"/>
      <c r="EMF71"/>
      <c r="EMG71"/>
      <c r="EMH71"/>
      <c r="EMI71"/>
      <c r="EMJ71"/>
      <c r="EMK71"/>
      <c r="EML71"/>
      <c r="EMM71"/>
      <c r="EMN71"/>
      <c r="EMO71"/>
      <c r="EMP71"/>
      <c r="EMQ71"/>
      <c r="EMR71"/>
      <c r="EMS71"/>
      <c r="EMT71"/>
      <c r="EMU71"/>
      <c r="EMV71"/>
      <c r="EMW71"/>
      <c r="EMX71"/>
      <c r="EMY71"/>
      <c r="EMZ71"/>
      <c r="ENA71"/>
      <c r="ENB71"/>
      <c r="ENC71"/>
      <c r="END71"/>
      <c r="ENE71"/>
      <c r="ENF71"/>
      <c r="ENG71"/>
      <c r="ENH71"/>
      <c r="ENI71"/>
      <c r="ENJ71"/>
      <c r="ENK71"/>
      <c r="ENL71"/>
      <c r="ENM71"/>
      <c r="ENN71"/>
      <c r="ENO71"/>
      <c r="ENP71"/>
      <c r="ENQ71"/>
      <c r="ENR71"/>
      <c r="ENS71"/>
      <c r="ENT71"/>
      <c r="ENU71"/>
      <c r="ENV71"/>
      <c r="ENW71"/>
      <c r="ENX71"/>
      <c r="ENY71"/>
      <c r="ENZ71"/>
      <c r="EOA71"/>
      <c r="EOB71"/>
      <c r="EOC71"/>
      <c r="EOD71"/>
      <c r="EOE71"/>
      <c r="EOF71"/>
      <c r="EOG71"/>
      <c r="EOH71"/>
      <c r="EOI71"/>
      <c r="EOJ71"/>
      <c r="EOK71"/>
      <c r="EOL71"/>
      <c r="EOM71"/>
      <c r="EON71"/>
      <c r="EOO71"/>
      <c r="EOP71"/>
      <c r="EOQ71"/>
      <c r="EOR71"/>
      <c r="EOS71"/>
      <c r="EOT71"/>
      <c r="EOU71"/>
      <c r="EOV71"/>
      <c r="EOW71"/>
      <c r="EOX71"/>
      <c r="EOY71"/>
      <c r="EOZ71"/>
      <c r="EPA71"/>
      <c r="EPB71"/>
      <c r="EPC71"/>
      <c r="EPD71"/>
      <c r="EPE71"/>
      <c r="EPF71"/>
      <c r="EPG71"/>
      <c r="EPH71"/>
      <c r="EPI71"/>
      <c r="EPJ71"/>
      <c r="EPK71"/>
      <c r="EPL71"/>
      <c r="EPM71"/>
      <c r="EPN71"/>
      <c r="EPO71"/>
      <c r="EPP71"/>
      <c r="EPQ71"/>
      <c r="EPR71"/>
      <c r="EPS71"/>
      <c r="EPT71"/>
      <c r="EPU71"/>
      <c r="EPV71"/>
      <c r="EPW71"/>
      <c r="EPX71"/>
      <c r="EPY71"/>
      <c r="EPZ71"/>
      <c r="EQA71"/>
      <c r="EQB71"/>
      <c r="EQC71"/>
      <c r="EQD71"/>
      <c r="EQE71"/>
      <c r="EQF71"/>
      <c r="EQG71"/>
      <c r="EQH71"/>
      <c r="EQI71"/>
      <c r="EQJ71"/>
      <c r="EQK71"/>
      <c r="EQL71"/>
      <c r="EQM71"/>
      <c r="EQN71"/>
      <c r="EQO71"/>
      <c r="EQP71"/>
      <c r="EQQ71"/>
      <c r="EQR71"/>
      <c r="EQS71"/>
      <c r="EQT71"/>
      <c r="EQU71"/>
      <c r="EQV71"/>
      <c r="EQW71"/>
      <c r="EQX71"/>
      <c r="EQY71"/>
      <c r="EQZ71"/>
      <c r="ERA71"/>
      <c r="ERB71"/>
      <c r="ERC71"/>
      <c r="ERD71"/>
      <c r="ERE71"/>
      <c r="ERF71"/>
      <c r="ERG71"/>
      <c r="ERH71"/>
      <c r="ERI71"/>
      <c r="ERJ71"/>
      <c r="ERK71"/>
      <c r="ERL71"/>
      <c r="ERM71"/>
      <c r="ERN71"/>
      <c r="ERO71"/>
      <c r="ERP71"/>
      <c r="ERQ71"/>
      <c r="ERR71"/>
      <c r="ERS71"/>
      <c r="ERT71"/>
      <c r="ERU71"/>
      <c r="ERV71"/>
      <c r="ERW71"/>
      <c r="ERX71"/>
      <c r="ERY71"/>
      <c r="ERZ71"/>
      <c r="ESA71"/>
      <c r="ESB71"/>
      <c r="ESC71"/>
      <c r="ESD71"/>
      <c r="ESE71"/>
      <c r="ESF71"/>
      <c r="ESG71"/>
      <c r="ESH71"/>
      <c r="ESI71"/>
      <c r="ESJ71"/>
      <c r="ESK71"/>
      <c r="ESL71"/>
      <c r="ESM71"/>
      <c r="ESN71"/>
      <c r="ESO71"/>
      <c r="ESP71"/>
      <c r="ESQ71"/>
      <c r="ESR71"/>
      <c r="ESS71"/>
      <c r="EST71"/>
      <c r="ESU71"/>
      <c r="ESV71"/>
      <c r="ESW71"/>
      <c r="ESX71"/>
      <c r="ESY71"/>
      <c r="ESZ71"/>
      <c r="ETA71"/>
      <c r="ETB71"/>
      <c r="ETC71"/>
      <c r="ETD71"/>
      <c r="ETE71"/>
      <c r="ETF71"/>
      <c r="ETG71"/>
      <c r="ETH71"/>
      <c r="ETI71"/>
      <c r="ETJ71"/>
      <c r="ETK71"/>
      <c r="ETL71"/>
      <c r="ETM71"/>
      <c r="ETN71"/>
      <c r="ETO71"/>
      <c r="ETP71"/>
      <c r="ETQ71"/>
      <c r="ETR71"/>
      <c r="ETS71"/>
      <c r="ETT71"/>
      <c r="ETU71"/>
      <c r="ETV71"/>
      <c r="ETW71"/>
      <c r="ETX71"/>
      <c r="ETY71"/>
      <c r="ETZ71"/>
      <c r="EUA71"/>
      <c r="EUB71"/>
      <c r="EUC71"/>
      <c r="EUD71"/>
      <c r="EUE71"/>
      <c r="EUF71"/>
      <c r="EUG71"/>
      <c r="EUH71"/>
      <c r="EUI71"/>
      <c r="EUJ71"/>
      <c r="EUK71"/>
      <c r="EUL71"/>
      <c r="EUM71"/>
      <c r="EUN71"/>
      <c r="EUO71"/>
      <c r="EUP71"/>
      <c r="EUQ71"/>
      <c r="EUR71"/>
      <c r="EUS71"/>
      <c r="EUT71"/>
      <c r="EUU71"/>
      <c r="EUV71"/>
      <c r="EUW71"/>
      <c r="EUX71"/>
      <c r="EUY71"/>
      <c r="EUZ71"/>
      <c r="EVA71"/>
      <c r="EVB71"/>
      <c r="EVC71"/>
      <c r="EVD71"/>
      <c r="EVE71"/>
      <c r="EVF71"/>
      <c r="EVG71"/>
      <c r="EVH71"/>
      <c r="EVI71"/>
      <c r="EVJ71"/>
      <c r="EVK71"/>
      <c r="EVL71"/>
      <c r="EVM71"/>
      <c r="EVN71"/>
      <c r="EVO71"/>
      <c r="EVP71"/>
      <c r="EVQ71"/>
      <c r="EVR71"/>
      <c r="EVS71"/>
      <c r="EVT71"/>
      <c r="EVU71"/>
      <c r="EVV71"/>
      <c r="EVW71"/>
      <c r="EVX71"/>
      <c r="EVY71"/>
      <c r="EVZ71"/>
      <c r="EWA71"/>
      <c r="EWB71"/>
      <c r="EWC71"/>
      <c r="EWD71"/>
      <c r="EWE71"/>
      <c r="EWF71"/>
      <c r="EWG71"/>
      <c r="EWH71"/>
      <c r="EWI71"/>
      <c r="EWJ71"/>
      <c r="EWK71"/>
      <c r="EWL71"/>
      <c r="EWM71"/>
      <c r="EWN71"/>
      <c r="EWO71"/>
      <c r="EWP71"/>
      <c r="EWQ71"/>
      <c r="EWR71"/>
      <c r="EWS71"/>
      <c r="EWT71"/>
      <c r="EWU71"/>
      <c r="EWV71"/>
      <c r="EWW71"/>
      <c r="EWX71"/>
      <c r="EWY71"/>
      <c r="EWZ71"/>
      <c r="EXA71"/>
      <c r="EXB71"/>
      <c r="EXC71"/>
      <c r="EXD71"/>
      <c r="EXE71"/>
      <c r="EXF71"/>
      <c r="EXG71"/>
      <c r="EXH71"/>
      <c r="EXI71"/>
      <c r="EXJ71"/>
      <c r="EXK71"/>
      <c r="EXL71"/>
      <c r="EXM71"/>
      <c r="EXN71"/>
      <c r="EXO71"/>
      <c r="EXP71"/>
      <c r="EXQ71"/>
      <c r="EXR71"/>
      <c r="EXS71"/>
      <c r="EXT71"/>
      <c r="EXU71"/>
      <c r="EXV71"/>
      <c r="EXW71"/>
      <c r="EXX71"/>
      <c r="EXY71"/>
      <c r="EXZ71"/>
      <c r="EYA71"/>
      <c r="EYB71"/>
      <c r="EYC71"/>
      <c r="EYD71"/>
      <c r="EYE71"/>
      <c r="EYF71"/>
      <c r="EYG71"/>
      <c r="EYH71"/>
      <c r="EYI71"/>
      <c r="EYJ71"/>
      <c r="EYK71"/>
      <c r="EYL71"/>
      <c r="EYM71"/>
      <c r="EYN71"/>
      <c r="EYO71"/>
      <c r="EYP71"/>
      <c r="EYQ71"/>
      <c r="EYR71"/>
      <c r="EYS71"/>
      <c r="EYT71"/>
      <c r="EYU71"/>
      <c r="EYV71"/>
      <c r="EYW71"/>
      <c r="EYX71"/>
      <c r="EYY71"/>
      <c r="EYZ71"/>
      <c r="EZA71"/>
      <c r="EZB71"/>
      <c r="EZC71"/>
      <c r="EZD71"/>
      <c r="EZE71"/>
      <c r="EZF71"/>
      <c r="EZG71"/>
      <c r="EZH71"/>
      <c r="EZI71"/>
      <c r="EZJ71"/>
      <c r="EZK71"/>
      <c r="EZL71"/>
      <c r="EZM71"/>
      <c r="EZN71"/>
      <c r="EZO71"/>
      <c r="EZP71"/>
      <c r="EZQ71"/>
      <c r="EZR71"/>
      <c r="EZS71"/>
      <c r="EZT71"/>
      <c r="EZU71"/>
      <c r="EZV71"/>
      <c r="EZW71"/>
      <c r="EZX71"/>
      <c r="EZY71"/>
      <c r="EZZ71"/>
      <c r="FAA71"/>
      <c r="FAB71"/>
      <c r="FAC71"/>
      <c r="FAD71"/>
      <c r="FAE71"/>
      <c r="FAF71"/>
      <c r="FAG71"/>
      <c r="FAH71"/>
      <c r="FAI71"/>
      <c r="FAJ71"/>
      <c r="FAK71"/>
      <c r="FAL71"/>
      <c r="FAM71"/>
      <c r="FAN71"/>
      <c r="FAO71"/>
      <c r="FAP71"/>
      <c r="FAQ71"/>
      <c r="FAR71"/>
      <c r="FAS71"/>
      <c r="FAT71"/>
      <c r="FAU71"/>
      <c r="FAV71"/>
      <c r="FAW71"/>
      <c r="FAX71"/>
      <c r="FAY71"/>
      <c r="FAZ71"/>
      <c r="FBA71"/>
      <c r="FBB71"/>
      <c r="FBC71"/>
      <c r="FBD71"/>
      <c r="FBE71"/>
      <c r="FBF71"/>
      <c r="FBG71"/>
      <c r="FBH71"/>
      <c r="FBI71"/>
      <c r="FBJ71"/>
      <c r="FBK71"/>
      <c r="FBL71"/>
      <c r="FBM71"/>
      <c r="FBN71"/>
      <c r="FBO71"/>
      <c r="FBP71"/>
      <c r="FBQ71"/>
      <c r="FBR71"/>
      <c r="FBS71"/>
      <c r="FBT71"/>
      <c r="FBU71"/>
      <c r="FBV71"/>
      <c r="FBW71"/>
      <c r="FBX71"/>
      <c r="FBY71"/>
      <c r="FBZ71"/>
      <c r="FCA71"/>
      <c r="FCB71"/>
      <c r="FCC71"/>
      <c r="FCD71"/>
      <c r="FCE71"/>
      <c r="FCF71"/>
      <c r="FCG71"/>
      <c r="FCH71"/>
      <c r="FCI71"/>
      <c r="FCJ71"/>
      <c r="FCK71"/>
      <c r="FCL71"/>
      <c r="FCM71"/>
      <c r="FCN71"/>
      <c r="FCO71"/>
      <c r="FCP71"/>
      <c r="FCQ71"/>
      <c r="FCR71"/>
      <c r="FCS71"/>
      <c r="FCT71"/>
      <c r="FCU71"/>
      <c r="FCV71"/>
      <c r="FCW71"/>
      <c r="FCX71"/>
      <c r="FCY71"/>
      <c r="FCZ71"/>
      <c r="FDA71"/>
      <c r="FDB71"/>
      <c r="FDC71"/>
      <c r="FDD71"/>
      <c r="FDE71"/>
      <c r="FDF71"/>
      <c r="FDG71"/>
      <c r="FDH71"/>
      <c r="FDI71"/>
      <c r="FDJ71"/>
      <c r="FDK71"/>
      <c r="FDL71"/>
      <c r="FDM71"/>
      <c r="FDN71"/>
      <c r="FDO71"/>
      <c r="FDP71"/>
      <c r="FDQ71"/>
      <c r="FDR71"/>
      <c r="FDS71"/>
      <c r="FDT71"/>
      <c r="FDU71"/>
      <c r="FDV71"/>
      <c r="FDW71"/>
      <c r="FDX71"/>
      <c r="FDY71"/>
      <c r="FDZ71"/>
      <c r="FEA71"/>
      <c r="FEB71"/>
      <c r="FEC71"/>
      <c r="FED71"/>
      <c r="FEE71"/>
      <c r="FEF71"/>
      <c r="FEG71"/>
      <c r="FEH71"/>
      <c r="FEI71"/>
      <c r="FEJ71"/>
      <c r="FEK71"/>
      <c r="FEL71"/>
      <c r="FEM71"/>
      <c r="FEN71"/>
      <c r="FEO71"/>
      <c r="FEP71"/>
      <c r="FEQ71"/>
      <c r="FER71"/>
      <c r="FES71"/>
      <c r="FET71"/>
      <c r="FEU71"/>
      <c r="FEV71"/>
      <c r="FEW71"/>
      <c r="FEX71"/>
      <c r="FEY71"/>
      <c r="FEZ71"/>
      <c r="FFA71"/>
      <c r="FFB71"/>
      <c r="FFC71"/>
      <c r="FFD71"/>
      <c r="FFE71"/>
      <c r="FFF71"/>
      <c r="FFG71"/>
      <c r="FFH71"/>
      <c r="FFI71"/>
      <c r="FFJ71"/>
      <c r="FFK71"/>
      <c r="FFL71"/>
      <c r="FFM71"/>
      <c r="FFN71"/>
      <c r="FFO71"/>
      <c r="FFP71"/>
      <c r="FFQ71"/>
      <c r="FFR71"/>
      <c r="FFS71"/>
      <c r="FFT71"/>
      <c r="FFU71"/>
      <c r="FFV71"/>
      <c r="FFW71"/>
      <c r="FFX71"/>
      <c r="FFY71"/>
      <c r="FFZ71"/>
      <c r="FGA71"/>
      <c r="FGB71"/>
      <c r="FGC71"/>
      <c r="FGD71"/>
      <c r="FGE71"/>
      <c r="FGF71"/>
      <c r="FGG71"/>
      <c r="FGH71"/>
      <c r="FGI71"/>
      <c r="FGJ71"/>
      <c r="FGK71"/>
      <c r="FGL71"/>
      <c r="FGM71"/>
      <c r="FGN71"/>
      <c r="FGO71"/>
      <c r="FGP71"/>
      <c r="FGQ71"/>
      <c r="FGR71"/>
      <c r="FGS71"/>
      <c r="FGT71"/>
      <c r="FGU71"/>
      <c r="FGV71"/>
      <c r="FGW71"/>
      <c r="FGX71"/>
      <c r="FGY71"/>
      <c r="FGZ71"/>
      <c r="FHA71"/>
      <c r="FHB71"/>
      <c r="FHC71"/>
      <c r="FHD71"/>
      <c r="FHE71"/>
      <c r="FHF71"/>
      <c r="FHG71"/>
      <c r="FHH71"/>
      <c r="FHI71"/>
      <c r="FHJ71"/>
      <c r="FHK71"/>
      <c r="FHL71"/>
      <c r="FHM71"/>
      <c r="FHN71"/>
      <c r="FHO71"/>
      <c r="FHP71"/>
      <c r="FHQ71"/>
      <c r="FHR71"/>
      <c r="FHS71"/>
      <c r="FHT71"/>
      <c r="FHU71"/>
      <c r="FHV71"/>
      <c r="FHW71"/>
      <c r="FHX71"/>
      <c r="FHY71"/>
      <c r="FHZ71"/>
      <c r="FIA71"/>
      <c r="FIB71"/>
      <c r="FIC71"/>
      <c r="FID71"/>
      <c r="FIE71"/>
      <c r="FIF71"/>
      <c r="FIG71"/>
      <c r="FIH71"/>
      <c r="FII71"/>
      <c r="FIJ71"/>
      <c r="FIK71"/>
      <c r="FIL71"/>
      <c r="FIM71"/>
      <c r="FIN71"/>
      <c r="FIO71"/>
      <c r="FIP71"/>
      <c r="FIQ71"/>
      <c r="FIR71"/>
      <c r="FIS71"/>
      <c r="FIT71"/>
      <c r="FIU71"/>
      <c r="FIV71"/>
      <c r="FIW71"/>
      <c r="FIX71"/>
      <c r="FIY71"/>
      <c r="FIZ71"/>
      <c r="FJA71"/>
      <c r="FJB71"/>
      <c r="FJC71"/>
      <c r="FJD71"/>
      <c r="FJE71"/>
      <c r="FJF71"/>
      <c r="FJG71"/>
      <c r="FJH71"/>
      <c r="FJI71"/>
      <c r="FJJ71"/>
      <c r="FJK71"/>
      <c r="FJL71"/>
      <c r="FJM71"/>
      <c r="FJN71"/>
      <c r="FJO71"/>
      <c r="FJP71"/>
      <c r="FJQ71"/>
      <c r="FJR71"/>
      <c r="FJS71"/>
      <c r="FJT71"/>
      <c r="FJU71"/>
      <c r="FJV71"/>
      <c r="FJW71"/>
      <c r="FJX71"/>
      <c r="FJY71"/>
      <c r="FJZ71"/>
      <c r="FKA71"/>
      <c r="FKB71"/>
      <c r="FKC71"/>
      <c r="FKD71"/>
      <c r="FKE71"/>
      <c r="FKF71"/>
      <c r="FKG71"/>
      <c r="FKH71"/>
      <c r="FKI71"/>
      <c r="FKJ71"/>
      <c r="FKK71"/>
      <c r="FKL71"/>
      <c r="FKM71"/>
      <c r="FKN71"/>
      <c r="FKO71"/>
      <c r="FKP71"/>
      <c r="FKQ71"/>
      <c r="FKR71"/>
      <c r="FKS71"/>
      <c r="FKT71"/>
      <c r="FKU71"/>
      <c r="FKV71"/>
      <c r="FKW71"/>
      <c r="FKX71"/>
      <c r="FKY71"/>
      <c r="FKZ71"/>
      <c r="FLA71"/>
      <c r="FLB71"/>
      <c r="FLC71"/>
      <c r="FLD71"/>
      <c r="FLE71"/>
      <c r="FLF71"/>
      <c r="FLG71"/>
      <c r="FLH71"/>
      <c r="FLI71"/>
      <c r="FLJ71"/>
      <c r="FLK71"/>
      <c r="FLL71"/>
      <c r="FLM71"/>
      <c r="FLN71"/>
      <c r="FLO71"/>
      <c r="FLP71"/>
      <c r="FLQ71"/>
      <c r="FLR71"/>
      <c r="FLS71"/>
      <c r="FLT71"/>
      <c r="FLU71"/>
      <c r="FLV71"/>
      <c r="FLW71"/>
      <c r="FLX71"/>
      <c r="FLY71"/>
      <c r="FLZ71"/>
      <c r="FMA71"/>
      <c r="FMB71"/>
      <c r="FMC71"/>
      <c r="FMD71"/>
      <c r="FME71"/>
      <c r="FMF71"/>
      <c r="FMG71"/>
      <c r="FMH71"/>
      <c r="FMI71"/>
      <c r="FMJ71"/>
      <c r="FMK71"/>
      <c r="FML71"/>
      <c r="FMM71"/>
      <c r="FMN71"/>
      <c r="FMO71"/>
      <c r="FMP71"/>
      <c r="FMQ71"/>
      <c r="FMR71"/>
      <c r="FMS71"/>
      <c r="FMT71"/>
      <c r="FMU71"/>
      <c r="FMV71"/>
      <c r="FMW71"/>
      <c r="FMX71"/>
      <c r="FMY71"/>
      <c r="FMZ71"/>
      <c r="FNA71"/>
      <c r="FNB71"/>
      <c r="FNC71"/>
      <c r="FND71"/>
      <c r="FNE71"/>
      <c r="FNF71"/>
      <c r="FNG71"/>
      <c r="FNH71"/>
      <c r="FNI71"/>
      <c r="FNJ71"/>
      <c r="FNK71"/>
      <c r="FNL71"/>
      <c r="FNM71"/>
      <c r="FNN71"/>
      <c r="FNO71"/>
      <c r="FNP71"/>
      <c r="FNQ71"/>
      <c r="FNR71"/>
      <c r="FNS71"/>
      <c r="FNT71"/>
      <c r="FNU71"/>
      <c r="FNV71"/>
      <c r="FNW71"/>
      <c r="FNX71"/>
      <c r="FNY71"/>
      <c r="FNZ71"/>
      <c r="FOA71"/>
      <c r="FOB71"/>
      <c r="FOC71"/>
      <c r="FOD71"/>
      <c r="FOE71"/>
      <c r="FOF71"/>
      <c r="FOG71"/>
      <c r="FOH71"/>
      <c r="FOI71"/>
      <c r="FOJ71"/>
      <c r="FOK71"/>
      <c r="FOL71"/>
      <c r="FOM71"/>
      <c r="FON71"/>
      <c r="FOO71"/>
      <c r="FOP71"/>
      <c r="FOQ71"/>
      <c r="FOR71"/>
      <c r="FOS71"/>
      <c r="FOT71"/>
      <c r="FOU71"/>
      <c r="FOV71"/>
      <c r="FOW71"/>
      <c r="FOX71"/>
      <c r="FOY71"/>
      <c r="FOZ71"/>
      <c r="FPA71"/>
      <c r="FPB71"/>
      <c r="FPC71"/>
      <c r="FPD71"/>
      <c r="FPE71"/>
      <c r="FPF71"/>
      <c r="FPG71"/>
      <c r="FPH71"/>
      <c r="FPI71"/>
      <c r="FPJ71"/>
      <c r="FPK71"/>
      <c r="FPL71"/>
      <c r="FPM71"/>
      <c r="FPN71"/>
      <c r="FPO71"/>
      <c r="FPP71"/>
      <c r="FPQ71"/>
      <c r="FPR71"/>
      <c r="FPS71"/>
      <c r="FPT71"/>
      <c r="FPU71"/>
      <c r="FPV71"/>
      <c r="FPW71"/>
      <c r="FPX71"/>
      <c r="FPY71"/>
      <c r="FPZ71"/>
      <c r="FQA71"/>
      <c r="FQB71"/>
      <c r="FQC71"/>
      <c r="FQD71"/>
      <c r="FQE71"/>
      <c r="FQF71"/>
      <c r="FQG71"/>
      <c r="FQH71"/>
      <c r="FQI71"/>
      <c r="FQJ71"/>
      <c r="FQK71"/>
      <c r="FQL71"/>
      <c r="FQM71"/>
      <c r="FQN71"/>
      <c r="FQO71"/>
      <c r="FQP71"/>
      <c r="FQQ71"/>
      <c r="FQR71"/>
      <c r="FQS71"/>
      <c r="FQT71"/>
      <c r="FQU71"/>
      <c r="FQV71"/>
      <c r="FQW71"/>
      <c r="FQX71"/>
      <c r="FQY71"/>
      <c r="FQZ71"/>
      <c r="FRA71"/>
      <c r="FRB71"/>
      <c r="FRC71"/>
      <c r="FRD71"/>
      <c r="FRE71"/>
      <c r="FRF71"/>
      <c r="FRG71"/>
      <c r="FRH71"/>
      <c r="FRI71"/>
      <c r="FRJ71"/>
      <c r="FRK71"/>
      <c r="FRL71"/>
      <c r="FRM71"/>
      <c r="FRN71"/>
      <c r="FRO71"/>
      <c r="FRP71"/>
      <c r="FRQ71"/>
      <c r="FRR71"/>
      <c r="FRS71"/>
      <c r="FRT71"/>
      <c r="FRU71"/>
      <c r="FRV71"/>
      <c r="FRW71"/>
      <c r="FRX71"/>
      <c r="FRY71"/>
      <c r="FRZ71"/>
      <c r="FSA71"/>
      <c r="FSB71"/>
      <c r="FSC71"/>
      <c r="FSD71"/>
      <c r="FSE71"/>
      <c r="FSF71"/>
      <c r="FSG71"/>
      <c r="FSH71"/>
      <c r="FSI71"/>
      <c r="FSJ71"/>
      <c r="FSK71"/>
      <c r="FSL71"/>
      <c r="FSM71"/>
      <c r="FSN71"/>
      <c r="FSO71"/>
      <c r="FSP71"/>
      <c r="FSQ71"/>
      <c r="FSR71"/>
      <c r="FSS71"/>
      <c r="FST71"/>
      <c r="FSU71"/>
      <c r="FSV71"/>
      <c r="FSW71"/>
      <c r="FSX71"/>
      <c r="FSY71"/>
      <c r="FSZ71"/>
      <c r="FTA71"/>
      <c r="FTB71"/>
      <c r="FTC71"/>
      <c r="FTD71"/>
      <c r="FTE71"/>
      <c r="FTF71"/>
      <c r="FTG71"/>
      <c r="FTH71"/>
      <c r="FTI71"/>
      <c r="FTJ71"/>
      <c r="FTK71"/>
      <c r="FTL71"/>
      <c r="FTM71"/>
      <c r="FTN71"/>
      <c r="FTO71"/>
      <c r="FTP71"/>
      <c r="FTQ71"/>
      <c r="FTR71"/>
      <c r="FTS71"/>
      <c r="FTT71"/>
      <c r="FTU71"/>
      <c r="FTV71"/>
      <c r="FTW71"/>
      <c r="FTX71"/>
      <c r="FTY71"/>
      <c r="FTZ71"/>
      <c r="FUA71"/>
      <c r="FUB71"/>
      <c r="FUC71"/>
      <c r="FUD71"/>
      <c r="FUE71"/>
      <c r="FUF71"/>
      <c r="FUG71"/>
      <c r="FUH71"/>
      <c r="FUI71"/>
      <c r="FUJ71"/>
      <c r="FUK71"/>
      <c r="FUL71"/>
      <c r="FUM71"/>
      <c r="FUN71"/>
      <c r="FUO71"/>
      <c r="FUP71"/>
      <c r="FUQ71"/>
      <c r="FUR71"/>
      <c r="FUS71"/>
      <c r="FUT71"/>
      <c r="FUU71"/>
      <c r="FUV71"/>
      <c r="FUW71"/>
      <c r="FUX71"/>
      <c r="FUY71"/>
      <c r="FUZ71"/>
      <c r="FVA71"/>
      <c r="FVB71"/>
      <c r="FVC71"/>
      <c r="FVD71"/>
      <c r="FVE71"/>
      <c r="FVF71"/>
      <c r="FVG71"/>
      <c r="FVH71"/>
      <c r="FVI71"/>
      <c r="FVJ71"/>
      <c r="FVK71"/>
      <c r="FVL71"/>
      <c r="FVM71"/>
      <c r="FVN71"/>
      <c r="FVO71"/>
      <c r="FVP71"/>
      <c r="FVQ71"/>
      <c r="FVR71"/>
      <c r="FVS71"/>
      <c r="FVT71"/>
      <c r="FVU71"/>
      <c r="FVV71"/>
      <c r="FVW71"/>
      <c r="FVX71"/>
      <c r="FVY71"/>
      <c r="FVZ71"/>
      <c r="FWA71"/>
      <c r="FWB71"/>
      <c r="FWC71"/>
      <c r="FWD71"/>
      <c r="FWE71"/>
      <c r="FWF71"/>
      <c r="FWG71"/>
      <c r="FWH71"/>
      <c r="FWI71"/>
      <c r="FWJ71"/>
      <c r="FWK71"/>
      <c r="FWL71"/>
      <c r="FWM71"/>
      <c r="FWN71"/>
      <c r="FWO71"/>
      <c r="FWP71"/>
      <c r="FWQ71"/>
      <c r="FWR71"/>
      <c r="FWS71"/>
      <c r="FWT71"/>
      <c r="FWU71"/>
      <c r="FWV71"/>
      <c r="FWW71"/>
      <c r="FWX71"/>
      <c r="FWY71"/>
      <c r="FWZ71"/>
      <c r="FXA71"/>
      <c r="FXB71"/>
      <c r="FXC71"/>
      <c r="FXD71"/>
      <c r="FXE71"/>
      <c r="FXF71"/>
      <c r="FXG71"/>
      <c r="FXH71"/>
      <c r="FXI71"/>
      <c r="FXJ71"/>
      <c r="FXK71"/>
      <c r="FXL71"/>
      <c r="FXM71"/>
      <c r="FXN71"/>
      <c r="FXO71"/>
      <c r="FXP71"/>
      <c r="FXQ71"/>
      <c r="FXR71"/>
      <c r="FXS71"/>
      <c r="FXT71"/>
      <c r="FXU71"/>
      <c r="FXV71"/>
      <c r="FXW71"/>
      <c r="FXX71"/>
      <c r="FXY71"/>
      <c r="FXZ71"/>
      <c r="FYA71"/>
      <c r="FYB71"/>
      <c r="FYC71"/>
      <c r="FYD71"/>
      <c r="FYE71"/>
      <c r="FYF71"/>
      <c r="FYG71"/>
      <c r="FYH71"/>
      <c r="FYI71"/>
      <c r="FYJ71"/>
      <c r="FYK71"/>
      <c r="FYL71"/>
      <c r="FYM71"/>
      <c r="FYN71"/>
      <c r="FYO71"/>
      <c r="FYP71"/>
      <c r="FYQ71"/>
      <c r="FYR71"/>
      <c r="FYS71"/>
      <c r="FYT71"/>
      <c r="FYU71"/>
      <c r="FYV71"/>
      <c r="FYW71"/>
      <c r="FYX71"/>
      <c r="FYY71"/>
      <c r="FYZ71"/>
      <c r="FZA71"/>
      <c r="FZB71"/>
      <c r="FZC71"/>
      <c r="FZD71"/>
      <c r="FZE71"/>
      <c r="FZF71"/>
      <c r="FZG71"/>
      <c r="FZH71"/>
      <c r="FZI71"/>
      <c r="FZJ71"/>
      <c r="FZK71"/>
      <c r="FZL71"/>
      <c r="FZM71"/>
      <c r="FZN71"/>
      <c r="FZO71"/>
      <c r="FZP71"/>
      <c r="FZQ71"/>
      <c r="FZR71"/>
      <c r="FZS71"/>
      <c r="FZT71"/>
      <c r="FZU71"/>
      <c r="FZV71"/>
      <c r="FZW71"/>
      <c r="FZX71"/>
      <c r="FZY71"/>
      <c r="FZZ71"/>
      <c r="GAA71"/>
      <c r="GAB71"/>
      <c r="GAC71"/>
      <c r="GAD71"/>
      <c r="GAE71"/>
      <c r="GAF71"/>
      <c r="GAG71"/>
      <c r="GAH71"/>
      <c r="GAI71"/>
      <c r="GAJ71"/>
      <c r="GAK71"/>
      <c r="GAL71"/>
      <c r="GAM71"/>
      <c r="GAN71"/>
      <c r="GAO71"/>
      <c r="GAP71"/>
      <c r="GAQ71"/>
      <c r="GAR71"/>
      <c r="GAS71"/>
      <c r="GAT71"/>
      <c r="GAU71"/>
      <c r="GAV71"/>
      <c r="GAW71"/>
      <c r="GAX71"/>
      <c r="GAY71"/>
      <c r="GAZ71"/>
      <c r="GBA71"/>
      <c r="GBB71"/>
      <c r="GBC71"/>
      <c r="GBD71"/>
      <c r="GBE71"/>
      <c r="GBF71"/>
      <c r="GBG71"/>
      <c r="GBH71"/>
      <c r="GBI71"/>
      <c r="GBJ71"/>
      <c r="GBK71"/>
      <c r="GBL71"/>
      <c r="GBM71"/>
      <c r="GBN71"/>
      <c r="GBO71"/>
      <c r="GBP71"/>
      <c r="GBQ71"/>
      <c r="GBR71"/>
      <c r="GBS71"/>
      <c r="GBT71"/>
      <c r="GBU71"/>
      <c r="GBV71"/>
      <c r="GBW71"/>
      <c r="GBX71"/>
      <c r="GBY71"/>
      <c r="GBZ71"/>
      <c r="GCA71"/>
      <c r="GCB71"/>
      <c r="GCC71"/>
      <c r="GCD71"/>
      <c r="GCE71"/>
      <c r="GCF71"/>
      <c r="GCG71"/>
      <c r="GCH71"/>
      <c r="GCI71"/>
      <c r="GCJ71"/>
      <c r="GCK71"/>
      <c r="GCL71"/>
      <c r="GCM71"/>
      <c r="GCN71"/>
      <c r="GCO71"/>
      <c r="GCP71"/>
      <c r="GCQ71"/>
      <c r="GCR71"/>
      <c r="GCS71"/>
      <c r="GCT71"/>
      <c r="GCU71"/>
      <c r="GCV71"/>
      <c r="GCW71"/>
      <c r="GCX71"/>
      <c r="GCY71"/>
      <c r="GCZ71"/>
      <c r="GDA71"/>
      <c r="GDB71"/>
      <c r="GDC71"/>
      <c r="GDD71"/>
      <c r="GDE71"/>
      <c r="GDF71"/>
      <c r="GDG71"/>
      <c r="GDH71"/>
      <c r="GDI71"/>
      <c r="GDJ71"/>
      <c r="GDK71"/>
      <c r="GDL71"/>
      <c r="GDM71"/>
      <c r="GDN71"/>
      <c r="GDO71"/>
      <c r="GDP71"/>
      <c r="GDQ71"/>
      <c r="GDR71"/>
      <c r="GDS71"/>
      <c r="GDT71"/>
      <c r="GDU71"/>
      <c r="GDV71"/>
      <c r="GDW71"/>
      <c r="GDX71"/>
      <c r="GDY71"/>
      <c r="GDZ71"/>
      <c r="GEA71"/>
      <c r="GEB71"/>
      <c r="GEC71"/>
      <c r="GED71"/>
      <c r="GEE71"/>
      <c r="GEF71"/>
      <c r="GEG71"/>
      <c r="GEH71"/>
      <c r="GEI71"/>
      <c r="GEJ71"/>
      <c r="GEK71"/>
      <c r="GEL71"/>
      <c r="GEM71"/>
      <c r="GEN71"/>
      <c r="GEO71"/>
      <c r="GEP71"/>
      <c r="GEQ71"/>
      <c r="GER71"/>
      <c r="GES71"/>
      <c r="GET71"/>
      <c r="GEU71"/>
      <c r="GEV71"/>
      <c r="GEW71"/>
      <c r="GEX71"/>
      <c r="GEY71"/>
      <c r="GEZ71"/>
      <c r="GFA71"/>
      <c r="GFB71"/>
      <c r="GFC71"/>
      <c r="GFD71"/>
      <c r="GFE71"/>
      <c r="GFF71"/>
      <c r="GFG71"/>
      <c r="GFH71"/>
      <c r="GFI71"/>
      <c r="GFJ71"/>
      <c r="GFK71"/>
      <c r="GFL71"/>
      <c r="GFM71"/>
      <c r="GFN71"/>
      <c r="GFO71"/>
      <c r="GFP71"/>
      <c r="GFQ71"/>
      <c r="GFR71"/>
      <c r="GFS71"/>
      <c r="GFT71"/>
      <c r="GFU71"/>
      <c r="GFV71"/>
      <c r="GFW71"/>
      <c r="GFX71"/>
      <c r="GFY71"/>
      <c r="GFZ71"/>
      <c r="GGA71"/>
      <c r="GGB71"/>
      <c r="GGC71"/>
      <c r="GGD71"/>
      <c r="GGE71"/>
      <c r="GGF71"/>
      <c r="GGG71"/>
      <c r="GGH71"/>
      <c r="GGI71"/>
      <c r="GGJ71"/>
      <c r="GGK71"/>
      <c r="GGL71"/>
      <c r="GGM71"/>
      <c r="GGN71"/>
      <c r="GGO71"/>
      <c r="GGP71"/>
      <c r="GGQ71"/>
      <c r="GGR71"/>
      <c r="GGS71"/>
      <c r="GGT71"/>
      <c r="GGU71"/>
      <c r="GGV71"/>
      <c r="GGW71"/>
      <c r="GGX71"/>
      <c r="GGY71"/>
      <c r="GGZ71"/>
      <c r="GHA71"/>
      <c r="GHB71"/>
      <c r="GHC71"/>
      <c r="GHD71"/>
      <c r="GHE71"/>
      <c r="GHF71"/>
      <c r="GHG71"/>
      <c r="GHH71"/>
      <c r="GHI71"/>
      <c r="GHJ71"/>
      <c r="GHK71"/>
      <c r="GHL71"/>
      <c r="GHM71"/>
      <c r="GHN71"/>
      <c r="GHO71"/>
      <c r="GHP71"/>
      <c r="GHQ71"/>
      <c r="GHR71"/>
      <c r="GHS71"/>
      <c r="GHT71"/>
      <c r="GHU71"/>
      <c r="GHV71"/>
      <c r="GHW71"/>
      <c r="GHX71"/>
      <c r="GHY71"/>
      <c r="GHZ71"/>
      <c r="GIA71"/>
      <c r="GIB71"/>
      <c r="GIC71"/>
      <c r="GID71"/>
      <c r="GIE71"/>
      <c r="GIF71"/>
      <c r="GIG71"/>
      <c r="GIH71"/>
      <c r="GII71"/>
      <c r="GIJ71"/>
      <c r="GIK71"/>
      <c r="GIL71"/>
      <c r="GIM71"/>
      <c r="GIN71"/>
      <c r="GIO71"/>
      <c r="GIP71"/>
      <c r="GIQ71"/>
      <c r="GIR71"/>
      <c r="GIS71"/>
      <c r="GIT71"/>
      <c r="GIU71"/>
      <c r="GIV71"/>
      <c r="GIW71"/>
      <c r="GIX71"/>
      <c r="GIY71"/>
      <c r="GIZ71"/>
      <c r="GJA71"/>
      <c r="GJB71"/>
      <c r="GJC71"/>
      <c r="GJD71"/>
      <c r="GJE71"/>
      <c r="GJF71"/>
      <c r="GJG71"/>
      <c r="GJH71"/>
      <c r="GJI71"/>
      <c r="GJJ71"/>
      <c r="GJK71"/>
      <c r="GJL71"/>
      <c r="GJM71"/>
      <c r="GJN71"/>
      <c r="GJO71"/>
      <c r="GJP71"/>
      <c r="GJQ71"/>
      <c r="GJR71"/>
      <c r="GJS71"/>
      <c r="GJT71"/>
      <c r="GJU71"/>
      <c r="GJV71"/>
      <c r="GJW71"/>
      <c r="GJX71"/>
      <c r="GJY71"/>
      <c r="GJZ71"/>
      <c r="GKA71"/>
      <c r="GKB71"/>
      <c r="GKC71"/>
      <c r="GKD71"/>
      <c r="GKE71"/>
      <c r="GKF71"/>
      <c r="GKG71"/>
      <c r="GKH71"/>
      <c r="GKI71"/>
      <c r="GKJ71"/>
      <c r="GKK71"/>
      <c r="GKL71"/>
      <c r="GKM71"/>
      <c r="GKN71"/>
      <c r="GKO71"/>
      <c r="GKP71"/>
      <c r="GKQ71"/>
      <c r="GKR71"/>
      <c r="GKS71"/>
      <c r="GKT71"/>
      <c r="GKU71"/>
      <c r="GKV71"/>
      <c r="GKW71"/>
      <c r="GKX71"/>
      <c r="GKY71"/>
      <c r="GKZ71"/>
      <c r="GLA71"/>
      <c r="GLB71"/>
      <c r="GLC71"/>
      <c r="GLD71"/>
      <c r="GLE71"/>
      <c r="GLF71"/>
      <c r="GLG71"/>
      <c r="GLH71"/>
      <c r="GLI71"/>
      <c r="GLJ71"/>
      <c r="GLK71"/>
      <c r="GLL71"/>
      <c r="GLM71"/>
      <c r="GLN71"/>
      <c r="GLO71"/>
      <c r="GLP71"/>
      <c r="GLQ71"/>
      <c r="GLR71"/>
      <c r="GLS71"/>
      <c r="GLT71"/>
      <c r="GLU71"/>
      <c r="GLV71"/>
      <c r="GLW71"/>
      <c r="GLX71"/>
      <c r="GLY71"/>
      <c r="GLZ71"/>
      <c r="GMA71"/>
      <c r="GMB71"/>
      <c r="GMC71"/>
      <c r="GMD71"/>
      <c r="GME71"/>
      <c r="GMF71"/>
      <c r="GMG71"/>
      <c r="GMH71"/>
      <c r="GMI71"/>
      <c r="GMJ71"/>
      <c r="GMK71"/>
      <c r="GML71"/>
      <c r="GMM71"/>
      <c r="GMN71"/>
      <c r="GMO71"/>
      <c r="GMP71"/>
      <c r="GMQ71"/>
      <c r="GMR71"/>
      <c r="GMS71"/>
      <c r="GMT71"/>
      <c r="GMU71"/>
      <c r="GMV71"/>
      <c r="GMW71"/>
      <c r="GMX71"/>
      <c r="GMY71"/>
      <c r="GMZ71"/>
      <c r="GNA71"/>
      <c r="GNB71"/>
      <c r="GNC71"/>
      <c r="GND71"/>
      <c r="GNE71"/>
      <c r="GNF71"/>
      <c r="GNG71"/>
      <c r="GNH71"/>
      <c r="GNI71"/>
      <c r="GNJ71"/>
      <c r="GNK71"/>
      <c r="GNL71"/>
      <c r="GNM71"/>
      <c r="GNN71"/>
      <c r="GNO71"/>
      <c r="GNP71"/>
      <c r="GNQ71"/>
      <c r="GNR71"/>
      <c r="GNS71"/>
      <c r="GNT71"/>
      <c r="GNU71"/>
      <c r="GNV71"/>
      <c r="GNW71"/>
      <c r="GNX71"/>
      <c r="GNY71"/>
      <c r="GNZ71"/>
      <c r="GOA71"/>
      <c r="GOB71"/>
      <c r="GOC71"/>
      <c r="GOD71"/>
      <c r="GOE71"/>
      <c r="GOF71"/>
      <c r="GOG71"/>
      <c r="GOH71"/>
      <c r="GOI71"/>
      <c r="GOJ71"/>
      <c r="GOK71"/>
      <c r="GOL71"/>
      <c r="GOM71"/>
      <c r="GON71"/>
      <c r="GOO71"/>
      <c r="GOP71"/>
      <c r="GOQ71"/>
      <c r="GOR71"/>
      <c r="GOS71"/>
      <c r="GOT71"/>
      <c r="GOU71"/>
      <c r="GOV71"/>
      <c r="GOW71"/>
      <c r="GOX71"/>
      <c r="GOY71"/>
      <c r="GOZ71"/>
      <c r="GPA71"/>
      <c r="GPB71"/>
      <c r="GPC71"/>
      <c r="GPD71"/>
      <c r="GPE71"/>
      <c r="GPF71"/>
      <c r="GPG71"/>
      <c r="GPH71"/>
      <c r="GPI71"/>
      <c r="GPJ71"/>
      <c r="GPK71"/>
      <c r="GPL71"/>
      <c r="GPM71"/>
      <c r="GPN71"/>
      <c r="GPO71"/>
      <c r="GPP71"/>
      <c r="GPQ71"/>
      <c r="GPR71"/>
      <c r="GPS71"/>
      <c r="GPT71"/>
      <c r="GPU71"/>
      <c r="GPV71"/>
      <c r="GPW71"/>
      <c r="GPX71"/>
      <c r="GPY71"/>
      <c r="GPZ71"/>
      <c r="GQA71"/>
      <c r="GQB71"/>
      <c r="GQC71"/>
      <c r="GQD71"/>
      <c r="GQE71"/>
      <c r="GQF71"/>
      <c r="GQG71"/>
      <c r="GQH71"/>
      <c r="GQI71"/>
      <c r="GQJ71"/>
      <c r="GQK71"/>
      <c r="GQL71"/>
      <c r="GQM71"/>
      <c r="GQN71"/>
      <c r="GQO71"/>
      <c r="GQP71"/>
      <c r="GQQ71"/>
      <c r="GQR71"/>
      <c r="GQS71"/>
      <c r="GQT71"/>
      <c r="GQU71"/>
      <c r="GQV71"/>
      <c r="GQW71"/>
      <c r="GQX71"/>
      <c r="GQY71"/>
      <c r="GQZ71"/>
      <c r="GRA71"/>
      <c r="GRB71"/>
      <c r="GRC71"/>
      <c r="GRD71"/>
      <c r="GRE71"/>
      <c r="GRF71"/>
      <c r="GRG71"/>
      <c r="GRH71"/>
      <c r="GRI71"/>
      <c r="GRJ71"/>
      <c r="GRK71"/>
      <c r="GRL71"/>
      <c r="GRM71"/>
      <c r="GRN71"/>
      <c r="GRO71"/>
      <c r="GRP71"/>
      <c r="GRQ71"/>
      <c r="GRR71"/>
      <c r="GRS71"/>
      <c r="GRT71"/>
      <c r="GRU71"/>
      <c r="GRV71"/>
      <c r="GRW71"/>
      <c r="GRX71"/>
      <c r="GRY71"/>
      <c r="GRZ71"/>
      <c r="GSA71"/>
      <c r="GSB71"/>
      <c r="GSC71"/>
      <c r="GSD71"/>
      <c r="GSE71"/>
      <c r="GSF71"/>
      <c r="GSG71"/>
      <c r="GSH71"/>
      <c r="GSI71"/>
      <c r="GSJ71"/>
      <c r="GSK71"/>
      <c r="GSL71"/>
      <c r="GSM71"/>
      <c r="GSN71"/>
      <c r="GSO71"/>
      <c r="GSP71"/>
      <c r="GSQ71"/>
      <c r="GSR71"/>
      <c r="GSS71"/>
      <c r="GST71"/>
      <c r="GSU71"/>
      <c r="GSV71"/>
      <c r="GSW71"/>
      <c r="GSX71"/>
      <c r="GSY71"/>
      <c r="GSZ71"/>
      <c r="GTA71"/>
      <c r="GTB71"/>
      <c r="GTC71"/>
      <c r="GTD71"/>
      <c r="GTE71"/>
      <c r="GTF71"/>
      <c r="GTG71"/>
      <c r="GTH71"/>
      <c r="GTI71"/>
      <c r="GTJ71"/>
      <c r="GTK71"/>
      <c r="GTL71"/>
      <c r="GTM71"/>
      <c r="GTN71"/>
      <c r="GTO71"/>
      <c r="GTP71"/>
      <c r="GTQ71"/>
      <c r="GTR71"/>
      <c r="GTS71"/>
      <c r="GTT71"/>
      <c r="GTU71"/>
      <c r="GTV71"/>
      <c r="GTW71"/>
      <c r="GTX71"/>
      <c r="GTY71"/>
      <c r="GTZ71"/>
      <c r="GUA71"/>
      <c r="GUB71"/>
      <c r="GUC71"/>
      <c r="GUD71"/>
      <c r="GUE71"/>
      <c r="GUF71"/>
      <c r="GUG71"/>
      <c r="GUH71"/>
      <c r="GUI71"/>
      <c r="GUJ71"/>
      <c r="GUK71"/>
      <c r="GUL71"/>
      <c r="GUM71"/>
      <c r="GUN71"/>
      <c r="GUO71"/>
      <c r="GUP71"/>
      <c r="GUQ71"/>
      <c r="GUR71"/>
      <c r="GUS71"/>
      <c r="GUT71"/>
      <c r="GUU71"/>
      <c r="GUV71"/>
      <c r="GUW71"/>
      <c r="GUX71"/>
      <c r="GUY71"/>
      <c r="GUZ71"/>
      <c r="GVA71"/>
      <c r="GVB71"/>
      <c r="GVC71"/>
      <c r="GVD71"/>
      <c r="GVE71"/>
      <c r="GVF71"/>
      <c r="GVG71"/>
      <c r="GVH71"/>
      <c r="GVI71"/>
      <c r="GVJ71"/>
      <c r="GVK71"/>
      <c r="GVL71"/>
      <c r="GVM71"/>
      <c r="GVN71"/>
      <c r="GVO71"/>
      <c r="GVP71"/>
      <c r="GVQ71"/>
      <c r="GVR71"/>
      <c r="GVS71"/>
      <c r="GVT71"/>
      <c r="GVU71"/>
      <c r="GVV71"/>
      <c r="GVW71"/>
      <c r="GVX71"/>
      <c r="GVY71"/>
      <c r="GVZ71"/>
      <c r="GWA71"/>
      <c r="GWB71"/>
      <c r="GWC71"/>
      <c r="GWD71"/>
      <c r="GWE71"/>
      <c r="GWF71"/>
      <c r="GWG71"/>
      <c r="GWH71"/>
      <c r="GWI71"/>
      <c r="GWJ71"/>
      <c r="GWK71"/>
      <c r="GWL71"/>
      <c r="GWM71"/>
      <c r="GWN71"/>
      <c r="GWO71"/>
      <c r="GWP71"/>
      <c r="GWQ71"/>
      <c r="GWR71"/>
      <c r="GWS71"/>
      <c r="GWT71"/>
      <c r="GWU71"/>
      <c r="GWV71"/>
      <c r="GWW71"/>
      <c r="GWX71"/>
      <c r="GWY71"/>
      <c r="GWZ71"/>
      <c r="GXA71"/>
      <c r="GXB71"/>
      <c r="GXC71"/>
      <c r="GXD71"/>
      <c r="GXE71"/>
      <c r="GXF71"/>
      <c r="GXG71"/>
      <c r="GXH71"/>
      <c r="GXI71"/>
      <c r="GXJ71"/>
      <c r="GXK71"/>
      <c r="GXL71"/>
      <c r="GXM71"/>
      <c r="GXN71"/>
      <c r="GXO71"/>
      <c r="GXP71"/>
      <c r="GXQ71"/>
      <c r="GXR71"/>
      <c r="GXS71"/>
      <c r="GXT71"/>
      <c r="GXU71"/>
      <c r="GXV71"/>
      <c r="GXW71"/>
      <c r="GXX71"/>
      <c r="GXY71"/>
      <c r="GXZ71"/>
      <c r="GYA71"/>
      <c r="GYB71"/>
      <c r="GYC71"/>
      <c r="GYD71"/>
      <c r="GYE71"/>
      <c r="GYF71"/>
      <c r="GYG71"/>
      <c r="GYH71"/>
      <c r="GYI71"/>
      <c r="GYJ71"/>
      <c r="GYK71"/>
      <c r="GYL71"/>
      <c r="GYM71"/>
      <c r="GYN71"/>
      <c r="GYO71"/>
      <c r="GYP71"/>
      <c r="GYQ71"/>
      <c r="GYR71"/>
      <c r="GYS71"/>
      <c r="GYT71"/>
      <c r="GYU71"/>
      <c r="GYV71"/>
      <c r="GYW71"/>
      <c r="GYX71"/>
      <c r="GYY71"/>
      <c r="GYZ71"/>
      <c r="GZA71"/>
      <c r="GZB71"/>
      <c r="GZC71"/>
      <c r="GZD71"/>
      <c r="GZE71"/>
      <c r="GZF71"/>
      <c r="GZG71"/>
      <c r="GZH71"/>
      <c r="GZI71"/>
      <c r="GZJ71"/>
      <c r="GZK71"/>
      <c r="GZL71"/>
      <c r="GZM71"/>
      <c r="GZN71"/>
      <c r="GZO71"/>
      <c r="GZP71"/>
      <c r="GZQ71"/>
      <c r="GZR71"/>
      <c r="GZS71"/>
      <c r="GZT71"/>
      <c r="GZU71"/>
      <c r="GZV71"/>
      <c r="GZW71"/>
      <c r="GZX71"/>
      <c r="GZY71"/>
      <c r="GZZ71"/>
      <c r="HAA71"/>
      <c r="HAB71"/>
      <c r="HAC71"/>
      <c r="HAD71"/>
      <c r="HAE71"/>
      <c r="HAF71"/>
      <c r="HAG71"/>
      <c r="HAH71"/>
      <c r="HAI71"/>
      <c r="HAJ71"/>
      <c r="HAK71"/>
      <c r="HAL71"/>
      <c r="HAM71"/>
      <c r="HAN71"/>
      <c r="HAO71"/>
      <c r="HAP71"/>
      <c r="HAQ71"/>
      <c r="HAR71"/>
      <c r="HAS71"/>
      <c r="HAT71"/>
      <c r="HAU71"/>
      <c r="HAV71"/>
      <c r="HAW71"/>
      <c r="HAX71"/>
      <c r="HAY71"/>
      <c r="HAZ71"/>
      <c r="HBA71"/>
      <c r="HBB71"/>
      <c r="HBC71"/>
      <c r="HBD71"/>
      <c r="HBE71"/>
      <c r="HBF71"/>
      <c r="HBG71"/>
      <c r="HBH71"/>
      <c r="HBI71"/>
      <c r="HBJ71"/>
      <c r="HBK71"/>
      <c r="HBL71"/>
      <c r="HBM71"/>
      <c r="HBN71"/>
      <c r="HBO71"/>
      <c r="HBP71"/>
      <c r="HBQ71"/>
      <c r="HBR71"/>
      <c r="HBS71"/>
      <c r="HBT71"/>
      <c r="HBU71"/>
      <c r="HBV71"/>
      <c r="HBW71"/>
      <c r="HBX71"/>
      <c r="HBY71"/>
      <c r="HBZ71"/>
      <c r="HCA71"/>
      <c r="HCB71"/>
      <c r="HCC71"/>
      <c r="HCD71"/>
      <c r="HCE71"/>
      <c r="HCF71"/>
      <c r="HCG71"/>
      <c r="HCH71"/>
      <c r="HCI71"/>
      <c r="HCJ71"/>
      <c r="HCK71"/>
      <c r="HCL71"/>
      <c r="HCM71"/>
      <c r="HCN71"/>
      <c r="HCO71"/>
      <c r="HCP71"/>
      <c r="HCQ71"/>
      <c r="HCR71"/>
      <c r="HCS71"/>
      <c r="HCT71"/>
      <c r="HCU71"/>
      <c r="HCV71"/>
      <c r="HCW71"/>
      <c r="HCX71"/>
      <c r="HCY71"/>
      <c r="HCZ71"/>
      <c r="HDA71"/>
      <c r="HDB71"/>
      <c r="HDC71"/>
      <c r="HDD71"/>
      <c r="HDE71"/>
      <c r="HDF71"/>
      <c r="HDG71"/>
      <c r="HDH71"/>
      <c r="HDI71"/>
      <c r="HDJ71"/>
      <c r="HDK71"/>
      <c r="HDL71"/>
      <c r="HDM71"/>
      <c r="HDN71"/>
      <c r="HDO71"/>
      <c r="HDP71"/>
      <c r="HDQ71"/>
      <c r="HDR71"/>
      <c r="HDS71"/>
      <c r="HDT71"/>
      <c r="HDU71"/>
      <c r="HDV71"/>
      <c r="HDW71"/>
      <c r="HDX71"/>
      <c r="HDY71"/>
      <c r="HDZ71"/>
      <c r="HEA71"/>
      <c r="HEB71"/>
      <c r="HEC71"/>
      <c r="HED71"/>
      <c r="HEE71"/>
      <c r="HEF71"/>
      <c r="HEG71"/>
      <c r="HEH71"/>
      <c r="HEI71"/>
      <c r="HEJ71"/>
      <c r="HEK71"/>
      <c r="HEL71"/>
      <c r="HEM71"/>
      <c r="HEN71"/>
      <c r="HEO71"/>
      <c r="HEP71"/>
      <c r="HEQ71"/>
      <c r="HER71"/>
      <c r="HES71"/>
      <c r="HET71"/>
      <c r="HEU71"/>
      <c r="HEV71"/>
      <c r="HEW71"/>
      <c r="HEX71"/>
      <c r="HEY71"/>
      <c r="HEZ71"/>
      <c r="HFA71"/>
      <c r="HFB71"/>
      <c r="HFC71"/>
      <c r="HFD71"/>
      <c r="HFE71"/>
      <c r="HFF71"/>
      <c r="HFG71"/>
      <c r="HFH71"/>
      <c r="HFI71"/>
      <c r="HFJ71"/>
      <c r="HFK71"/>
      <c r="HFL71"/>
      <c r="HFM71"/>
      <c r="HFN71"/>
      <c r="HFO71"/>
      <c r="HFP71"/>
      <c r="HFQ71"/>
      <c r="HFR71"/>
      <c r="HFS71"/>
      <c r="HFT71"/>
      <c r="HFU71"/>
      <c r="HFV71"/>
      <c r="HFW71"/>
      <c r="HFX71"/>
      <c r="HFY71"/>
      <c r="HFZ71"/>
      <c r="HGA71"/>
      <c r="HGB71"/>
      <c r="HGC71"/>
      <c r="HGD71"/>
      <c r="HGE71"/>
      <c r="HGF71"/>
      <c r="HGG71"/>
      <c r="HGH71"/>
      <c r="HGI71"/>
      <c r="HGJ71"/>
      <c r="HGK71"/>
      <c r="HGL71"/>
      <c r="HGM71"/>
      <c r="HGN71"/>
      <c r="HGO71"/>
      <c r="HGP71"/>
      <c r="HGQ71"/>
      <c r="HGR71"/>
      <c r="HGS71"/>
      <c r="HGT71"/>
      <c r="HGU71"/>
      <c r="HGV71"/>
      <c r="HGW71"/>
      <c r="HGX71"/>
      <c r="HGY71"/>
      <c r="HGZ71"/>
      <c r="HHA71"/>
      <c r="HHB71"/>
      <c r="HHC71"/>
      <c r="HHD71"/>
      <c r="HHE71"/>
      <c r="HHF71"/>
      <c r="HHG71"/>
      <c r="HHH71"/>
      <c r="HHI71"/>
      <c r="HHJ71"/>
      <c r="HHK71"/>
      <c r="HHL71"/>
      <c r="HHM71"/>
      <c r="HHN71"/>
      <c r="HHO71"/>
      <c r="HHP71"/>
      <c r="HHQ71"/>
      <c r="HHR71"/>
      <c r="HHS71"/>
      <c r="HHT71"/>
      <c r="HHU71"/>
      <c r="HHV71"/>
      <c r="HHW71"/>
      <c r="HHX71"/>
      <c r="HHY71"/>
      <c r="HHZ71"/>
      <c r="HIA71"/>
      <c r="HIB71"/>
      <c r="HIC71"/>
      <c r="HID71"/>
      <c r="HIE71"/>
      <c r="HIF71"/>
      <c r="HIG71"/>
      <c r="HIH71"/>
      <c r="HII71"/>
      <c r="HIJ71"/>
      <c r="HIK71"/>
      <c r="HIL71"/>
      <c r="HIM71"/>
      <c r="HIN71"/>
      <c r="HIO71"/>
      <c r="HIP71"/>
      <c r="HIQ71"/>
      <c r="HIR71"/>
      <c r="HIS71"/>
      <c r="HIT71"/>
      <c r="HIU71"/>
      <c r="HIV71"/>
      <c r="HIW71"/>
      <c r="HIX71"/>
      <c r="HIY71"/>
      <c r="HIZ71"/>
      <c r="HJA71"/>
      <c r="HJB71"/>
      <c r="HJC71"/>
      <c r="HJD71"/>
      <c r="HJE71"/>
      <c r="HJF71"/>
      <c r="HJG71"/>
      <c r="HJH71"/>
      <c r="HJI71"/>
      <c r="HJJ71"/>
      <c r="HJK71"/>
      <c r="HJL71"/>
      <c r="HJM71"/>
      <c r="HJN71"/>
      <c r="HJO71"/>
      <c r="HJP71"/>
      <c r="HJQ71"/>
      <c r="HJR71"/>
      <c r="HJS71"/>
      <c r="HJT71"/>
      <c r="HJU71"/>
      <c r="HJV71"/>
      <c r="HJW71"/>
      <c r="HJX71"/>
      <c r="HJY71"/>
      <c r="HJZ71"/>
      <c r="HKA71"/>
      <c r="HKB71"/>
      <c r="HKC71"/>
      <c r="HKD71"/>
      <c r="HKE71"/>
      <c r="HKF71"/>
      <c r="HKG71"/>
      <c r="HKH71"/>
      <c r="HKI71"/>
      <c r="HKJ71"/>
      <c r="HKK71"/>
      <c r="HKL71"/>
      <c r="HKM71"/>
      <c r="HKN71"/>
      <c r="HKO71"/>
      <c r="HKP71"/>
      <c r="HKQ71"/>
      <c r="HKR71"/>
      <c r="HKS71"/>
      <c r="HKT71"/>
      <c r="HKU71"/>
      <c r="HKV71"/>
      <c r="HKW71"/>
      <c r="HKX71"/>
      <c r="HKY71"/>
      <c r="HKZ71"/>
      <c r="HLA71"/>
      <c r="HLB71"/>
      <c r="HLC71"/>
      <c r="HLD71"/>
      <c r="HLE71"/>
      <c r="HLF71"/>
      <c r="HLG71"/>
      <c r="HLH71"/>
      <c r="HLI71"/>
      <c r="HLJ71"/>
      <c r="HLK71"/>
      <c r="HLL71"/>
      <c r="HLM71"/>
      <c r="HLN71"/>
      <c r="HLO71"/>
      <c r="HLP71"/>
      <c r="HLQ71"/>
      <c r="HLR71"/>
      <c r="HLS71"/>
      <c r="HLT71"/>
      <c r="HLU71"/>
      <c r="HLV71"/>
      <c r="HLW71"/>
      <c r="HLX71"/>
      <c r="HLY71"/>
      <c r="HLZ71"/>
      <c r="HMA71"/>
      <c r="HMB71"/>
      <c r="HMC71"/>
      <c r="HMD71"/>
      <c r="HME71"/>
      <c r="HMF71"/>
      <c r="HMG71"/>
      <c r="HMH71"/>
      <c r="HMI71"/>
      <c r="HMJ71"/>
      <c r="HMK71"/>
      <c r="HML71"/>
      <c r="HMM71"/>
      <c r="HMN71"/>
      <c r="HMO71"/>
      <c r="HMP71"/>
      <c r="HMQ71"/>
      <c r="HMR71"/>
      <c r="HMS71"/>
      <c r="HMT71"/>
      <c r="HMU71"/>
      <c r="HMV71"/>
      <c r="HMW71"/>
      <c r="HMX71"/>
      <c r="HMY71"/>
      <c r="HMZ71"/>
      <c r="HNA71"/>
      <c r="HNB71"/>
      <c r="HNC71"/>
      <c r="HND71"/>
      <c r="HNE71"/>
      <c r="HNF71"/>
      <c r="HNG71"/>
      <c r="HNH71"/>
      <c r="HNI71"/>
      <c r="HNJ71"/>
      <c r="HNK71"/>
      <c r="HNL71"/>
      <c r="HNM71"/>
      <c r="HNN71"/>
      <c r="HNO71"/>
      <c r="HNP71"/>
      <c r="HNQ71"/>
      <c r="HNR71"/>
      <c r="HNS71"/>
      <c r="HNT71"/>
      <c r="HNU71"/>
      <c r="HNV71"/>
      <c r="HNW71"/>
      <c r="HNX71"/>
      <c r="HNY71"/>
      <c r="HNZ71"/>
      <c r="HOA71"/>
      <c r="HOB71"/>
      <c r="HOC71"/>
      <c r="HOD71"/>
      <c r="HOE71"/>
      <c r="HOF71"/>
      <c r="HOG71"/>
      <c r="HOH71"/>
      <c r="HOI71"/>
      <c r="HOJ71"/>
      <c r="HOK71"/>
      <c r="HOL71"/>
      <c r="HOM71"/>
      <c r="HON71"/>
      <c r="HOO71"/>
      <c r="HOP71"/>
      <c r="HOQ71"/>
      <c r="HOR71"/>
      <c r="HOS71"/>
      <c r="HOT71"/>
      <c r="HOU71"/>
      <c r="HOV71"/>
      <c r="HOW71"/>
      <c r="HOX71"/>
      <c r="HOY71"/>
      <c r="HOZ71"/>
      <c r="HPA71"/>
      <c r="HPB71"/>
      <c r="HPC71"/>
      <c r="HPD71"/>
      <c r="HPE71"/>
      <c r="HPF71"/>
      <c r="HPG71"/>
      <c r="HPH71"/>
      <c r="HPI71"/>
      <c r="HPJ71"/>
      <c r="HPK71"/>
      <c r="HPL71"/>
      <c r="HPM71"/>
      <c r="HPN71"/>
      <c r="HPO71"/>
      <c r="HPP71"/>
      <c r="HPQ71"/>
      <c r="HPR71"/>
      <c r="HPS71"/>
      <c r="HPT71"/>
      <c r="HPU71"/>
      <c r="HPV71"/>
      <c r="HPW71"/>
      <c r="HPX71"/>
      <c r="HPY71"/>
      <c r="HPZ71"/>
      <c r="HQA71"/>
      <c r="HQB71"/>
      <c r="HQC71"/>
      <c r="HQD71"/>
      <c r="HQE71"/>
      <c r="HQF71"/>
      <c r="HQG71"/>
      <c r="HQH71"/>
      <c r="HQI71"/>
      <c r="HQJ71"/>
      <c r="HQK71"/>
      <c r="HQL71"/>
      <c r="HQM71"/>
      <c r="HQN71"/>
      <c r="HQO71"/>
      <c r="HQP71"/>
      <c r="HQQ71"/>
      <c r="HQR71"/>
      <c r="HQS71"/>
      <c r="HQT71"/>
      <c r="HQU71"/>
      <c r="HQV71"/>
      <c r="HQW71"/>
      <c r="HQX71"/>
      <c r="HQY71"/>
      <c r="HQZ71"/>
      <c r="HRA71"/>
      <c r="HRB71"/>
      <c r="HRC71"/>
      <c r="HRD71"/>
      <c r="HRE71"/>
      <c r="HRF71"/>
      <c r="HRG71"/>
      <c r="HRH71"/>
      <c r="HRI71"/>
      <c r="HRJ71"/>
      <c r="HRK71"/>
      <c r="HRL71"/>
      <c r="HRM71"/>
      <c r="HRN71"/>
      <c r="HRO71"/>
      <c r="HRP71"/>
      <c r="HRQ71"/>
      <c r="HRR71"/>
      <c r="HRS71"/>
      <c r="HRT71"/>
      <c r="HRU71"/>
      <c r="HRV71"/>
      <c r="HRW71"/>
      <c r="HRX71"/>
      <c r="HRY71"/>
      <c r="HRZ71"/>
      <c r="HSA71"/>
      <c r="HSB71"/>
      <c r="HSC71"/>
      <c r="HSD71"/>
      <c r="HSE71"/>
      <c r="HSF71"/>
      <c r="HSG71"/>
      <c r="HSH71"/>
      <c r="HSI71"/>
      <c r="HSJ71"/>
      <c r="HSK71"/>
      <c r="HSL71"/>
      <c r="HSM71"/>
      <c r="HSN71"/>
      <c r="HSO71"/>
      <c r="HSP71"/>
      <c r="HSQ71"/>
      <c r="HSR71"/>
      <c r="HSS71"/>
      <c r="HST71"/>
      <c r="HSU71"/>
      <c r="HSV71"/>
      <c r="HSW71"/>
      <c r="HSX71"/>
      <c r="HSY71"/>
      <c r="HSZ71"/>
      <c r="HTA71"/>
      <c r="HTB71"/>
      <c r="HTC71"/>
      <c r="HTD71"/>
      <c r="HTE71"/>
      <c r="HTF71"/>
      <c r="HTG71"/>
      <c r="HTH71"/>
      <c r="HTI71"/>
      <c r="HTJ71"/>
      <c r="HTK71"/>
      <c r="HTL71"/>
      <c r="HTM71"/>
      <c r="HTN71"/>
      <c r="HTO71"/>
      <c r="HTP71"/>
      <c r="HTQ71"/>
      <c r="HTR71"/>
      <c r="HTS71"/>
      <c r="HTT71"/>
      <c r="HTU71"/>
      <c r="HTV71"/>
      <c r="HTW71"/>
      <c r="HTX71"/>
      <c r="HTY71"/>
      <c r="HTZ71"/>
      <c r="HUA71"/>
      <c r="HUB71"/>
      <c r="HUC71"/>
      <c r="HUD71"/>
      <c r="HUE71"/>
      <c r="HUF71"/>
      <c r="HUG71"/>
      <c r="HUH71"/>
      <c r="HUI71"/>
      <c r="HUJ71"/>
      <c r="HUK71"/>
      <c r="HUL71"/>
      <c r="HUM71"/>
      <c r="HUN71"/>
      <c r="HUO71"/>
      <c r="HUP71"/>
      <c r="HUQ71"/>
      <c r="HUR71"/>
      <c r="HUS71"/>
      <c r="HUT71"/>
      <c r="HUU71"/>
      <c r="HUV71"/>
      <c r="HUW71"/>
      <c r="HUX71"/>
      <c r="HUY71"/>
      <c r="HUZ71"/>
      <c r="HVA71"/>
      <c r="HVB71"/>
      <c r="HVC71"/>
      <c r="HVD71"/>
      <c r="HVE71"/>
      <c r="HVF71"/>
      <c r="HVG71"/>
      <c r="HVH71"/>
      <c r="HVI71"/>
      <c r="HVJ71"/>
      <c r="HVK71"/>
      <c r="HVL71"/>
      <c r="HVM71"/>
      <c r="HVN71"/>
      <c r="HVO71"/>
      <c r="HVP71"/>
      <c r="HVQ71"/>
      <c r="HVR71"/>
      <c r="HVS71"/>
      <c r="HVT71"/>
      <c r="HVU71"/>
      <c r="HVV71"/>
      <c r="HVW71"/>
      <c r="HVX71"/>
      <c r="HVY71"/>
      <c r="HVZ71"/>
      <c r="HWA71"/>
      <c r="HWB71"/>
      <c r="HWC71"/>
      <c r="HWD71"/>
      <c r="HWE71"/>
      <c r="HWF71"/>
      <c r="HWG71"/>
      <c r="HWH71"/>
      <c r="HWI71"/>
      <c r="HWJ71"/>
      <c r="HWK71"/>
      <c r="HWL71"/>
      <c r="HWM71"/>
      <c r="HWN71"/>
      <c r="HWO71"/>
      <c r="HWP71"/>
      <c r="HWQ71"/>
      <c r="HWR71"/>
      <c r="HWS71"/>
      <c r="HWT71"/>
      <c r="HWU71"/>
      <c r="HWV71"/>
      <c r="HWW71"/>
      <c r="HWX71"/>
      <c r="HWY71"/>
      <c r="HWZ71"/>
      <c r="HXA71"/>
      <c r="HXB71"/>
      <c r="HXC71"/>
      <c r="HXD71"/>
      <c r="HXE71"/>
      <c r="HXF71"/>
      <c r="HXG71"/>
      <c r="HXH71"/>
      <c r="HXI71"/>
      <c r="HXJ71"/>
      <c r="HXK71"/>
      <c r="HXL71"/>
      <c r="HXM71"/>
      <c r="HXN71"/>
      <c r="HXO71"/>
      <c r="HXP71"/>
      <c r="HXQ71"/>
      <c r="HXR71"/>
      <c r="HXS71"/>
      <c r="HXT71"/>
      <c r="HXU71"/>
      <c r="HXV71"/>
      <c r="HXW71"/>
      <c r="HXX71"/>
      <c r="HXY71"/>
      <c r="HXZ71"/>
      <c r="HYA71"/>
      <c r="HYB71"/>
      <c r="HYC71"/>
      <c r="HYD71"/>
      <c r="HYE71"/>
      <c r="HYF71"/>
      <c r="HYG71"/>
      <c r="HYH71"/>
      <c r="HYI71"/>
      <c r="HYJ71"/>
      <c r="HYK71"/>
      <c r="HYL71"/>
      <c r="HYM71"/>
      <c r="HYN71"/>
      <c r="HYO71"/>
      <c r="HYP71"/>
      <c r="HYQ71"/>
      <c r="HYR71"/>
      <c r="HYS71"/>
      <c r="HYT71"/>
      <c r="HYU71"/>
      <c r="HYV71"/>
      <c r="HYW71"/>
      <c r="HYX71"/>
      <c r="HYY71"/>
      <c r="HYZ71"/>
      <c r="HZA71"/>
      <c r="HZB71"/>
      <c r="HZC71"/>
      <c r="HZD71"/>
      <c r="HZE71"/>
      <c r="HZF71"/>
      <c r="HZG71"/>
      <c r="HZH71"/>
      <c r="HZI71"/>
      <c r="HZJ71"/>
      <c r="HZK71"/>
      <c r="HZL71"/>
      <c r="HZM71"/>
      <c r="HZN71"/>
      <c r="HZO71"/>
      <c r="HZP71"/>
      <c r="HZQ71"/>
      <c r="HZR71"/>
      <c r="HZS71"/>
      <c r="HZT71"/>
      <c r="HZU71"/>
      <c r="HZV71"/>
      <c r="HZW71"/>
      <c r="HZX71"/>
      <c r="HZY71"/>
      <c r="HZZ71"/>
      <c r="IAA71"/>
      <c r="IAB71"/>
      <c r="IAC71"/>
      <c r="IAD71"/>
      <c r="IAE71"/>
      <c r="IAF71"/>
      <c r="IAG71"/>
      <c r="IAH71"/>
      <c r="IAI71"/>
      <c r="IAJ71"/>
      <c r="IAK71"/>
      <c r="IAL71"/>
      <c r="IAM71"/>
      <c r="IAN71"/>
      <c r="IAO71"/>
      <c r="IAP71"/>
      <c r="IAQ71"/>
      <c r="IAR71"/>
      <c r="IAS71"/>
      <c r="IAT71"/>
      <c r="IAU71"/>
      <c r="IAV71"/>
      <c r="IAW71"/>
      <c r="IAX71"/>
      <c r="IAY71"/>
      <c r="IAZ71"/>
      <c r="IBA71"/>
      <c r="IBB71"/>
      <c r="IBC71"/>
      <c r="IBD71"/>
      <c r="IBE71"/>
      <c r="IBF71"/>
      <c r="IBG71"/>
      <c r="IBH71"/>
      <c r="IBI71"/>
      <c r="IBJ71"/>
      <c r="IBK71"/>
      <c r="IBL71"/>
      <c r="IBM71"/>
      <c r="IBN71"/>
      <c r="IBO71"/>
      <c r="IBP71"/>
      <c r="IBQ71"/>
      <c r="IBR71"/>
      <c r="IBS71"/>
      <c r="IBT71"/>
      <c r="IBU71"/>
      <c r="IBV71"/>
      <c r="IBW71"/>
      <c r="IBX71"/>
      <c r="IBY71"/>
      <c r="IBZ71"/>
      <c r="ICA71"/>
      <c r="ICB71"/>
      <c r="ICC71"/>
      <c r="ICD71"/>
      <c r="ICE71"/>
      <c r="ICF71"/>
      <c r="ICG71"/>
      <c r="ICH71"/>
      <c r="ICI71"/>
      <c r="ICJ71"/>
      <c r="ICK71"/>
      <c r="ICL71"/>
      <c r="ICM71"/>
      <c r="ICN71"/>
      <c r="ICO71"/>
      <c r="ICP71"/>
      <c r="ICQ71"/>
      <c r="ICR71"/>
      <c r="ICS71"/>
      <c r="ICT71"/>
      <c r="ICU71"/>
      <c r="ICV71"/>
      <c r="ICW71"/>
      <c r="ICX71"/>
      <c r="ICY71"/>
      <c r="ICZ71"/>
      <c r="IDA71"/>
      <c r="IDB71"/>
      <c r="IDC71"/>
      <c r="IDD71"/>
      <c r="IDE71"/>
      <c r="IDF71"/>
      <c r="IDG71"/>
      <c r="IDH71"/>
      <c r="IDI71"/>
      <c r="IDJ71"/>
      <c r="IDK71"/>
      <c r="IDL71"/>
      <c r="IDM71"/>
      <c r="IDN71"/>
      <c r="IDO71"/>
      <c r="IDP71"/>
      <c r="IDQ71"/>
      <c r="IDR71"/>
      <c r="IDS71"/>
      <c r="IDT71"/>
      <c r="IDU71"/>
      <c r="IDV71"/>
      <c r="IDW71"/>
      <c r="IDX71"/>
      <c r="IDY71"/>
      <c r="IDZ71"/>
      <c r="IEA71"/>
      <c r="IEB71"/>
      <c r="IEC71"/>
      <c r="IED71"/>
      <c r="IEE71"/>
      <c r="IEF71"/>
      <c r="IEG71"/>
      <c r="IEH71"/>
      <c r="IEI71"/>
      <c r="IEJ71"/>
      <c r="IEK71"/>
      <c r="IEL71"/>
      <c r="IEM71"/>
      <c r="IEN71"/>
      <c r="IEO71"/>
      <c r="IEP71"/>
      <c r="IEQ71"/>
      <c r="IER71"/>
      <c r="IES71"/>
      <c r="IET71"/>
      <c r="IEU71"/>
      <c r="IEV71"/>
      <c r="IEW71"/>
      <c r="IEX71"/>
      <c r="IEY71"/>
      <c r="IEZ71"/>
      <c r="IFA71"/>
      <c r="IFB71"/>
      <c r="IFC71"/>
      <c r="IFD71"/>
      <c r="IFE71"/>
      <c r="IFF71"/>
      <c r="IFG71"/>
      <c r="IFH71"/>
      <c r="IFI71"/>
      <c r="IFJ71"/>
      <c r="IFK71"/>
      <c r="IFL71"/>
      <c r="IFM71"/>
      <c r="IFN71"/>
      <c r="IFO71"/>
      <c r="IFP71"/>
      <c r="IFQ71"/>
      <c r="IFR71"/>
      <c r="IFS71"/>
      <c r="IFT71"/>
      <c r="IFU71"/>
      <c r="IFV71"/>
      <c r="IFW71"/>
      <c r="IFX71"/>
      <c r="IFY71"/>
      <c r="IFZ71"/>
      <c r="IGA71"/>
      <c r="IGB71"/>
      <c r="IGC71"/>
      <c r="IGD71"/>
      <c r="IGE71"/>
      <c r="IGF71"/>
      <c r="IGG71"/>
      <c r="IGH71"/>
      <c r="IGI71"/>
      <c r="IGJ71"/>
      <c r="IGK71"/>
      <c r="IGL71"/>
      <c r="IGM71"/>
      <c r="IGN71"/>
      <c r="IGO71"/>
      <c r="IGP71"/>
      <c r="IGQ71"/>
      <c r="IGR71"/>
      <c r="IGS71"/>
      <c r="IGT71"/>
      <c r="IGU71"/>
      <c r="IGV71"/>
      <c r="IGW71"/>
      <c r="IGX71"/>
      <c r="IGY71"/>
      <c r="IGZ71"/>
      <c r="IHA71"/>
      <c r="IHB71"/>
      <c r="IHC71"/>
      <c r="IHD71"/>
      <c r="IHE71"/>
      <c r="IHF71"/>
      <c r="IHG71"/>
      <c r="IHH71"/>
      <c r="IHI71"/>
      <c r="IHJ71"/>
      <c r="IHK71"/>
      <c r="IHL71"/>
      <c r="IHM71"/>
      <c r="IHN71"/>
      <c r="IHO71"/>
      <c r="IHP71"/>
      <c r="IHQ71"/>
      <c r="IHR71"/>
      <c r="IHS71"/>
      <c r="IHT71"/>
      <c r="IHU71"/>
      <c r="IHV71"/>
      <c r="IHW71"/>
      <c r="IHX71"/>
      <c r="IHY71"/>
      <c r="IHZ71"/>
      <c r="IIA71"/>
      <c r="IIB71"/>
      <c r="IIC71"/>
      <c r="IID71"/>
      <c r="IIE71"/>
      <c r="IIF71"/>
      <c r="IIG71"/>
      <c r="IIH71"/>
      <c r="III71"/>
      <c r="IIJ71"/>
      <c r="IIK71"/>
      <c r="IIL71"/>
      <c r="IIM71"/>
      <c r="IIN71"/>
      <c r="IIO71"/>
      <c r="IIP71"/>
      <c r="IIQ71"/>
      <c r="IIR71"/>
      <c r="IIS71"/>
      <c r="IIT71"/>
      <c r="IIU71"/>
      <c r="IIV71"/>
      <c r="IIW71"/>
      <c r="IIX71"/>
      <c r="IIY71"/>
      <c r="IIZ71"/>
      <c r="IJA71"/>
      <c r="IJB71"/>
      <c r="IJC71"/>
      <c r="IJD71"/>
      <c r="IJE71"/>
      <c r="IJF71"/>
      <c r="IJG71"/>
      <c r="IJH71"/>
      <c r="IJI71"/>
      <c r="IJJ71"/>
      <c r="IJK71"/>
      <c r="IJL71"/>
      <c r="IJM71"/>
      <c r="IJN71"/>
      <c r="IJO71"/>
      <c r="IJP71"/>
      <c r="IJQ71"/>
      <c r="IJR71"/>
      <c r="IJS71"/>
      <c r="IJT71"/>
      <c r="IJU71"/>
      <c r="IJV71"/>
      <c r="IJW71"/>
      <c r="IJX71"/>
      <c r="IJY71"/>
      <c r="IJZ71"/>
      <c r="IKA71"/>
      <c r="IKB71"/>
      <c r="IKC71"/>
      <c r="IKD71"/>
      <c r="IKE71"/>
      <c r="IKF71"/>
      <c r="IKG71"/>
      <c r="IKH71"/>
      <c r="IKI71"/>
      <c r="IKJ71"/>
      <c r="IKK71"/>
      <c r="IKL71"/>
      <c r="IKM71"/>
      <c r="IKN71"/>
      <c r="IKO71"/>
      <c r="IKP71"/>
      <c r="IKQ71"/>
      <c r="IKR71"/>
      <c r="IKS71"/>
      <c r="IKT71"/>
      <c r="IKU71"/>
      <c r="IKV71"/>
      <c r="IKW71"/>
      <c r="IKX71"/>
      <c r="IKY71"/>
      <c r="IKZ71"/>
      <c r="ILA71"/>
      <c r="ILB71"/>
      <c r="ILC71"/>
      <c r="ILD71"/>
      <c r="ILE71"/>
      <c r="ILF71"/>
      <c r="ILG71"/>
      <c r="ILH71"/>
      <c r="ILI71"/>
      <c r="ILJ71"/>
      <c r="ILK71"/>
      <c r="ILL71"/>
      <c r="ILM71"/>
      <c r="ILN71"/>
      <c r="ILO71"/>
      <c r="ILP71"/>
      <c r="ILQ71"/>
      <c r="ILR71"/>
      <c r="ILS71"/>
      <c r="ILT71"/>
      <c r="ILU71"/>
      <c r="ILV71"/>
      <c r="ILW71"/>
      <c r="ILX71"/>
      <c r="ILY71"/>
      <c r="ILZ71"/>
      <c r="IMA71"/>
      <c r="IMB71"/>
      <c r="IMC71"/>
      <c r="IMD71"/>
      <c r="IME71"/>
      <c r="IMF71"/>
      <c r="IMG71"/>
      <c r="IMH71"/>
      <c r="IMI71"/>
      <c r="IMJ71"/>
      <c r="IMK71"/>
      <c r="IML71"/>
      <c r="IMM71"/>
      <c r="IMN71"/>
      <c r="IMO71"/>
      <c r="IMP71"/>
      <c r="IMQ71"/>
      <c r="IMR71"/>
      <c r="IMS71"/>
      <c r="IMT71"/>
      <c r="IMU71"/>
      <c r="IMV71"/>
      <c r="IMW71"/>
      <c r="IMX71"/>
      <c r="IMY71"/>
      <c r="IMZ71"/>
      <c r="INA71"/>
      <c r="INB71"/>
      <c r="INC71"/>
      <c r="IND71"/>
      <c r="INE71"/>
      <c r="INF71"/>
      <c r="ING71"/>
      <c r="INH71"/>
      <c r="INI71"/>
      <c r="INJ71"/>
      <c r="INK71"/>
      <c r="INL71"/>
      <c r="INM71"/>
      <c r="INN71"/>
      <c r="INO71"/>
      <c r="INP71"/>
      <c r="INQ71"/>
      <c r="INR71"/>
      <c r="INS71"/>
      <c r="INT71"/>
      <c r="INU71"/>
      <c r="INV71"/>
      <c r="INW71"/>
      <c r="INX71"/>
      <c r="INY71"/>
      <c r="INZ71"/>
      <c r="IOA71"/>
      <c r="IOB71"/>
      <c r="IOC71"/>
      <c r="IOD71"/>
      <c r="IOE71"/>
      <c r="IOF71"/>
      <c r="IOG71"/>
      <c r="IOH71"/>
      <c r="IOI71"/>
      <c r="IOJ71"/>
      <c r="IOK71"/>
      <c r="IOL71"/>
      <c r="IOM71"/>
      <c r="ION71"/>
      <c r="IOO71"/>
      <c r="IOP71"/>
      <c r="IOQ71"/>
      <c r="IOR71"/>
      <c r="IOS71"/>
      <c r="IOT71"/>
      <c r="IOU71"/>
      <c r="IOV71"/>
      <c r="IOW71"/>
      <c r="IOX71"/>
      <c r="IOY71"/>
      <c r="IOZ71"/>
      <c r="IPA71"/>
      <c r="IPB71"/>
      <c r="IPC71"/>
      <c r="IPD71"/>
      <c r="IPE71"/>
      <c r="IPF71"/>
      <c r="IPG71"/>
      <c r="IPH71"/>
      <c r="IPI71"/>
      <c r="IPJ71"/>
      <c r="IPK71"/>
      <c r="IPL71"/>
      <c r="IPM71"/>
      <c r="IPN71"/>
      <c r="IPO71"/>
      <c r="IPP71"/>
      <c r="IPQ71"/>
      <c r="IPR71"/>
      <c r="IPS71"/>
      <c r="IPT71"/>
      <c r="IPU71"/>
      <c r="IPV71"/>
      <c r="IPW71"/>
      <c r="IPX71"/>
      <c r="IPY71"/>
      <c r="IPZ71"/>
      <c r="IQA71"/>
      <c r="IQB71"/>
      <c r="IQC71"/>
      <c r="IQD71"/>
      <c r="IQE71"/>
      <c r="IQF71"/>
      <c r="IQG71"/>
      <c r="IQH71"/>
      <c r="IQI71"/>
      <c r="IQJ71"/>
      <c r="IQK71"/>
      <c r="IQL71"/>
      <c r="IQM71"/>
      <c r="IQN71"/>
      <c r="IQO71"/>
      <c r="IQP71"/>
      <c r="IQQ71"/>
      <c r="IQR71"/>
      <c r="IQS71"/>
      <c r="IQT71"/>
      <c r="IQU71"/>
      <c r="IQV71"/>
      <c r="IQW71"/>
      <c r="IQX71"/>
      <c r="IQY71"/>
      <c r="IQZ71"/>
      <c r="IRA71"/>
      <c r="IRB71"/>
      <c r="IRC71"/>
      <c r="IRD71"/>
      <c r="IRE71"/>
      <c r="IRF71"/>
      <c r="IRG71"/>
      <c r="IRH71"/>
      <c r="IRI71"/>
      <c r="IRJ71"/>
      <c r="IRK71"/>
      <c r="IRL71"/>
      <c r="IRM71"/>
      <c r="IRN71"/>
      <c r="IRO71"/>
      <c r="IRP71"/>
      <c r="IRQ71"/>
      <c r="IRR71"/>
      <c r="IRS71"/>
      <c r="IRT71"/>
      <c r="IRU71"/>
      <c r="IRV71"/>
      <c r="IRW71"/>
      <c r="IRX71"/>
      <c r="IRY71"/>
      <c r="IRZ71"/>
      <c r="ISA71"/>
      <c r="ISB71"/>
      <c r="ISC71"/>
      <c r="ISD71"/>
      <c r="ISE71"/>
      <c r="ISF71"/>
      <c r="ISG71"/>
      <c r="ISH71"/>
      <c r="ISI71"/>
      <c r="ISJ71"/>
      <c r="ISK71"/>
      <c r="ISL71"/>
      <c r="ISM71"/>
      <c r="ISN71"/>
      <c r="ISO71"/>
      <c r="ISP71"/>
      <c r="ISQ71"/>
      <c r="ISR71"/>
      <c r="ISS71"/>
      <c r="IST71"/>
      <c r="ISU71"/>
      <c r="ISV71"/>
      <c r="ISW71"/>
      <c r="ISX71"/>
      <c r="ISY71"/>
      <c r="ISZ71"/>
      <c r="ITA71"/>
      <c r="ITB71"/>
      <c r="ITC71"/>
      <c r="ITD71"/>
      <c r="ITE71"/>
      <c r="ITF71"/>
      <c r="ITG71"/>
      <c r="ITH71"/>
      <c r="ITI71"/>
      <c r="ITJ71"/>
      <c r="ITK71"/>
      <c r="ITL71"/>
      <c r="ITM71"/>
      <c r="ITN71"/>
      <c r="ITO71"/>
      <c r="ITP71"/>
      <c r="ITQ71"/>
      <c r="ITR71"/>
      <c r="ITS71"/>
      <c r="ITT71"/>
      <c r="ITU71"/>
      <c r="ITV71"/>
      <c r="ITW71"/>
      <c r="ITX71"/>
      <c r="ITY71"/>
      <c r="ITZ71"/>
      <c r="IUA71"/>
      <c r="IUB71"/>
      <c r="IUC71"/>
      <c r="IUD71"/>
      <c r="IUE71"/>
      <c r="IUF71"/>
      <c r="IUG71"/>
      <c r="IUH71"/>
      <c r="IUI71"/>
      <c r="IUJ71"/>
      <c r="IUK71"/>
      <c r="IUL71"/>
      <c r="IUM71"/>
      <c r="IUN71"/>
      <c r="IUO71"/>
      <c r="IUP71"/>
      <c r="IUQ71"/>
      <c r="IUR71"/>
      <c r="IUS71"/>
      <c r="IUT71"/>
      <c r="IUU71"/>
      <c r="IUV71"/>
      <c r="IUW71"/>
      <c r="IUX71"/>
      <c r="IUY71"/>
      <c r="IUZ71"/>
      <c r="IVA71"/>
      <c r="IVB71"/>
      <c r="IVC71"/>
      <c r="IVD71"/>
      <c r="IVE71"/>
      <c r="IVF71"/>
      <c r="IVG71"/>
      <c r="IVH71"/>
      <c r="IVI71"/>
      <c r="IVJ71"/>
      <c r="IVK71"/>
      <c r="IVL71"/>
      <c r="IVM71"/>
      <c r="IVN71"/>
      <c r="IVO71"/>
      <c r="IVP71"/>
      <c r="IVQ71"/>
      <c r="IVR71"/>
      <c r="IVS71"/>
      <c r="IVT71"/>
      <c r="IVU71"/>
      <c r="IVV71"/>
      <c r="IVW71"/>
      <c r="IVX71"/>
      <c r="IVY71"/>
      <c r="IVZ71"/>
      <c r="IWA71"/>
      <c r="IWB71"/>
      <c r="IWC71"/>
      <c r="IWD71"/>
      <c r="IWE71"/>
      <c r="IWF71"/>
      <c r="IWG71"/>
      <c r="IWH71"/>
      <c r="IWI71"/>
      <c r="IWJ71"/>
      <c r="IWK71"/>
      <c r="IWL71"/>
      <c r="IWM71"/>
      <c r="IWN71"/>
      <c r="IWO71"/>
      <c r="IWP71"/>
      <c r="IWQ71"/>
      <c r="IWR71"/>
      <c r="IWS71"/>
      <c r="IWT71"/>
      <c r="IWU71"/>
      <c r="IWV71"/>
      <c r="IWW71"/>
      <c r="IWX71"/>
      <c r="IWY71"/>
      <c r="IWZ71"/>
      <c r="IXA71"/>
      <c r="IXB71"/>
      <c r="IXC71"/>
      <c r="IXD71"/>
      <c r="IXE71"/>
      <c r="IXF71"/>
      <c r="IXG71"/>
      <c r="IXH71"/>
      <c r="IXI71"/>
      <c r="IXJ71"/>
      <c r="IXK71"/>
      <c r="IXL71"/>
      <c r="IXM71"/>
      <c r="IXN71"/>
      <c r="IXO71"/>
      <c r="IXP71"/>
      <c r="IXQ71"/>
      <c r="IXR71"/>
      <c r="IXS71"/>
      <c r="IXT71"/>
      <c r="IXU71"/>
      <c r="IXV71"/>
      <c r="IXW71"/>
      <c r="IXX71"/>
      <c r="IXY71"/>
      <c r="IXZ71"/>
      <c r="IYA71"/>
      <c r="IYB71"/>
      <c r="IYC71"/>
      <c r="IYD71"/>
      <c r="IYE71"/>
      <c r="IYF71"/>
      <c r="IYG71"/>
      <c r="IYH71"/>
      <c r="IYI71"/>
      <c r="IYJ71"/>
      <c r="IYK71"/>
      <c r="IYL71"/>
      <c r="IYM71"/>
      <c r="IYN71"/>
      <c r="IYO71"/>
      <c r="IYP71"/>
      <c r="IYQ71"/>
      <c r="IYR71"/>
      <c r="IYS71"/>
      <c r="IYT71"/>
      <c r="IYU71"/>
      <c r="IYV71"/>
      <c r="IYW71"/>
      <c r="IYX71"/>
      <c r="IYY71"/>
      <c r="IYZ71"/>
      <c r="IZA71"/>
      <c r="IZB71"/>
      <c r="IZC71"/>
      <c r="IZD71"/>
      <c r="IZE71"/>
      <c r="IZF71"/>
      <c r="IZG71"/>
      <c r="IZH71"/>
      <c r="IZI71"/>
      <c r="IZJ71"/>
      <c r="IZK71"/>
      <c r="IZL71"/>
      <c r="IZM71"/>
      <c r="IZN71"/>
      <c r="IZO71"/>
      <c r="IZP71"/>
      <c r="IZQ71"/>
      <c r="IZR71"/>
      <c r="IZS71"/>
      <c r="IZT71"/>
      <c r="IZU71"/>
      <c r="IZV71"/>
      <c r="IZW71"/>
      <c r="IZX71"/>
      <c r="IZY71"/>
      <c r="IZZ71"/>
      <c r="JAA71"/>
      <c r="JAB71"/>
      <c r="JAC71"/>
      <c r="JAD71"/>
      <c r="JAE71"/>
      <c r="JAF71"/>
      <c r="JAG71"/>
      <c r="JAH71"/>
      <c r="JAI71"/>
      <c r="JAJ71"/>
      <c r="JAK71"/>
      <c r="JAL71"/>
      <c r="JAM71"/>
      <c r="JAN71"/>
      <c r="JAO71"/>
      <c r="JAP71"/>
      <c r="JAQ71"/>
      <c r="JAR71"/>
      <c r="JAS71"/>
      <c r="JAT71"/>
      <c r="JAU71"/>
      <c r="JAV71"/>
      <c r="JAW71"/>
      <c r="JAX71"/>
      <c r="JAY71"/>
      <c r="JAZ71"/>
      <c r="JBA71"/>
      <c r="JBB71"/>
      <c r="JBC71"/>
      <c r="JBD71"/>
      <c r="JBE71"/>
      <c r="JBF71"/>
      <c r="JBG71"/>
      <c r="JBH71"/>
      <c r="JBI71"/>
      <c r="JBJ71"/>
      <c r="JBK71"/>
      <c r="JBL71"/>
      <c r="JBM71"/>
      <c r="JBN71"/>
      <c r="JBO71"/>
      <c r="JBP71"/>
      <c r="JBQ71"/>
      <c r="JBR71"/>
      <c r="JBS71"/>
      <c r="JBT71"/>
      <c r="JBU71"/>
      <c r="JBV71"/>
      <c r="JBW71"/>
      <c r="JBX71"/>
      <c r="JBY71"/>
      <c r="JBZ71"/>
      <c r="JCA71"/>
      <c r="JCB71"/>
      <c r="JCC71"/>
      <c r="JCD71"/>
      <c r="JCE71"/>
      <c r="JCF71"/>
      <c r="JCG71"/>
      <c r="JCH71"/>
      <c r="JCI71"/>
      <c r="JCJ71"/>
      <c r="JCK71"/>
      <c r="JCL71"/>
      <c r="JCM71"/>
      <c r="JCN71"/>
      <c r="JCO71"/>
      <c r="JCP71"/>
      <c r="JCQ71"/>
      <c r="JCR71"/>
      <c r="JCS71"/>
      <c r="JCT71"/>
      <c r="JCU71"/>
      <c r="JCV71"/>
      <c r="JCW71"/>
      <c r="JCX71"/>
      <c r="JCY71"/>
      <c r="JCZ71"/>
      <c r="JDA71"/>
      <c r="JDB71"/>
      <c r="JDC71"/>
      <c r="JDD71"/>
      <c r="JDE71"/>
      <c r="JDF71"/>
      <c r="JDG71"/>
      <c r="JDH71"/>
      <c r="JDI71"/>
      <c r="JDJ71"/>
      <c r="JDK71"/>
      <c r="JDL71"/>
      <c r="JDM71"/>
      <c r="JDN71"/>
      <c r="JDO71"/>
      <c r="JDP71"/>
      <c r="JDQ71"/>
      <c r="JDR71"/>
      <c r="JDS71"/>
      <c r="JDT71"/>
      <c r="JDU71"/>
      <c r="JDV71"/>
      <c r="JDW71"/>
      <c r="JDX71"/>
      <c r="JDY71"/>
      <c r="JDZ71"/>
      <c r="JEA71"/>
      <c r="JEB71"/>
      <c r="JEC71"/>
      <c r="JED71"/>
      <c r="JEE71"/>
      <c r="JEF71"/>
      <c r="JEG71"/>
      <c r="JEH71"/>
      <c r="JEI71"/>
      <c r="JEJ71"/>
      <c r="JEK71"/>
      <c r="JEL71"/>
      <c r="JEM71"/>
      <c r="JEN71"/>
      <c r="JEO71"/>
      <c r="JEP71"/>
      <c r="JEQ71"/>
      <c r="JER71"/>
      <c r="JES71"/>
      <c r="JET71"/>
      <c r="JEU71"/>
      <c r="JEV71"/>
      <c r="JEW71"/>
      <c r="JEX71"/>
      <c r="JEY71"/>
      <c r="JEZ71"/>
      <c r="JFA71"/>
      <c r="JFB71"/>
      <c r="JFC71"/>
      <c r="JFD71"/>
      <c r="JFE71"/>
      <c r="JFF71"/>
      <c r="JFG71"/>
      <c r="JFH71"/>
      <c r="JFI71"/>
      <c r="JFJ71"/>
      <c r="JFK71"/>
      <c r="JFL71"/>
      <c r="JFM71"/>
      <c r="JFN71"/>
      <c r="JFO71"/>
      <c r="JFP71"/>
      <c r="JFQ71"/>
      <c r="JFR71"/>
      <c r="JFS71"/>
      <c r="JFT71"/>
      <c r="JFU71"/>
      <c r="JFV71"/>
      <c r="JFW71"/>
      <c r="JFX71"/>
      <c r="JFY71"/>
      <c r="JFZ71"/>
      <c r="JGA71"/>
      <c r="JGB71"/>
      <c r="JGC71"/>
      <c r="JGD71"/>
      <c r="JGE71"/>
      <c r="JGF71"/>
      <c r="JGG71"/>
      <c r="JGH71"/>
      <c r="JGI71"/>
      <c r="JGJ71"/>
      <c r="JGK71"/>
      <c r="JGL71"/>
      <c r="JGM71"/>
      <c r="JGN71"/>
      <c r="JGO71"/>
      <c r="JGP71"/>
      <c r="JGQ71"/>
      <c r="JGR71"/>
      <c r="JGS71"/>
      <c r="JGT71"/>
      <c r="JGU71"/>
      <c r="JGV71"/>
      <c r="JGW71"/>
      <c r="JGX71"/>
      <c r="JGY71"/>
      <c r="JGZ71"/>
      <c r="JHA71"/>
      <c r="JHB71"/>
      <c r="JHC71"/>
      <c r="JHD71"/>
      <c r="JHE71"/>
      <c r="JHF71"/>
      <c r="JHG71"/>
      <c r="JHH71"/>
      <c r="JHI71"/>
      <c r="JHJ71"/>
      <c r="JHK71"/>
      <c r="JHL71"/>
      <c r="JHM71"/>
      <c r="JHN71"/>
      <c r="JHO71"/>
      <c r="JHP71"/>
      <c r="JHQ71"/>
      <c r="JHR71"/>
      <c r="JHS71"/>
      <c r="JHT71"/>
      <c r="JHU71"/>
      <c r="JHV71"/>
      <c r="JHW71"/>
      <c r="JHX71"/>
      <c r="JHY71"/>
      <c r="JHZ71"/>
      <c r="JIA71"/>
      <c r="JIB71"/>
      <c r="JIC71"/>
      <c r="JID71"/>
      <c r="JIE71"/>
      <c r="JIF71"/>
      <c r="JIG71"/>
      <c r="JIH71"/>
      <c r="JII71"/>
      <c r="JIJ71"/>
      <c r="JIK71"/>
      <c r="JIL71"/>
      <c r="JIM71"/>
      <c r="JIN71"/>
      <c r="JIO71"/>
      <c r="JIP71"/>
      <c r="JIQ71"/>
      <c r="JIR71"/>
      <c r="JIS71"/>
      <c r="JIT71"/>
      <c r="JIU71"/>
      <c r="JIV71"/>
      <c r="JIW71"/>
      <c r="JIX71"/>
      <c r="JIY71"/>
      <c r="JIZ71"/>
      <c r="JJA71"/>
      <c r="JJB71"/>
      <c r="JJC71"/>
      <c r="JJD71"/>
      <c r="JJE71"/>
      <c r="JJF71"/>
      <c r="JJG71"/>
      <c r="JJH71"/>
      <c r="JJI71"/>
      <c r="JJJ71"/>
      <c r="JJK71"/>
      <c r="JJL71"/>
      <c r="JJM71"/>
      <c r="JJN71"/>
      <c r="JJO71"/>
      <c r="JJP71"/>
      <c r="JJQ71"/>
      <c r="JJR71"/>
      <c r="JJS71"/>
      <c r="JJT71"/>
      <c r="JJU71"/>
      <c r="JJV71"/>
      <c r="JJW71"/>
      <c r="JJX71"/>
      <c r="JJY71"/>
      <c r="JJZ71"/>
      <c r="JKA71"/>
      <c r="JKB71"/>
      <c r="JKC71"/>
      <c r="JKD71"/>
      <c r="JKE71"/>
      <c r="JKF71"/>
      <c r="JKG71"/>
      <c r="JKH71"/>
      <c r="JKI71"/>
      <c r="JKJ71"/>
      <c r="JKK71"/>
      <c r="JKL71"/>
      <c r="JKM71"/>
      <c r="JKN71"/>
      <c r="JKO71"/>
      <c r="JKP71"/>
      <c r="JKQ71"/>
      <c r="JKR71"/>
      <c r="JKS71"/>
      <c r="JKT71"/>
      <c r="JKU71"/>
      <c r="JKV71"/>
      <c r="JKW71"/>
      <c r="JKX71"/>
      <c r="JKY71"/>
      <c r="JKZ71"/>
      <c r="JLA71"/>
      <c r="JLB71"/>
      <c r="JLC71"/>
      <c r="JLD71"/>
      <c r="JLE71"/>
      <c r="JLF71"/>
      <c r="JLG71"/>
      <c r="JLH71"/>
      <c r="JLI71"/>
      <c r="JLJ71"/>
      <c r="JLK71"/>
      <c r="JLL71"/>
      <c r="JLM71"/>
      <c r="JLN71"/>
      <c r="JLO71"/>
      <c r="JLP71"/>
      <c r="JLQ71"/>
      <c r="JLR71"/>
      <c r="JLS71"/>
      <c r="JLT71"/>
      <c r="JLU71"/>
      <c r="JLV71"/>
      <c r="JLW71"/>
      <c r="JLX71"/>
      <c r="JLY71"/>
      <c r="JLZ71"/>
      <c r="JMA71"/>
      <c r="JMB71"/>
      <c r="JMC71"/>
      <c r="JMD71"/>
      <c r="JME71"/>
      <c r="JMF71"/>
      <c r="JMG71"/>
      <c r="JMH71"/>
      <c r="JMI71"/>
      <c r="JMJ71"/>
      <c r="JMK71"/>
      <c r="JML71"/>
      <c r="JMM71"/>
      <c r="JMN71"/>
      <c r="JMO71"/>
      <c r="JMP71"/>
      <c r="JMQ71"/>
      <c r="JMR71"/>
      <c r="JMS71"/>
      <c r="JMT71"/>
      <c r="JMU71"/>
      <c r="JMV71"/>
      <c r="JMW71"/>
      <c r="JMX71"/>
      <c r="JMY71"/>
      <c r="JMZ71"/>
      <c r="JNA71"/>
      <c r="JNB71"/>
      <c r="JNC71"/>
      <c r="JND71"/>
      <c r="JNE71"/>
      <c r="JNF71"/>
      <c r="JNG71"/>
      <c r="JNH71"/>
      <c r="JNI71"/>
      <c r="JNJ71"/>
      <c r="JNK71"/>
      <c r="JNL71"/>
      <c r="JNM71"/>
      <c r="JNN71"/>
      <c r="JNO71"/>
      <c r="JNP71"/>
      <c r="JNQ71"/>
      <c r="JNR71"/>
      <c r="JNS71"/>
      <c r="JNT71"/>
      <c r="JNU71"/>
      <c r="JNV71"/>
      <c r="JNW71"/>
      <c r="JNX71"/>
      <c r="JNY71"/>
      <c r="JNZ71"/>
      <c r="JOA71"/>
      <c r="JOB71"/>
      <c r="JOC71"/>
      <c r="JOD71"/>
      <c r="JOE71"/>
      <c r="JOF71"/>
      <c r="JOG71"/>
      <c r="JOH71"/>
      <c r="JOI71"/>
      <c r="JOJ71"/>
      <c r="JOK71"/>
      <c r="JOL71"/>
      <c r="JOM71"/>
      <c r="JON71"/>
      <c r="JOO71"/>
      <c r="JOP71"/>
      <c r="JOQ71"/>
      <c r="JOR71"/>
      <c r="JOS71"/>
      <c r="JOT71"/>
      <c r="JOU71"/>
      <c r="JOV71"/>
      <c r="JOW71"/>
      <c r="JOX71"/>
      <c r="JOY71"/>
      <c r="JOZ71"/>
      <c r="JPA71"/>
      <c r="JPB71"/>
      <c r="JPC71"/>
      <c r="JPD71"/>
      <c r="JPE71"/>
      <c r="JPF71"/>
      <c r="JPG71"/>
      <c r="JPH71"/>
      <c r="JPI71"/>
      <c r="JPJ71"/>
      <c r="JPK71"/>
      <c r="JPL71"/>
      <c r="JPM71"/>
      <c r="JPN71"/>
      <c r="JPO71"/>
      <c r="JPP71"/>
      <c r="JPQ71"/>
      <c r="JPR71"/>
      <c r="JPS71"/>
      <c r="JPT71"/>
      <c r="JPU71"/>
      <c r="JPV71"/>
      <c r="JPW71"/>
      <c r="JPX71"/>
      <c r="JPY71"/>
      <c r="JPZ71"/>
      <c r="JQA71"/>
      <c r="JQB71"/>
      <c r="JQC71"/>
      <c r="JQD71"/>
      <c r="JQE71"/>
      <c r="JQF71"/>
      <c r="JQG71"/>
      <c r="JQH71"/>
      <c r="JQI71"/>
      <c r="JQJ71"/>
      <c r="JQK71"/>
      <c r="JQL71"/>
      <c r="JQM71"/>
      <c r="JQN71"/>
      <c r="JQO71"/>
      <c r="JQP71"/>
      <c r="JQQ71"/>
      <c r="JQR71"/>
      <c r="JQS71"/>
      <c r="JQT71"/>
      <c r="JQU71"/>
      <c r="JQV71"/>
      <c r="JQW71"/>
      <c r="JQX71"/>
      <c r="JQY71"/>
      <c r="JQZ71"/>
      <c r="JRA71"/>
      <c r="JRB71"/>
      <c r="JRC71"/>
      <c r="JRD71"/>
      <c r="JRE71"/>
      <c r="JRF71"/>
      <c r="JRG71"/>
      <c r="JRH71"/>
      <c r="JRI71"/>
      <c r="JRJ71"/>
      <c r="JRK71"/>
      <c r="JRL71"/>
      <c r="JRM71"/>
      <c r="JRN71"/>
      <c r="JRO71"/>
      <c r="JRP71"/>
      <c r="JRQ71"/>
      <c r="JRR71"/>
      <c r="JRS71"/>
      <c r="JRT71"/>
      <c r="JRU71"/>
      <c r="JRV71"/>
      <c r="JRW71"/>
      <c r="JRX71"/>
      <c r="JRY71"/>
      <c r="JRZ71"/>
      <c r="JSA71"/>
      <c r="JSB71"/>
      <c r="JSC71"/>
      <c r="JSD71"/>
      <c r="JSE71"/>
      <c r="JSF71"/>
      <c r="JSG71"/>
      <c r="JSH71"/>
      <c r="JSI71"/>
      <c r="JSJ71"/>
      <c r="JSK71"/>
      <c r="JSL71"/>
      <c r="JSM71"/>
      <c r="JSN71"/>
      <c r="JSO71"/>
      <c r="JSP71"/>
      <c r="JSQ71"/>
      <c r="JSR71"/>
      <c r="JSS71"/>
      <c r="JST71"/>
      <c r="JSU71"/>
      <c r="JSV71"/>
      <c r="JSW71"/>
      <c r="JSX71"/>
      <c r="JSY71"/>
      <c r="JSZ71"/>
      <c r="JTA71"/>
      <c r="JTB71"/>
      <c r="JTC71"/>
      <c r="JTD71"/>
      <c r="JTE71"/>
      <c r="JTF71"/>
      <c r="JTG71"/>
      <c r="JTH71"/>
      <c r="JTI71"/>
      <c r="JTJ71"/>
      <c r="JTK71"/>
      <c r="JTL71"/>
      <c r="JTM71"/>
      <c r="JTN71"/>
      <c r="JTO71"/>
      <c r="JTP71"/>
      <c r="JTQ71"/>
      <c r="JTR71"/>
      <c r="JTS71"/>
      <c r="JTT71"/>
      <c r="JTU71"/>
      <c r="JTV71"/>
      <c r="JTW71"/>
      <c r="JTX71"/>
      <c r="JTY71"/>
      <c r="JTZ71"/>
      <c r="JUA71"/>
      <c r="JUB71"/>
      <c r="JUC71"/>
      <c r="JUD71"/>
      <c r="JUE71"/>
      <c r="JUF71"/>
      <c r="JUG71"/>
      <c r="JUH71"/>
      <c r="JUI71"/>
      <c r="JUJ71"/>
      <c r="JUK71"/>
      <c r="JUL71"/>
      <c r="JUM71"/>
      <c r="JUN71"/>
      <c r="JUO71"/>
      <c r="JUP71"/>
      <c r="JUQ71"/>
      <c r="JUR71"/>
      <c r="JUS71"/>
      <c r="JUT71"/>
      <c r="JUU71"/>
      <c r="JUV71"/>
      <c r="JUW71"/>
      <c r="JUX71"/>
      <c r="JUY71"/>
      <c r="JUZ71"/>
      <c r="JVA71"/>
      <c r="JVB71"/>
      <c r="JVC71"/>
      <c r="JVD71"/>
      <c r="JVE71"/>
      <c r="JVF71"/>
      <c r="JVG71"/>
      <c r="JVH71"/>
      <c r="JVI71"/>
      <c r="JVJ71"/>
      <c r="JVK71"/>
      <c r="JVL71"/>
      <c r="JVM71"/>
      <c r="JVN71"/>
      <c r="JVO71"/>
      <c r="JVP71"/>
      <c r="JVQ71"/>
      <c r="JVR71"/>
      <c r="JVS71"/>
      <c r="JVT71"/>
      <c r="JVU71"/>
      <c r="JVV71"/>
      <c r="JVW71"/>
      <c r="JVX71"/>
      <c r="JVY71"/>
      <c r="JVZ71"/>
      <c r="JWA71"/>
      <c r="JWB71"/>
      <c r="JWC71"/>
      <c r="JWD71"/>
      <c r="JWE71"/>
      <c r="JWF71"/>
      <c r="JWG71"/>
      <c r="JWH71"/>
      <c r="JWI71"/>
      <c r="JWJ71"/>
      <c r="JWK71"/>
      <c r="JWL71"/>
      <c r="JWM71"/>
      <c r="JWN71"/>
      <c r="JWO71"/>
      <c r="JWP71"/>
      <c r="JWQ71"/>
      <c r="JWR71"/>
      <c r="JWS71"/>
      <c r="JWT71"/>
      <c r="JWU71"/>
      <c r="JWV71"/>
      <c r="JWW71"/>
      <c r="JWX71"/>
      <c r="JWY71"/>
      <c r="JWZ71"/>
      <c r="JXA71"/>
      <c r="JXB71"/>
      <c r="JXC71"/>
      <c r="JXD71"/>
      <c r="JXE71"/>
      <c r="JXF71"/>
      <c r="JXG71"/>
      <c r="JXH71"/>
      <c r="JXI71"/>
      <c r="JXJ71"/>
      <c r="JXK71"/>
      <c r="JXL71"/>
      <c r="JXM71"/>
      <c r="JXN71"/>
      <c r="JXO71"/>
      <c r="JXP71"/>
      <c r="JXQ71"/>
      <c r="JXR71"/>
      <c r="JXS71"/>
      <c r="JXT71"/>
      <c r="JXU71"/>
      <c r="JXV71"/>
      <c r="JXW71"/>
      <c r="JXX71"/>
      <c r="JXY71"/>
      <c r="JXZ71"/>
      <c r="JYA71"/>
      <c r="JYB71"/>
      <c r="JYC71"/>
      <c r="JYD71"/>
      <c r="JYE71"/>
      <c r="JYF71"/>
      <c r="JYG71"/>
      <c r="JYH71"/>
      <c r="JYI71"/>
      <c r="JYJ71"/>
      <c r="JYK71"/>
      <c r="JYL71"/>
      <c r="JYM71"/>
      <c r="JYN71"/>
      <c r="JYO71"/>
      <c r="JYP71"/>
      <c r="JYQ71"/>
      <c r="JYR71"/>
      <c r="JYS71"/>
      <c r="JYT71"/>
      <c r="JYU71"/>
      <c r="JYV71"/>
      <c r="JYW71"/>
      <c r="JYX71"/>
      <c r="JYY71"/>
      <c r="JYZ71"/>
      <c r="JZA71"/>
      <c r="JZB71"/>
      <c r="JZC71"/>
      <c r="JZD71"/>
      <c r="JZE71"/>
      <c r="JZF71"/>
      <c r="JZG71"/>
      <c r="JZH71"/>
      <c r="JZI71"/>
      <c r="JZJ71"/>
      <c r="JZK71"/>
      <c r="JZL71"/>
      <c r="JZM71"/>
      <c r="JZN71"/>
      <c r="JZO71"/>
      <c r="JZP71"/>
      <c r="JZQ71"/>
      <c r="JZR71"/>
      <c r="JZS71"/>
      <c r="JZT71"/>
      <c r="JZU71"/>
      <c r="JZV71"/>
      <c r="JZW71"/>
      <c r="JZX71"/>
      <c r="JZY71"/>
      <c r="JZZ71"/>
      <c r="KAA71"/>
      <c r="KAB71"/>
      <c r="KAC71"/>
      <c r="KAD71"/>
      <c r="KAE71"/>
      <c r="KAF71"/>
      <c r="KAG71"/>
      <c r="KAH71"/>
      <c r="KAI71"/>
      <c r="KAJ71"/>
      <c r="KAK71"/>
      <c r="KAL71"/>
      <c r="KAM71"/>
      <c r="KAN71"/>
      <c r="KAO71"/>
      <c r="KAP71"/>
      <c r="KAQ71"/>
      <c r="KAR71"/>
      <c r="KAS71"/>
      <c r="KAT71"/>
      <c r="KAU71"/>
      <c r="KAV71"/>
      <c r="KAW71"/>
      <c r="KAX71"/>
      <c r="KAY71"/>
      <c r="KAZ71"/>
      <c r="KBA71"/>
      <c r="KBB71"/>
      <c r="KBC71"/>
      <c r="KBD71"/>
      <c r="KBE71"/>
      <c r="KBF71"/>
      <c r="KBG71"/>
      <c r="KBH71"/>
      <c r="KBI71"/>
      <c r="KBJ71"/>
      <c r="KBK71"/>
      <c r="KBL71"/>
      <c r="KBM71"/>
      <c r="KBN71"/>
      <c r="KBO71"/>
      <c r="KBP71"/>
      <c r="KBQ71"/>
      <c r="KBR71"/>
      <c r="KBS71"/>
      <c r="KBT71"/>
      <c r="KBU71"/>
      <c r="KBV71"/>
      <c r="KBW71"/>
      <c r="KBX71"/>
      <c r="KBY71"/>
      <c r="KBZ71"/>
      <c r="KCA71"/>
      <c r="KCB71"/>
      <c r="KCC71"/>
      <c r="KCD71"/>
      <c r="KCE71"/>
      <c r="KCF71"/>
      <c r="KCG71"/>
      <c r="KCH71"/>
      <c r="KCI71"/>
      <c r="KCJ71"/>
      <c r="KCK71"/>
      <c r="KCL71"/>
      <c r="KCM71"/>
      <c r="KCN71"/>
      <c r="KCO71"/>
      <c r="KCP71"/>
      <c r="KCQ71"/>
      <c r="KCR71"/>
      <c r="KCS71"/>
      <c r="KCT71"/>
      <c r="KCU71"/>
      <c r="KCV71"/>
      <c r="KCW71"/>
      <c r="KCX71"/>
      <c r="KCY71"/>
      <c r="KCZ71"/>
      <c r="KDA71"/>
      <c r="KDB71"/>
      <c r="KDC71"/>
      <c r="KDD71"/>
      <c r="KDE71"/>
      <c r="KDF71"/>
      <c r="KDG71"/>
      <c r="KDH71"/>
      <c r="KDI71"/>
      <c r="KDJ71"/>
      <c r="KDK71"/>
      <c r="KDL71"/>
      <c r="KDM71"/>
      <c r="KDN71"/>
      <c r="KDO71"/>
      <c r="KDP71"/>
      <c r="KDQ71"/>
      <c r="KDR71"/>
      <c r="KDS71"/>
      <c r="KDT71"/>
      <c r="KDU71"/>
      <c r="KDV71"/>
      <c r="KDW71"/>
      <c r="KDX71"/>
      <c r="KDY71"/>
      <c r="KDZ71"/>
      <c r="KEA71"/>
      <c r="KEB71"/>
      <c r="KEC71"/>
      <c r="KED71"/>
      <c r="KEE71"/>
      <c r="KEF71"/>
      <c r="KEG71"/>
      <c r="KEH71"/>
      <c r="KEI71"/>
      <c r="KEJ71"/>
      <c r="KEK71"/>
      <c r="KEL71"/>
      <c r="KEM71"/>
      <c r="KEN71"/>
      <c r="KEO71"/>
      <c r="KEP71"/>
      <c r="KEQ71"/>
      <c r="KER71"/>
      <c r="KES71"/>
      <c r="KET71"/>
      <c r="KEU71"/>
      <c r="KEV71"/>
      <c r="KEW71"/>
      <c r="KEX71"/>
      <c r="KEY71"/>
      <c r="KEZ71"/>
      <c r="KFA71"/>
      <c r="KFB71"/>
      <c r="KFC71"/>
      <c r="KFD71"/>
      <c r="KFE71"/>
      <c r="KFF71"/>
      <c r="KFG71"/>
      <c r="KFH71"/>
      <c r="KFI71"/>
      <c r="KFJ71"/>
      <c r="KFK71"/>
      <c r="KFL71"/>
      <c r="KFM71"/>
      <c r="KFN71"/>
      <c r="KFO71"/>
      <c r="KFP71"/>
      <c r="KFQ71"/>
      <c r="KFR71"/>
      <c r="KFS71"/>
      <c r="KFT71"/>
      <c r="KFU71"/>
      <c r="KFV71"/>
      <c r="KFW71"/>
      <c r="KFX71"/>
      <c r="KFY71"/>
      <c r="KFZ71"/>
      <c r="KGA71"/>
      <c r="KGB71"/>
      <c r="KGC71"/>
      <c r="KGD71"/>
      <c r="KGE71"/>
      <c r="KGF71"/>
      <c r="KGG71"/>
      <c r="KGH71"/>
      <c r="KGI71"/>
      <c r="KGJ71"/>
      <c r="KGK71"/>
      <c r="KGL71"/>
      <c r="KGM71"/>
      <c r="KGN71"/>
      <c r="KGO71"/>
      <c r="KGP71"/>
      <c r="KGQ71"/>
      <c r="KGR71"/>
      <c r="KGS71"/>
      <c r="KGT71"/>
      <c r="KGU71"/>
      <c r="KGV71"/>
      <c r="KGW71"/>
      <c r="KGX71"/>
      <c r="KGY71"/>
      <c r="KGZ71"/>
      <c r="KHA71"/>
      <c r="KHB71"/>
      <c r="KHC71"/>
      <c r="KHD71"/>
      <c r="KHE71"/>
      <c r="KHF71"/>
      <c r="KHG71"/>
      <c r="KHH71"/>
      <c r="KHI71"/>
      <c r="KHJ71"/>
      <c r="KHK71"/>
      <c r="KHL71"/>
      <c r="KHM71"/>
      <c r="KHN71"/>
      <c r="KHO71"/>
      <c r="KHP71"/>
      <c r="KHQ71"/>
      <c r="KHR71"/>
      <c r="KHS71"/>
      <c r="KHT71"/>
      <c r="KHU71"/>
      <c r="KHV71"/>
      <c r="KHW71"/>
      <c r="KHX71"/>
      <c r="KHY71"/>
      <c r="KHZ71"/>
      <c r="KIA71"/>
      <c r="KIB71"/>
      <c r="KIC71"/>
      <c r="KID71"/>
      <c r="KIE71"/>
      <c r="KIF71"/>
      <c r="KIG71"/>
      <c r="KIH71"/>
      <c r="KII71"/>
      <c r="KIJ71"/>
      <c r="KIK71"/>
      <c r="KIL71"/>
      <c r="KIM71"/>
      <c r="KIN71"/>
      <c r="KIO71"/>
      <c r="KIP71"/>
      <c r="KIQ71"/>
      <c r="KIR71"/>
      <c r="KIS71"/>
      <c r="KIT71"/>
      <c r="KIU71"/>
      <c r="KIV71"/>
      <c r="KIW71"/>
      <c r="KIX71"/>
      <c r="KIY71"/>
      <c r="KIZ71"/>
      <c r="KJA71"/>
      <c r="KJB71"/>
      <c r="KJC71"/>
      <c r="KJD71"/>
      <c r="KJE71"/>
      <c r="KJF71"/>
      <c r="KJG71"/>
      <c r="KJH71"/>
      <c r="KJI71"/>
      <c r="KJJ71"/>
      <c r="KJK71"/>
      <c r="KJL71"/>
      <c r="KJM71"/>
      <c r="KJN71"/>
      <c r="KJO71"/>
      <c r="KJP71"/>
      <c r="KJQ71"/>
      <c r="KJR71"/>
      <c r="KJS71"/>
      <c r="KJT71"/>
      <c r="KJU71"/>
      <c r="KJV71"/>
      <c r="KJW71"/>
      <c r="KJX71"/>
      <c r="KJY71"/>
      <c r="KJZ71"/>
      <c r="KKA71"/>
      <c r="KKB71"/>
      <c r="KKC71"/>
      <c r="KKD71"/>
      <c r="KKE71"/>
      <c r="KKF71"/>
      <c r="KKG71"/>
      <c r="KKH71"/>
      <c r="KKI71"/>
      <c r="KKJ71"/>
      <c r="KKK71"/>
      <c r="KKL71"/>
      <c r="KKM71"/>
      <c r="KKN71"/>
      <c r="KKO71"/>
      <c r="KKP71"/>
      <c r="KKQ71"/>
      <c r="KKR71"/>
      <c r="KKS71"/>
      <c r="KKT71"/>
      <c r="KKU71"/>
      <c r="KKV71"/>
      <c r="KKW71"/>
      <c r="KKX71"/>
      <c r="KKY71"/>
      <c r="KKZ71"/>
      <c r="KLA71"/>
      <c r="KLB71"/>
      <c r="KLC71"/>
      <c r="KLD71"/>
      <c r="KLE71"/>
      <c r="KLF71"/>
      <c r="KLG71"/>
      <c r="KLH71"/>
      <c r="KLI71"/>
      <c r="KLJ71"/>
      <c r="KLK71"/>
      <c r="KLL71"/>
      <c r="KLM71"/>
      <c r="KLN71"/>
      <c r="KLO71"/>
      <c r="KLP71"/>
      <c r="KLQ71"/>
      <c r="KLR71"/>
      <c r="KLS71"/>
      <c r="KLT71"/>
      <c r="KLU71"/>
      <c r="KLV71"/>
      <c r="KLW71"/>
      <c r="KLX71"/>
      <c r="KLY71"/>
      <c r="KLZ71"/>
      <c r="KMA71"/>
      <c r="KMB71"/>
      <c r="KMC71"/>
      <c r="KMD71"/>
      <c r="KME71"/>
      <c r="KMF71"/>
      <c r="KMG71"/>
      <c r="KMH71"/>
      <c r="KMI71"/>
      <c r="KMJ71"/>
      <c r="KMK71"/>
      <c r="KML71"/>
      <c r="KMM71"/>
      <c r="KMN71"/>
      <c r="KMO71"/>
      <c r="KMP71"/>
      <c r="KMQ71"/>
      <c r="KMR71"/>
      <c r="KMS71"/>
      <c r="KMT71"/>
      <c r="KMU71"/>
      <c r="KMV71"/>
      <c r="KMW71"/>
      <c r="KMX71"/>
      <c r="KMY71"/>
      <c r="KMZ71"/>
      <c r="KNA71"/>
      <c r="KNB71"/>
      <c r="KNC71"/>
      <c r="KND71"/>
      <c r="KNE71"/>
      <c r="KNF71"/>
      <c r="KNG71"/>
      <c r="KNH71"/>
      <c r="KNI71"/>
      <c r="KNJ71"/>
      <c r="KNK71"/>
      <c r="KNL71"/>
      <c r="KNM71"/>
      <c r="KNN71"/>
      <c r="KNO71"/>
      <c r="KNP71"/>
      <c r="KNQ71"/>
      <c r="KNR71"/>
      <c r="KNS71"/>
      <c r="KNT71"/>
      <c r="KNU71"/>
      <c r="KNV71"/>
      <c r="KNW71"/>
      <c r="KNX71"/>
      <c r="KNY71"/>
      <c r="KNZ71"/>
      <c r="KOA71"/>
      <c r="KOB71"/>
      <c r="KOC71"/>
      <c r="KOD71"/>
      <c r="KOE71"/>
      <c r="KOF71"/>
      <c r="KOG71"/>
      <c r="KOH71"/>
      <c r="KOI71"/>
      <c r="KOJ71"/>
      <c r="KOK71"/>
      <c r="KOL71"/>
      <c r="KOM71"/>
      <c r="KON71"/>
      <c r="KOO71"/>
      <c r="KOP71"/>
      <c r="KOQ71"/>
      <c r="KOR71"/>
      <c r="KOS71"/>
      <c r="KOT71"/>
      <c r="KOU71"/>
      <c r="KOV71"/>
      <c r="KOW71"/>
      <c r="KOX71"/>
      <c r="KOY71"/>
      <c r="KOZ71"/>
      <c r="KPA71"/>
      <c r="KPB71"/>
      <c r="KPC71"/>
      <c r="KPD71"/>
      <c r="KPE71"/>
      <c r="KPF71"/>
      <c r="KPG71"/>
      <c r="KPH71"/>
      <c r="KPI71"/>
      <c r="KPJ71"/>
      <c r="KPK71"/>
      <c r="KPL71"/>
      <c r="KPM71"/>
      <c r="KPN71"/>
      <c r="KPO71"/>
      <c r="KPP71"/>
      <c r="KPQ71"/>
      <c r="KPR71"/>
      <c r="KPS71"/>
      <c r="KPT71"/>
      <c r="KPU71"/>
      <c r="KPV71"/>
      <c r="KPW71"/>
      <c r="KPX71"/>
      <c r="KPY71"/>
      <c r="KPZ71"/>
      <c r="KQA71"/>
      <c r="KQB71"/>
      <c r="KQC71"/>
      <c r="KQD71"/>
      <c r="KQE71"/>
      <c r="KQF71"/>
      <c r="KQG71"/>
      <c r="KQH71"/>
      <c r="KQI71"/>
      <c r="KQJ71"/>
      <c r="KQK71"/>
      <c r="KQL71"/>
      <c r="KQM71"/>
      <c r="KQN71"/>
      <c r="KQO71"/>
      <c r="KQP71"/>
      <c r="KQQ71"/>
      <c r="KQR71"/>
      <c r="KQS71"/>
      <c r="KQT71"/>
      <c r="KQU71"/>
      <c r="KQV71"/>
      <c r="KQW71"/>
      <c r="KQX71"/>
      <c r="KQY71"/>
      <c r="KQZ71"/>
      <c r="KRA71"/>
      <c r="KRB71"/>
      <c r="KRC71"/>
      <c r="KRD71"/>
      <c r="KRE71"/>
      <c r="KRF71"/>
      <c r="KRG71"/>
      <c r="KRH71"/>
      <c r="KRI71"/>
      <c r="KRJ71"/>
      <c r="KRK71"/>
      <c r="KRL71"/>
      <c r="KRM71"/>
      <c r="KRN71"/>
      <c r="KRO71"/>
      <c r="KRP71"/>
      <c r="KRQ71"/>
      <c r="KRR71"/>
      <c r="KRS71"/>
      <c r="KRT71"/>
      <c r="KRU71"/>
      <c r="KRV71"/>
      <c r="KRW71"/>
      <c r="KRX71"/>
      <c r="KRY71"/>
      <c r="KRZ71"/>
      <c r="KSA71"/>
      <c r="KSB71"/>
      <c r="KSC71"/>
      <c r="KSD71"/>
      <c r="KSE71"/>
      <c r="KSF71"/>
      <c r="KSG71"/>
      <c r="KSH71"/>
      <c r="KSI71"/>
      <c r="KSJ71"/>
      <c r="KSK71"/>
      <c r="KSL71"/>
      <c r="KSM71"/>
      <c r="KSN71"/>
      <c r="KSO71"/>
      <c r="KSP71"/>
      <c r="KSQ71"/>
      <c r="KSR71"/>
      <c r="KSS71"/>
      <c r="KST71"/>
      <c r="KSU71"/>
      <c r="KSV71"/>
      <c r="KSW71"/>
      <c r="KSX71"/>
      <c r="KSY71"/>
      <c r="KSZ71"/>
      <c r="KTA71"/>
      <c r="KTB71"/>
      <c r="KTC71"/>
      <c r="KTD71"/>
      <c r="KTE71"/>
      <c r="KTF71"/>
      <c r="KTG71"/>
      <c r="KTH71"/>
      <c r="KTI71"/>
      <c r="KTJ71"/>
      <c r="KTK71"/>
      <c r="KTL71"/>
      <c r="KTM71"/>
      <c r="KTN71"/>
      <c r="KTO71"/>
      <c r="KTP71"/>
      <c r="KTQ71"/>
      <c r="KTR71"/>
      <c r="KTS71"/>
      <c r="KTT71"/>
      <c r="KTU71"/>
      <c r="KTV71"/>
      <c r="KTW71"/>
      <c r="KTX71"/>
      <c r="KTY71"/>
      <c r="KTZ71"/>
      <c r="KUA71"/>
      <c r="KUB71"/>
      <c r="KUC71"/>
      <c r="KUD71"/>
      <c r="KUE71"/>
      <c r="KUF71"/>
      <c r="KUG71"/>
      <c r="KUH71"/>
      <c r="KUI71"/>
      <c r="KUJ71"/>
      <c r="KUK71"/>
      <c r="KUL71"/>
      <c r="KUM71"/>
      <c r="KUN71"/>
      <c r="KUO71"/>
      <c r="KUP71"/>
      <c r="KUQ71"/>
      <c r="KUR71"/>
      <c r="KUS71"/>
      <c r="KUT71"/>
      <c r="KUU71"/>
      <c r="KUV71"/>
      <c r="KUW71"/>
      <c r="KUX71"/>
      <c r="KUY71"/>
      <c r="KUZ71"/>
      <c r="KVA71"/>
      <c r="KVB71"/>
      <c r="KVC71"/>
      <c r="KVD71"/>
      <c r="KVE71"/>
      <c r="KVF71"/>
      <c r="KVG71"/>
      <c r="KVH71"/>
      <c r="KVI71"/>
      <c r="KVJ71"/>
      <c r="KVK71"/>
      <c r="KVL71"/>
      <c r="KVM71"/>
      <c r="KVN71"/>
      <c r="KVO71"/>
      <c r="KVP71"/>
      <c r="KVQ71"/>
      <c r="KVR71"/>
      <c r="KVS71"/>
      <c r="KVT71"/>
      <c r="KVU71"/>
      <c r="KVV71"/>
      <c r="KVW71"/>
      <c r="KVX71"/>
      <c r="KVY71"/>
      <c r="KVZ71"/>
      <c r="KWA71"/>
      <c r="KWB71"/>
      <c r="KWC71"/>
      <c r="KWD71"/>
      <c r="KWE71"/>
      <c r="KWF71"/>
      <c r="KWG71"/>
      <c r="KWH71"/>
      <c r="KWI71"/>
      <c r="KWJ71"/>
      <c r="KWK71"/>
      <c r="KWL71"/>
      <c r="KWM71"/>
      <c r="KWN71"/>
      <c r="KWO71"/>
      <c r="KWP71"/>
      <c r="KWQ71"/>
      <c r="KWR71"/>
      <c r="KWS71"/>
      <c r="KWT71"/>
      <c r="KWU71"/>
      <c r="KWV71"/>
      <c r="KWW71"/>
      <c r="KWX71"/>
      <c r="KWY71"/>
      <c r="KWZ71"/>
      <c r="KXA71"/>
      <c r="KXB71"/>
      <c r="KXC71"/>
      <c r="KXD71"/>
      <c r="KXE71"/>
      <c r="KXF71"/>
      <c r="KXG71"/>
      <c r="KXH71"/>
      <c r="KXI71"/>
      <c r="KXJ71"/>
      <c r="KXK71"/>
      <c r="KXL71"/>
      <c r="KXM71"/>
      <c r="KXN71"/>
      <c r="KXO71"/>
      <c r="KXP71"/>
      <c r="KXQ71"/>
      <c r="KXR71"/>
      <c r="KXS71"/>
      <c r="KXT71"/>
      <c r="KXU71"/>
      <c r="KXV71"/>
      <c r="KXW71"/>
      <c r="KXX71"/>
      <c r="KXY71"/>
      <c r="KXZ71"/>
      <c r="KYA71"/>
      <c r="KYB71"/>
      <c r="KYC71"/>
      <c r="KYD71"/>
      <c r="KYE71"/>
      <c r="KYF71"/>
      <c r="KYG71"/>
      <c r="KYH71"/>
      <c r="KYI71"/>
      <c r="KYJ71"/>
      <c r="KYK71"/>
      <c r="KYL71"/>
      <c r="KYM71"/>
      <c r="KYN71"/>
      <c r="KYO71"/>
      <c r="KYP71"/>
      <c r="KYQ71"/>
      <c r="KYR71"/>
      <c r="KYS71"/>
      <c r="KYT71"/>
      <c r="KYU71"/>
      <c r="KYV71"/>
      <c r="KYW71"/>
      <c r="KYX71"/>
      <c r="KYY71"/>
      <c r="KYZ71"/>
      <c r="KZA71"/>
      <c r="KZB71"/>
      <c r="KZC71"/>
      <c r="KZD71"/>
      <c r="KZE71"/>
      <c r="KZF71"/>
      <c r="KZG71"/>
      <c r="KZH71"/>
      <c r="KZI71"/>
      <c r="KZJ71"/>
      <c r="KZK71"/>
      <c r="KZL71"/>
      <c r="KZM71"/>
      <c r="KZN71"/>
      <c r="KZO71"/>
      <c r="KZP71"/>
      <c r="KZQ71"/>
      <c r="KZR71"/>
      <c r="KZS71"/>
      <c r="KZT71"/>
      <c r="KZU71"/>
      <c r="KZV71"/>
      <c r="KZW71"/>
      <c r="KZX71"/>
      <c r="KZY71"/>
      <c r="KZZ71"/>
      <c r="LAA71"/>
      <c r="LAB71"/>
      <c r="LAC71"/>
      <c r="LAD71"/>
      <c r="LAE71"/>
      <c r="LAF71"/>
      <c r="LAG71"/>
      <c r="LAH71"/>
      <c r="LAI71"/>
      <c r="LAJ71"/>
      <c r="LAK71"/>
      <c r="LAL71"/>
      <c r="LAM71"/>
      <c r="LAN71"/>
      <c r="LAO71"/>
      <c r="LAP71"/>
      <c r="LAQ71"/>
      <c r="LAR71"/>
      <c r="LAS71"/>
      <c r="LAT71"/>
      <c r="LAU71"/>
      <c r="LAV71"/>
      <c r="LAW71"/>
      <c r="LAX71"/>
      <c r="LAY71"/>
      <c r="LAZ71"/>
      <c r="LBA71"/>
      <c r="LBB71"/>
      <c r="LBC71"/>
      <c r="LBD71"/>
      <c r="LBE71"/>
      <c r="LBF71"/>
      <c r="LBG71"/>
      <c r="LBH71"/>
      <c r="LBI71"/>
      <c r="LBJ71"/>
      <c r="LBK71"/>
      <c r="LBL71"/>
      <c r="LBM71"/>
      <c r="LBN71"/>
      <c r="LBO71"/>
      <c r="LBP71"/>
      <c r="LBQ71"/>
      <c r="LBR71"/>
      <c r="LBS71"/>
      <c r="LBT71"/>
      <c r="LBU71"/>
      <c r="LBV71"/>
      <c r="LBW71"/>
      <c r="LBX71"/>
      <c r="LBY71"/>
      <c r="LBZ71"/>
      <c r="LCA71"/>
      <c r="LCB71"/>
      <c r="LCC71"/>
      <c r="LCD71"/>
      <c r="LCE71"/>
      <c r="LCF71"/>
      <c r="LCG71"/>
      <c r="LCH71"/>
      <c r="LCI71"/>
      <c r="LCJ71"/>
      <c r="LCK71"/>
      <c r="LCL71"/>
      <c r="LCM71"/>
      <c r="LCN71"/>
      <c r="LCO71"/>
      <c r="LCP71"/>
      <c r="LCQ71"/>
      <c r="LCR71"/>
      <c r="LCS71"/>
      <c r="LCT71"/>
      <c r="LCU71"/>
      <c r="LCV71"/>
      <c r="LCW71"/>
      <c r="LCX71"/>
      <c r="LCY71"/>
      <c r="LCZ71"/>
      <c r="LDA71"/>
      <c r="LDB71"/>
      <c r="LDC71"/>
      <c r="LDD71"/>
      <c r="LDE71"/>
      <c r="LDF71"/>
      <c r="LDG71"/>
      <c r="LDH71"/>
      <c r="LDI71"/>
      <c r="LDJ71"/>
      <c r="LDK71"/>
      <c r="LDL71"/>
      <c r="LDM71"/>
      <c r="LDN71"/>
      <c r="LDO71"/>
      <c r="LDP71"/>
      <c r="LDQ71"/>
      <c r="LDR71"/>
      <c r="LDS71"/>
      <c r="LDT71"/>
      <c r="LDU71"/>
      <c r="LDV71"/>
      <c r="LDW71"/>
      <c r="LDX71"/>
      <c r="LDY71"/>
      <c r="LDZ71"/>
      <c r="LEA71"/>
      <c r="LEB71"/>
      <c r="LEC71"/>
      <c r="LED71"/>
      <c r="LEE71"/>
      <c r="LEF71"/>
      <c r="LEG71"/>
      <c r="LEH71"/>
      <c r="LEI71"/>
      <c r="LEJ71"/>
      <c r="LEK71"/>
      <c r="LEL71"/>
      <c r="LEM71"/>
      <c r="LEN71"/>
      <c r="LEO71"/>
      <c r="LEP71"/>
      <c r="LEQ71"/>
      <c r="LER71"/>
      <c r="LES71"/>
      <c r="LET71"/>
      <c r="LEU71"/>
      <c r="LEV71"/>
      <c r="LEW71"/>
      <c r="LEX71"/>
      <c r="LEY71"/>
      <c r="LEZ71"/>
      <c r="LFA71"/>
      <c r="LFB71"/>
      <c r="LFC71"/>
      <c r="LFD71"/>
      <c r="LFE71"/>
      <c r="LFF71"/>
      <c r="LFG71"/>
      <c r="LFH71"/>
      <c r="LFI71"/>
      <c r="LFJ71"/>
      <c r="LFK71"/>
      <c r="LFL71"/>
      <c r="LFM71"/>
      <c r="LFN71"/>
      <c r="LFO71"/>
      <c r="LFP71"/>
      <c r="LFQ71"/>
      <c r="LFR71"/>
      <c r="LFS71"/>
      <c r="LFT71"/>
      <c r="LFU71"/>
      <c r="LFV71"/>
      <c r="LFW71"/>
      <c r="LFX71"/>
      <c r="LFY71"/>
      <c r="LFZ71"/>
      <c r="LGA71"/>
      <c r="LGB71"/>
      <c r="LGC71"/>
      <c r="LGD71"/>
      <c r="LGE71"/>
      <c r="LGF71"/>
      <c r="LGG71"/>
      <c r="LGH71"/>
      <c r="LGI71"/>
      <c r="LGJ71"/>
      <c r="LGK71"/>
      <c r="LGL71"/>
      <c r="LGM71"/>
      <c r="LGN71"/>
      <c r="LGO71"/>
      <c r="LGP71"/>
      <c r="LGQ71"/>
      <c r="LGR71"/>
      <c r="LGS71"/>
      <c r="LGT71"/>
      <c r="LGU71"/>
      <c r="LGV71"/>
      <c r="LGW71"/>
      <c r="LGX71"/>
      <c r="LGY71"/>
      <c r="LGZ71"/>
      <c r="LHA71"/>
      <c r="LHB71"/>
      <c r="LHC71"/>
      <c r="LHD71"/>
      <c r="LHE71"/>
      <c r="LHF71"/>
      <c r="LHG71"/>
      <c r="LHH71"/>
      <c r="LHI71"/>
      <c r="LHJ71"/>
      <c r="LHK71"/>
      <c r="LHL71"/>
      <c r="LHM71"/>
      <c r="LHN71"/>
      <c r="LHO71"/>
      <c r="LHP71"/>
      <c r="LHQ71"/>
      <c r="LHR71"/>
      <c r="LHS71"/>
      <c r="LHT71"/>
      <c r="LHU71"/>
      <c r="LHV71"/>
      <c r="LHW71"/>
      <c r="LHX71"/>
      <c r="LHY71"/>
      <c r="LHZ71"/>
      <c r="LIA71"/>
      <c r="LIB71"/>
      <c r="LIC71"/>
      <c r="LID71"/>
      <c r="LIE71"/>
      <c r="LIF71"/>
      <c r="LIG71"/>
      <c r="LIH71"/>
      <c r="LII71"/>
      <c r="LIJ71"/>
      <c r="LIK71"/>
      <c r="LIL71"/>
      <c r="LIM71"/>
      <c r="LIN71"/>
      <c r="LIO71"/>
      <c r="LIP71"/>
      <c r="LIQ71"/>
      <c r="LIR71"/>
      <c r="LIS71"/>
      <c r="LIT71"/>
      <c r="LIU71"/>
      <c r="LIV71"/>
      <c r="LIW71"/>
      <c r="LIX71"/>
      <c r="LIY71"/>
      <c r="LIZ71"/>
      <c r="LJA71"/>
      <c r="LJB71"/>
      <c r="LJC71"/>
      <c r="LJD71"/>
      <c r="LJE71"/>
      <c r="LJF71"/>
      <c r="LJG71"/>
      <c r="LJH71"/>
      <c r="LJI71"/>
      <c r="LJJ71"/>
      <c r="LJK71"/>
      <c r="LJL71"/>
      <c r="LJM71"/>
      <c r="LJN71"/>
      <c r="LJO71"/>
      <c r="LJP71"/>
      <c r="LJQ71"/>
      <c r="LJR71"/>
      <c r="LJS71"/>
      <c r="LJT71"/>
      <c r="LJU71"/>
      <c r="LJV71"/>
      <c r="LJW71"/>
      <c r="LJX71"/>
      <c r="LJY71"/>
      <c r="LJZ71"/>
      <c r="LKA71"/>
      <c r="LKB71"/>
      <c r="LKC71"/>
      <c r="LKD71"/>
      <c r="LKE71"/>
      <c r="LKF71"/>
      <c r="LKG71"/>
      <c r="LKH71"/>
      <c r="LKI71"/>
      <c r="LKJ71"/>
      <c r="LKK71"/>
      <c r="LKL71"/>
      <c r="LKM71"/>
      <c r="LKN71"/>
      <c r="LKO71"/>
      <c r="LKP71"/>
      <c r="LKQ71"/>
      <c r="LKR71"/>
      <c r="LKS71"/>
      <c r="LKT71"/>
      <c r="LKU71"/>
      <c r="LKV71"/>
      <c r="LKW71"/>
      <c r="LKX71"/>
      <c r="LKY71"/>
      <c r="LKZ71"/>
      <c r="LLA71"/>
      <c r="LLB71"/>
      <c r="LLC71"/>
      <c r="LLD71"/>
      <c r="LLE71"/>
      <c r="LLF71"/>
      <c r="LLG71"/>
      <c r="LLH71"/>
      <c r="LLI71"/>
      <c r="LLJ71"/>
      <c r="LLK71"/>
      <c r="LLL71"/>
      <c r="LLM71"/>
      <c r="LLN71"/>
      <c r="LLO71"/>
      <c r="LLP71"/>
      <c r="LLQ71"/>
      <c r="LLR71"/>
      <c r="LLS71"/>
      <c r="LLT71"/>
      <c r="LLU71"/>
      <c r="LLV71"/>
      <c r="LLW71"/>
      <c r="LLX71"/>
      <c r="LLY71"/>
      <c r="LLZ71"/>
      <c r="LMA71"/>
      <c r="LMB71"/>
      <c r="LMC71"/>
      <c r="LMD71"/>
      <c r="LME71"/>
      <c r="LMF71"/>
      <c r="LMG71"/>
      <c r="LMH71"/>
      <c r="LMI71"/>
      <c r="LMJ71"/>
      <c r="LMK71"/>
      <c r="LML71"/>
      <c r="LMM71"/>
      <c r="LMN71"/>
      <c r="LMO71"/>
      <c r="LMP71"/>
      <c r="LMQ71"/>
      <c r="LMR71"/>
      <c r="LMS71"/>
      <c r="LMT71"/>
      <c r="LMU71"/>
      <c r="LMV71"/>
      <c r="LMW71"/>
      <c r="LMX71"/>
      <c r="LMY71"/>
      <c r="LMZ71"/>
      <c r="LNA71"/>
      <c r="LNB71"/>
      <c r="LNC71"/>
      <c r="LND71"/>
      <c r="LNE71"/>
      <c r="LNF71"/>
      <c r="LNG71"/>
      <c r="LNH71"/>
      <c r="LNI71"/>
      <c r="LNJ71"/>
      <c r="LNK71"/>
      <c r="LNL71"/>
      <c r="LNM71"/>
      <c r="LNN71"/>
      <c r="LNO71"/>
      <c r="LNP71"/>
      <c r="LNQ71"/>
      <c r="LNR71"/>
      <c r="LNS71"/>
      <c r="LNT71"/>
      <c r="LNU71"/>
      <c r="LNV71"/>
      <c r="LNW71"/>
      <c r="LNX71"/>
      <c r="LNY71"/>
      <c r="LNZ71"/>
      <c r="LOA71"/>
      <c r="LOB71"/>
      <c r="LOC71"/>
      <c r="LOD71"/>
      <c r="LOE71"/>
      <c r="LOF71"/>
      <c r="LOG71"/>
      <c r="LOH71"/>
      <c r="LOI71"/>
      <c r="LOJ71"/>
      <c r="LOK71"/>
      <c r="LOL71"/>
      <c r="LOM71"/>
      <c r="LON71"/>
      <c r="LOO71"/>
      <c r="LOP71"/>
      <c r="LOQ71"/>
      <c r="LOR71"/>
      <c r="LOS71"/>
      <c r="LOT71"/>
      <c r="LOU71"/>
      <c r="LOV71"/>
      <c r="LOW71"/>
      <c r="LOX71"/>
      <c r="LOY71"/>
      <c r="LOZ71"/>
      <c r="LPA71"/>
      <c r="LPB71"/>
      <c r="LPC71"/>
      <c r="LPD71"/>
      <c r="LPE71"/>
      <c r="LPF71"/>
      <c r="LPG71"/>
      <c r="LPH71"/>
      <c r="LPI71"/>
      <c r="LPJ71"/>
      <c r="LPK71"/>
      <c r="LPL71"/>
      <c r="LPM71"/>
      <c r="LPN71"/>
      <c r="LPO71"/>
      <c r="LPP71"/>
      <c r="LPQ71"/>
      <c r="LPR71"/>
      <c r="LPS71"/>
      <c r="LPT71"/>
      <c r="LPU71"/>
      <c r="LPV71"/>
      <c r="LPW71"/>
      <c r="LPX71"/>
      <c r="LPY71"/>
      <c r="LPZ71"/>
      <c r="LQA71"/>
      <c r="LQB71"/>
      <c r="LQC71"/>
      <c r="LQD71"/>
      <c r="LQE71"/>
      <c r="LQF71"/>
      <c r="LQG71"/>
      <c r="LQH71"/>
      <c r="LQI71"/>
      <c r="LQJ71"/>
      <c r="LQK71"/>
      <c r="LQL71"/>
      <c r="LQM71"/>
      <c r="LQN71"/>
      <c r="LQO71"/>
      <c r="LQP71"/>
      <c r="LQQ71"/>
      <c r="LQR71"/>
      <c r="LQS71"/>
      <c r="LQT71"/>
      <c r="LQU71"/>
      <c r="LQV71"/>
      <c r="LQW71"/>
      <c r="LQX71"/>
      <c r="LQY71"/>
      <c r="LQZ71"/>
      <c r="LRA71"/>
      <c r="LRB71"/>
      <c r="LRC71"/>
      <c r="LRD71"/>
      <c r="LRE71"/>
      <c r="LRF71"/>
      <c r="LRG71"/>
      <c r="LRH71"/>
      <c r="LRI71"/>
      <c r="LRJ71"/>
      <c r="LRK71"/>
      <c r="LRL71"/>
      <c r="LRM71"/>
      <c r="LRN71"/>
      <c r="LRO71"/>
      <c r="LRP71"/>
      <c r="LRQ71"/>
      <c r="LRR71"/>
      <c r="LRS71"/>
      <c r="LRT71"/>
      <c r="LRU71"/>
      <c r="LRV71"/>
      <c r="LRW71"/>
      <c r="LRX71"/>
      <c r="LRY71"/>
      <c r="LRZ71"/>
      <c r="LSA71"/>
      <c r="LSB71"/>
      <c r="LSC71"/>
      <c r="LSD71"/>
      <c r="LSE71"/>
      <c r="LSF71"/>
      <c r="LSG71"/>
      <c r="LSH71"/>
      <c r="LSI71"/>
      <c r="LSJ71"/>
      <c r="LSK71"/>
      <c r="LSL71"/>
      <c r="LSM71"/>
      <c r="LSN71"/>
      <c r="LSO71"/>
      <c r="LSP71"/>
      <c r="LSQ71"/>
      <c r="LSR71"/>
      <c r="LSS71"/>
      <c r="LST71"/>
      <c r="LSU71"/>
      <c r="LSV71"/>
      <c r="LSW71"/>
      <c r="LSX71"/>
      <c r="LSY71"/>
      <c r="LSZ71"/>
      <c r="LTA71"/>
      <c r="LTB71"/>
      <c r="LTC71"/>
      <c r="LTD71"/>
      <c r="LTE71"/>
      <c r="LTF71"/>
      <c r="LTG71"/>
      <c r="LTH71"/>
      <c r="LTI71"/>
      <c r="LTJ71"/>
      <c r="LTK71"/>
      <c r="LTL71"/>
      <c r="LTM71"/>
      <c r="LTN71"/>
      <c r="LTO71"/>
      <c r="LTP71"/>
      <c r="LTQ71"/>
      <c r="LTR71"/>
      <c r="LTS71"/>
      <c r="LTT71"/>
      <c r="LTU71"/>
      <c r="LTV71"/>
      <c r="LTW71"/>
      <c r="LTX71"/>
      <c r="LTY71"/>
      <c r="LTZ71"/>
      <c r="LUA71"/>
      <c r="LUB71"/>
      <c r="LUC71"/>
      <c r="LUD71"/>
      <c r="LUE71"/>
      <c r="LUF71"/>
      <c r="LUG71"/>
      <c r="LUH71"/>
      <c r="LUI71"/>
      <c r="LUJ71"/>
      <c r="LUK71"/>
      <c r="LUL71"/>
      <c r="LUM71"/>
      <c r="LUN71"/>
      <c r="LUO71"/>
      <c r="LUP71"/>
      <c r="LUQ71"/>
      <c r="LUR71"/>
      <c r="LUS71"/>
      <c r="LUT71"/>
      <c r="LUU71"/>
      <c r="LUV71"/>
      <c r="LUW71"/>
      <c r="LUX71"/>
      <c r="LUY71"/>
      <c r="LUZ71"/>
      <c r="LVA71"/>
      <c r="LVB71"/>
      <c r="LVC71"/>
      <c r="LVD71"/>
      <c r="LVE71"/>
      <c r="LVF71"/>
      <c r="LVG71"/>
      <c r="LVH71"/>
      <c r="LVI71"/>
      <c r="LVJ71"/>
      <c r="LVK71"/>
      <c r="LVL71"/>
      <c r="LVM71"/>
      <c r="LVN71"/>
      <c r="LVO71"/>
      <c r="LVP71"/>
      <c r="LVQ71"/>
      <c r="LVR71"/>
      <c r="LVS71"/>
      <c r="LVT71"/>
      <c r="LVU71"/>
      <c r="LVV71"/>
      <c r="LVW71"/>
      <c r="LVX71"/>
      <c r="LVY71"/>
      <c r="LVZ71"/>
      <c r="LWA71"/>
      <c r="LWB71"/>
      <c r="LWC71"/>
      <c r="LWD71"/>
      <c r="LWE71"/>
      <c r="LWF71"/>
      <c r="LWG71"/>
      <c r="LWH71"/>
      <c r="LWI71"/>
      <c r="LWJ71"/>
      <c r="LWK71"/>
      <c r="LWL71"/>
      <c r="LWM71"/>
      <c r="LWN71"/>
      <c r="LWO71"/>
      <c r="LWP71"/>
      <c r="LWQ71"/>
      <c r="LWR71"/>
      <c r="LWS71"/>
      <c r="LWT71"/>
      <c r="LWU71"/>
      <c r="LWV71"/>
      <c r="LWW71"/>
      <c r="LWX71"/>
      <c r="LWY71"/>
      <c r="LWZ71"/>
      <c r="LXA71"/>
      <c r="LXB71"/>
      <c r="LXC71"/>
      <c r="LXD71"/>
      <c r="LXE71"/>
      <c r="LXF71"/>
      <c r="LXG71"/>
      <c r="LXH71"/>
      <c r="LXI71"/>
      <c r="LXJ71"/>
      <c r="LXK71"/>
      <c r="LXL71"/>
      <c r="LXM71"/>
      <c r="LXN71"/>
      <c r="LXO71"/>
      <c r="LXP71"/>
      <c r="LXQ71"/>
      <c r="LXR71"/>
      <c r="LXS71"/>
      <c r="LXT71"/>
      <c r="LXU71"/>
      <c r="LXV71"/>
      <c r="LXW71"/>
      <c r="LXX71"/>
      <c r="LXY71"/>
      <c r="LXZ71"/>
      <c r="LYA71"/>
      <c r="LYB71"/>
      <c r="LYC71"/>
      <c r="LYD71"/>
      <c r="LYE71"/>
      <c r="LYF71"/>
      <c r="LYG71"/>
      <c r="LYH71"/>
      <c r="LYI71"/>
      <c r="LYJ71"/>
      <c r="LYK71"/>
      <c r="LYL71"/>
      <c r="LYM71"/>
      <c r="LYN71"/>
      <c r="LYO71"/>
      <c r="LYP71"/>
      <c r="LYQ71"/>
      <c r="LYR71"/>
      <c r="LYS71"/>
      <c r="LYT71"/>
      <c r="LYU71"/>
      <c r="LYV71"/>
      <c r="LYW71"/>
      <c r="LYX71"/>
      <c r="LYY71"/>
      <c r="LYZ71"/>
      <c r="LZA71"/>
      <c r="LZB71"/>
      <c r="LZC71"/>
      <c r="LZD71"/>
      <c r="LZE71"/>
      <c r="LZF71"/>
      <c r="LZG71"/>
      <c r="LZH71"/>
      <c r="LZI71"/>
      <c r="LZJ71"/>
      <c r="LZK71"/>
      <c r="LZL71"/>
      <c r="LZM71"/>
      <c r="LZN71"/>
      <c r="LZO71"/>
      <c r="LZP71"/>
      <c r="LZQ71"/>
      <c r="LZR71"/>
      <c r="LZS71"/>
      <c r="LZT71"/>
      <c r="LZU71"/>
      <c r="LZV71"/>
      <c r="LZW71"/>
      <c r="LZX71"/>
      <c r="LZY71"/>
      <c r="LZZ71"/>
      <c r="MAA71"/>
      <c r="MAB71"/>
      <c r="MAC71"/>
      <c r="MAD71"/>
      <c r="MAE71"/>
      <c r="MAF71"/>
      <c r="MAG71"/>
      <c r="MAH71"/>
      <c r="MAI71"/>
      <c r="MAJ71"/>
      <c r="MAK71"/>
      <c r="MAL71"/>
      <c r="MAM71"/>
      <c r="MAN71"/>
      <c r="MAO71"/>
      <c r="MAP71"/>
      <c r="MAQ71"/>
      <c r="MAR71"/>
      <c r="MAS71"/>
      <c r="MAT71"/>
      <c r="MAU71"/>
      <c r="MAV71"/>
      <c r="MAW71"/>
      <c r="MAX71"/>
      <c r="MAY71"/>
      <c r="MAZ71"/>
      <c r="MBA71"/>
      <c r="MBB71"/>
      <c r="MBC71"/>
      <c r="MBD71"/>
      <c r="MBE71"/>
      <c r="MBF71"/>
      <c r="MBG71"/>
      <c r="MBH71"/>
      <c r="MBI71"/>
      <c r="MBJ71"/>
      <c r="MBK71"/>
      <c r="MBL71"/>
      <c r="MBM71"/>
      <c r="MBN71"/>
      <c r="MBO71"/>
      <c r="MBP71"/>
      <c r="MBQ71"/>
      <c r="MBR71"/>
      <c r="MBS71"/>
      <c r="MBT71"/>
      <c r="MBU71"/>
      <c r="MBV71"/>
      <c r="MBW71"/>
      <c r="MBX71"/>
      <c r="MBY71"/>
      <c r="MBZ71"/>
      <c r="MCA71"/>
      <c r="MCB71"/>
      <c r="MCC71"/>
      <c r="MCD71"/>
      <c r="MCE71"/>
      <c r="MCF71"/>
      <c r="MCG71"/>
      <c r="MCH71"/>
      <c r="MCI71"/>
      <c r="MCJ71"/>
      <c r="MCK71"/>
      <c r="MCL71"/>
      <c r="MCM71"/>
      <c r="MCN71"/>
      <c r="MCO71"/>
      <c r="MCP71"/>
      <c r="MCQ71"/>
      <c r="MCR71"/>
      <c r="MCS71"/>
      <c r="MCT71"/>
      <c r="MCU71"/>
      <c r="MCV71"/>
      <c r="MCW71"/>
      <c r="MCX71"/>
      <c r="MCY71"/>
      <c r="MCZ71"/>
      <c r="MDA71"/>
      <c r="MDB71"/>
      <c r="MDC71"/>
      <c r="MDD71"/>
      <c r="MDE71"/>
      <c r="MDF71"/>
      <c r="MDG71"/>
      <c r="MDH71"/>
      <c r="MDI71"/>
      <c r="MDJ71"/>
      <c r="MDK71"/>
      <c r="MDL71"/>
      <c r="MDM71"/>
      <c r="MDN71"/>
      <c r="MDO71"/>
      <c r="MDP71"/>
      <c r="MDQ71"/>
      <c r="MDR71"/>
      <c r="MDS71"/>
      <c r="MDT71"/>
      <c r="MDU71"/>
      <c r="MDV71"/>
      <c r="MDW71"/>
      <c r="MDX71"/>
      <c r="MDY71"/>
      <c r="MDZ71"/>
      <c r="MEA71"/>
      <c r="MEB71"/>
      <c r="MEC71"/>
      <c r="MED71"/>
      <c r="MEE71"/>
      <c r="MEF71"/>
      <c r="MEG71"/>
      <c r="MEH71"/>
      <c r="MEI71"/>
      <c r="MEJ71"/>
      <c r="MEK71"/>
      <c r="MEL71"/>
      <c r="MEM71"/>
      <c r="MEN71"/>
      <c r="MEO71"/>
      <c r="MEP71"/>
      <c r="MEQ71"/>
      <c r="MER71"/>
      <c r="MES71"/>
      <c r="MET71"/>
      <c r="MEU71"/>
      <c r="MEV71"/>
      <c r="MEW71"/>
      <c r="MEX71"/>
      <c r="MEY71"/>
      <c r="MEZ71"/>
      <c r="MFA71"/>
      <c r="MFB71"/>
      <c r="MFC71"/>
      <c r="MFD71"/>
      <c r="MFE71"/>
      <c r="MFF71"/>
      <c r="MFG71"/>
      <c r="MFH71"/>
      <c r="MFI71"/>
      <c r="MFJ71"/>
      <c r="MFK71"/>
      <c r="MFL71"/>
      <c r="MFM71"/>
      <c r="MFN71"/>
      <c r="MFO71"/>
      <c r="MFP71"/>
      <c r="MFQ71"/>
      <c r="MFR71"/>
      <c r="MFS71"/>
      <c r="MFT71"/>
      <c r="MFU71"/>
      <c r="MFV71"/>
      <c r="MFW71"/>
      <c r="MFX71"/>
      <c r="MFY71"/>
      <c r="MFZ71"/>
      <c r="MGA71"/>
      <c r="MGB71"/>
      <c r="MGC71"/>
      <c r="MGD71"/>
      <c r="MGE71"/>
      <c r="MGF71"/>
      <c r="MGG71"/>
      <c r="MGH71"/>
      <c r="MGI71"/>
      <c r="MGJ71"/>
      <c r="MGK71"/>
      <c r="MGL71"/>
      <c r="MGM71"/>
      <c r="MGN71"/>
      <c r="MGO71"/>
      <c r="MGP71"/>
      <c r="MGQ71"/>
      <c r="MGR71"/>
      <c r="MGS71"/>
      <c r="MGT71"/>
      <c r="MGU71"/>
      <c r="MGV71"/>
      <c r="MGW71"/>
      <c r="MGX71"/>
      <c r="MGY71"/>
      <c r="MGZ71"/>
      <c r="MHA71"/>
      <c r="MHB71"/>
      <c r="MHC71"/>
      <c r="MHD71"/>
      <c r="MHE71"/>
      <c r="MHF71"/>
      <c r="MHG71"/>
      <c r="MHH71"/>
      <c r="MHI71"/>
      <c r="MHJ71"/>
      <c r="MHK71"/>
      <c r="MHL71"/>
      <c r="MHM71"/>
      <c r="MHN71"/>
      <c r="MHO71"/>
      <c r="MHP71"/>
      <c r="MHQ71"/>
      <c r="MHR71"/>
      <c r="MHS71"/>
      <c r="MHT71"/>
      <c r="MHU71"/>
      <c r="MHV71"/>
      <c r="MHW71"/>
      <c r="MHX71"/>
      <c r="MHY71"/>
      <c r="MHZ71"/>
      <c r="MIA71"/>
      <c r="MIB71"/>
      <c r="MIC71"/>
      <c r="MID71"/>
      <c r="MIE71"/>
      <c r="MIF71"/>
      <c r="MIG71"/>
      <c r="MIH71"/>
      <c r="MII71"/>
      <c r="MIJ71"/>
      <c r="MIK71"/>
      <c r="MIL71"/>
      <c r="MIM71"/>
      <c r="MIN71"/>
      <c r="MIO71"/>
      <c r="MIP71"/>
      <c r="MIQ71"/>
      <c r="MIR71"/>
      <c r="MIS71"/>
      <c r="MIT71"/>
      <c r="MIU71"/>
      <c r="MIV71"/>
      <c r="MIW71"/>
      <c r="MIX71"/>
      <c r="MIY71"/>
      <c r="MIZ71"/>
      <c r="MJA71"/>
      <c r="MJB71"/>
      <c r="MJC71"/>
      <c r="MJD71"/>
      <c r="MJE71"/>
      <c r="MJF71"/>
      <c r="MJG71"/>
      <c r="MJH71"/>
      <c r="MJI71"/>
      <c r="MJJ71"/>
      <c r="MJK71"/>
      <c r="MJL71"/>
      <c r="MJM71"/>
      <c r="MJN71"/>
      <c r="MJO71"/>
      <c r="MJP71"/>
      <c r="MJQ71"/>
      <c r="MJR71"/>
      <c r="MJS71"/>
      <c r="MJT71"/>
      <c r="MJU71"/>
      <c r="MJV71"/>
      <c r="MJW71"/>
      <c r="MJX71"/>
      <c r="MJY71"/>
      <c r="MJZ71"/>
      <c r="MKA71"/>
      <c r="MKB71"/>
      <c r="MKC71"/>
      <c r="MKD71"/>
      <c r="MKE71"/>
      <c r="MKF71"/>
      <c r="MKG71"/>
      <c r="MKH71"/>
      <c r="MKI71"/>
      <c r="MKJ71"/>
      <c r="MKK71"/>
      <c r="MKL71"/>
      <c r="MKM71"/>
      <c r="MKN71"/>
      <c r="MKO71"/>
      <c r="MKP71"/>
      <c r="MKQ71"/>
      <c r="MKR71"/>
      <c r="MKS71"/>
      <c r="MKT71"/>
      <c r="MKU71"/>
      <c r="MKV71"/>
      <c r="MKW71"/>
      <c r="MKX71"/>
      <c r="MKY71"/>
      <c r="MKZ71"/>
      <c r="MLA71"/>
      <c r="MLB71"/>
      <c r="MLC71"/>
      <c r="MLD71"/>
      <c r="MLE71"/>
      <c r="MLF71"/>
      <c r="MLG71"/>
      <c r="MLH71"/>
      <c r="MLI71"/>
      <c r="MLJ71"/>
      <c r="MLK71"/>
      <c r="MLL71"/>
      <c r="MLM71"/>
      <c r="MLN71"/>
      <c r="MLO71"/>
      <c r="MLP71"/>
      <c r="MLQ71"/>
      <c r="MLR71"/>
      <c r="MLS71"/>
      <c r="MLT71"/>
      <c r="MLU71"/>
      <c r="MLV71"/>
      <c r="MLW71"/>
      <c r="MLX71"/>
      <c r="MLY71"/>
      <c r="MLZ71"/>
      <c r="MMA71"/>
      <c r="MMB71"/>
      <c r="MMC71"/>
      <c r="MMD71"/>
      <c r="MME71"/>
      <c r="MMF71"/>
      <c r="MMG71"/>
      <c r="MMH71"/>
      <c r="MMI71"/>
      <c r="MMJ71"/>
      <c r="MMK71"/>
      <c r="MML71"/>
      <c r="MMM71"/>
      <c r="MMN71"/>
      <c r="MMO71"/>
      <c r="MMP71"/>
      <c r="MMQ71"/>
      <c r="MMR71"/>
      <c r="MMS71"/>
      <c r="MMT71"/>
      <c r="MMU71"/>
      <c r="MMV71"/>
      <c r="MMW71"/>
      <c r="MMX71"/>
      <c r="MMY71"/>
      <c r="MMZ71"/>
      <c r="MNA71"/>
      <c r="MNB71"/>
      <c r="MNC71"/>
      <c r="MND71"/>
      <c r="MNE71"/>
      <c r="MNF71"/>
      <c r="MNG71"/>
      <c r="MNH71"/>
      <c r="MNI71"/>
      <c r="MNJ71"/>
      <c r="MNK71"/>
      <c r="MNL71"/>
      <c r="MNM71"/>
      <c r="MNN71"/>
      <c r="MNO71"/>
      <c r="MNP71"/>
      <c r="MNQ71"/>
      <c r="MNR71"/>
      <c r="MNS71"/>
      <c r="MNT71"/>
      <c r="MNU71"/>
      <c r="MNV71"/>
      <c r="MNW71"/>
      <c r="MNX71"/>
      <c r="MNY71"/>
      <c r="MNZ71"/>
      <c r="MOA71"/>
      <c r="MOB71"/>
      <c r="MOC71"/>
      <c r="MOD71"/>
      <c r="MOE71"/>
      <c r="MOF71"/>
      <c r="MOG71"/>
      <c r="MOH71"/>
      <c r="MOI71"/>
      <c r="MOJ71"/>
      <c r="MOK71"/>
      <c r="MOL71"/>
      <c r="MOM71"/>
      <c r="MON71"/>
      <c r="MOO71"/>
      <c r="MOP71"/>
      <c r="MOQ71"/>
      <c r="MOR71"/>
      <c r="MOS71"/>
      <c r="MOT71"/>
      <c r="MOU71"/>
      <c r="MOV71"/>
      <c r="MOW71"/>
      <c r="MOX71"/>
      <c r="MOY71"/>
      <c r="MOZ71"/>
      <c r="MPA71"/>
      <c r="MPB71"/>
      <c r="MPC71"/>
      <c r="MPD71"/>
      <c r="MPE71"/>
      <c r="MPF71"/>
      <c r="MPG71"/>
      <c r="MPH71"/>
      <c r="MPI71"/>
      <c r="MPJ71"/>
      <c r="MPK71"/>
      <c r="MPL71"/>
      <c r="MPM71"/>
      <c r="MPN71"/>
      <c r="MPO71"/>
      <c r="MPP71"/>
      <c r="MPQ71"/>
      <c r="MPR71"/>
      <c r="MPS71"/>
      <c r="MPT71"/>
      <c r="MPU71"/>
      <c r="MPV71"/>
      <c r="MPW71"/>
      <c r="MPX71"/>
      <c r="MPY71"/>
      <c r="MPZ71"/>
      <c r="MQA71"/>
      <c r="MQB71"/>
      <c r="MQC71"/>
      <c r="MQD71"/>
      <c r="MQE71"/>
      <c r="MQF71"/>
      <c r="MQG71"/>
      <c r="MQH71"/>
      <c r="MQI71"/>
      <c r="MQJ71"/>
      <c r="MQK71"/>
      <c r="MQL71"/>
      <c r="MQM71"/>
      <c r="MQN71"/>
      <c r="MQO71"/>
      <c r="MQP71"/>
      <c r="MQQ71"/>
      <c r="MQR71"/>
      <c r="MQS71"/>
      <c r="MQT71"/>
      <c r="MQU71"/>
      <c r="MQV71"/>
      <c r="MQW71"/>
      <c r="MQX71"/>
      <c r="MQY71"/>
      <c r="MQZ71"/>
      <c r="MRA71"/>
      <c r="MRB71"/>
      <c r="MRC71"/>
      <c r="MRD71"/>
      <c r="MRE71"/>
      <c r="MRF71"/>
      <c r="MRG71"/>
      <c r="MRH71"/>
      <c r="MRI71"/>
      <c r="MRJ71"/>
      <c r="MRK71"/>
      <c r="MRL71"/>
      <c r="MRM71"/>
      <c r="MRN71"/>
      <c r="MRO71"/>
      <c r="MRP71"/>
      <c r="MRQ71"/>
      <c r="MRR71"/>
      <c r="MRS71"/>
      <c r="MRT71"/>
      <c r="MRU71"/>
      <c r="MRV71"/>
      <c r="MRW71"/>
      <c r="MRX71"/>
      <c r="MRY71"/>
      <c r="MRZ71"/>
      <c r="MSA71"/>
      <c r="MSB71"/>
      <c r="MSC71"/>
      <c r="MSD71"/>
      <c r="MSE71"/>
      <c r="MSF71"/>
      <c r="MSG71"/>
      <c r="MSH71"/>
      <c r="MSI71"/>
      <c r="MSJ71"/>
      <c r="MSK71"/>
      <c r="MSL71"/>
      <c r="MSM71"/>
      <c r="MSN71"/>
      <c r="MSO71"/>
      <c r="MSP71"/>
      <c r="MSQ71"/>
      <c r="MSR71"/>
      <c r="MSS71"/>
      <c r="MST71"/>
      <c r="MSU71"/>
      <c r="MSV71"/>
      <c r="MSW71"/>
      <c r="MSX71"/>
      <c r="MSY71"/>
      <c r="MSZ71"/>
      <c r="MTA71"/>
      <c r="MTB71"/>
      <c r="MTC71"/>
      <c r="MTD71"/>
      <c r="MTE71"/>
      <c r="MTF71"/>
      <c r="MTG71"/>
      <c r="MTH71"/>
      <c r="MTI71"/>
      <c r="MTJ71"/>
      <c r="MTK71"/>
      <c r="MTL71"/>
      <c r="MTM71"/>
      <c r="MTN71"/>
      <c r="MTO71"/>
      <c r="MTP71"/>
      <c r="MTQ71"/>
      <c r="MTR71"/>
      <c r="MTS71"/>
      <c r="MTT71"/>
      <c r="MTU71"/>
      <c r="MTV71"/>
      <c r="MTW71"/>
      <c r="MTX71"/>
      <c r="MTY71"/>
      <c r="MTZ71"/>
      <c r="MUA71"/>
      <c r="MUB71"/>
      <c r="MUC71"/>
      <c r="MUD71"/>
      <c r="MUE71"/>
      <c r="MUF71"/>
      <c r="MUG71"/>
      <c r="MUH71"/>
      <c r="MUI71"/>
      <c r="MUJ71"/>
      <c r="MUK71"/>
      <c r="MUL71"/>
      <c r="MUM71"/>
      <c r="MUN71"/>
      <c r="MUO71"/>
      <c r="MUP71"/>
      <c r="MUQ71"/>
      <c r="MUR71"/>
      <c r="MUS71"/>
      <c r="MUT71"/>
      <c r="MUU71"/>
      <c r="MUV71"/>
      <c r="MUW71"/>
      <c r="MUX71"/>
      <c r="MUY71"/>
      <c r="MUZ71"/>
      <c r="MVA71"/>
      <c r="MVB71"/>
      <c r="MVC71"/>
      <c r="MVD71"/>
      <c r="MVE71"/>
      <c r="MVF71"/>
      <c r="MVG71"/>
      <c r="MVH71"/>
      <c r="MVI71"/>
      <c r="MVJ71"/>
      <c r="MVK71"/>
      <c r="MVL71"/>
      <c r="MVM71"/>
      <c r="MVN71"/>
      <c r="MVO71"/>
      <c r="MVP71"/>
      <c r="MVQ71"/>
      <c r="MVR71"/>
      <c r="MVS71"/>
      <c r="MVT71"/>
      <c r="MVU71"/>
      <c r="MVV71"/>
      <c r="MVW71"/>
      <c r="MVX71"/>
      <c r="MVY71"/>
      <c r="MVZ71"/>
      <c r="MWA71"/>
      <c r="MWB71"/>
      <c r="MWC71"/>
      <c r="MWD71"/>
      <c r="MWE71"/>
      <c r="MWF71"/>
      <c r="MWG71"/>
      <c r="MWH71"/>
      <c r="MWI71"/>
      <c r="MWJ71"/>
      <c r="MWK71"/>
      <c r="MWL71"/>
      <c r="MWM71"/>
      <c r="MWN71"/>
      <c r="MWO71"/>
      <c r="MWP71"/>
      <c r="MWQ71"/>
      <c r="MWR71"/>
      <c r="MWS71"/>
      <c r="MWT71"/>
      <c r="MWU71"/>
      <c r="MWV71"/>
      <c r="MWW71"/>
      <c r="MWX71"/>
      <c r="MWY71"/>
      <c r="MWZ71"/>
      <c r="MXA71"/>
      <c r="MXB71"/>
      <c r="MXC71"/>
      <c r="MXD71"/>
      <c r="MXE71"/>
      <c r="MXF71"/>
      <c r="MXG71"/>
      <c r="MXH71"/>
      <c r="MXI71"/>
      <c r="MXJ71"/>
      <c r="MXK71"/>
      <c r="MXL71"/>
      <c r="MXM71"/>
      <c r="MXN71"/>
      <c r="MXO71"/>
      <c r="MXP71"/>
      <c r="MXQ71"/>
      <c r="MXR71"/>
      <c r="MXS71"/>
      <c r="MXT71"/>
      <c r="MXU71"/>
      <c r="MXV71"/>
      <c r="MXW71"/>
      <c r="MXX71"/>
      <c r="MXY71"/>
      <c r="MXZ71"/>
      <c r="MYA71"/>
      <c r="MYB71"/>
      <c r="MYC71"/>
      <c r="MYD71"/>
      <c r="MYE71"/>
      <c r="MYF71"/>
      <c r="MYG71"/>
      <c r="MYH71"/>
      <c r="MYI71"/>
      <c r="MYJ71"/>
      <c r="MYK71"/>
      <c r="MYL71"/>
      <c r="MYM71"/>
      <c r="MYN71"/>
      <c r="MYO71"/>
      <c r="MYP71"/>
      <c r="MYQ71"/>
      <c r="MYR71"/>
      <c r="MYS71"/>
      <c r="MYT71"/>
      <c r="MYU71"/>
      <c r="MYV71"/>
      <c r="MYW71"/>
      <c r="MYX71"/>
      <c r="MYY71"/>
      <c r="MYZ71"/>
      <c r="MZA71"/>
      <c r="MZB71"/>
      <c r="MZC71"/>
      <c r="MZD71"/>
      <c r="MZE71"/>
      <c r="MZF71"/>
      <c r="MZG71"/>
      <c r="MZH71"/>
      <c r="MZI71"/>
      <c r="MZJ71"/>
      <c r="MZK71"/>
      <c r="MZL71"/>
      <c r="MZM71"/>
      <c r="MZN71"/>
      <c r="MZO71"/>
      <c r="MZP71"/>
      <c r="MZQ71"/>
      <c r="MZR71"/>
      <c r="MZS71"/>
      <c r="MZT71"/>
      <c r="MZU71"/>
      <c r="MZV71"/>
      <c r="MZW71"/>
      <c r="MZX71"/>
      <c r="MZY71"/>
      <c r="MZZ71"/>
      <c r="NAA71"/>
      <c r="NAB71"/>
      <c r="NAC71"/>
      <c r="NAD71"/>
      <c r="NAE71"/>
      <c r="NAF71"/>
      <c r="NAG71"/>
      <c r="NAH71"/>
      <c r="NAI71"/>
      <c r="NAJ71"/>
      <c r="NAK71"/>
      <c r="NAL71"/>
      <c r="NAM71"/>
      <c r="NAN71"/>
      <c r="NAO71"/>
      <c r="NAP71"/>
      <c r="NAQ71"/>
      <c r="NAR71"/>
      <c r="NAS71"/>
      <c r="NAT71"/>
      <c r="NAU71"/>
      <c r="NAV71"/>
      <c r="NAW71"/>
      <c r="NAX71"/>
      <c r="NAY71"/>
      <c r="NAZ71"/>
      <c r="NBA71"/>
      <c r="NBB71"/>
      <c r="NBC71"/>
      <c r="NBD71"/>
      <c r="NBE71"/>
      <c r="NBF71"/>
      <c r="NBG71"/>
      <c r="NBH71"/>
      <c r="NBI71"/>
      <c r="NBJ71"/>
      <c r="NBK71"/>
      <c r="NBL71"/>
      <c r="NBM71"/>
      <c r="NBN71"/>
      <c r="NBO71"/>
      <c r="NBP71"/>
      <c r="NBQ71"/>
      <c r="NBR71"/>
      <c r="NBS71"/>
      <c r="NBT71"/>
      <c r="NBU71"/>
      <c r="NBV71"/>
      <c r="NBW71"/>
      <c r="NBX71"/>
      <c r="NBY71"/>
      <c r="NBZ71"/>
      <c r="NCA71"/>
      <c r="NCB71"/>
      <c r="NCC71"/>
      <c r="NCD71"/>
      <c r="NCE71"/>
      <c r="NCF71"/>
      <c r="NCG71"/>
      <c r="NCH71"/>
      <c r="NCI71"/>
      <c r="NCJ71"/>
      <c r="NCK71"/>
      <c r="NCL71"/>
      <c r="NCM71"/>
      <c r="NCN71"/>
      <c r="NCO71"/>
      <c r="NCP71"/>
      <c r="NCQ71"/>
      <c r="NCR71"/>
      <c r="NCS71"/>
      <c r="NCT71"/>
      <c r="NCU71"/>
      <c r="NCV71"/>
      <c r="NCW71"/>
      <c r="NCX71"/>
      <c r="NCY71"/>
      <c r="NCZ71"/>
      <c r="NDA71"/>
      <c r="NDB71"/>
      <c r="NDC71"/>
      <c r="NDD71"/>
      <c r="NDE71"/>
      <c r="NDF71"/>
      <c r="NDG71"/>
      <c r="NDH71"/>
      <c r="NDI71"/>
      <c r="NDJ71"/>
      <c r="NDK71"/>
      <c r="NDL71"/>
      <c r="NDM71"/>
      <c r="NDN71"/>
      <c r="NDO71"/>
      <c r="NDP71"/>
      <c r="NDQ71"/>
      <c r="NDR71"/>
      <c r="NDS71"/>
      <c r="NDT71"/>
      <c r="NDU71"/>
      <c r="NDV71"/>
      <c r="NDW71"/>
      <c r="NDX71"/>
      <c r="NDY71"/>
      <c r="NDZ71"/>
      <c r="NEA71"/>
      <c r="NEB71"/>
      <c r="NEC71"/>
      <c r="NED71"/>
      <c r="NEE71"/>
      <c r="NEF71"/>
      <c r="NEG71"/>
      <c r="NEH71"/>
      <c r="NEI71"/>
      <c r="NEJ71"/>
      <c r="NEK71"/>
      <c r="NEL71"/>
      <c r="NEM71"/>
      <c r="NEN71"/>
      <c r="NEO71"/>
      <c r="NEP71"/>
      <c r="NEQ71"/>
      <c r="NER71"/>
      <c r="NES71"/>
      <c r="NET71"/>
      <c r="NEU71"/>
      <c r="NEV71"/>
      <c r="NEW71"/>
      <c r="NEX71"/>
      <c r="NEY71"/>
      <c r="NEZ71"/>
      <c r="NFA71"/>
      <c r="NFB71"/>
      <c r="NFC71"/>
      <c r="NFD71"/>
      <c r="NFE71"/>
      <c r="NFF71"/>
      <c r="NFG71"/>
      <c r="NFH71"/>
      <c r="NFI71"/>
      <c r="NFJ71"/>
      <c r="NFK71"/>
      <c r="NFL71"/>
      <c r="NFM71"/>
      <c r="NFN71"/>
      <c r="NFO71"/>
      <c r="NFP71"/>
      <c r="NFQ71"/>
      <c r="NFR71"/>
      <c r="NFS71"/>
      <c r="NFT71"/>
      <c r="NFU71"/>
      <c r="NFV71"/>
      <c r="NFW71"/>
      <c r="NFX71"/>
      <c r="NFY71"/>
      <c r="NFZ71"/>
      <c r="NGA71"/>
      <c r="NGB71"/>
      <c r="NGC71"/>
      <c r="NGD71"/>
      <c r="NGE71"/>
      <c r="NGF71"/>
      <c r="NGG71"/>
      <c r="NGH71"/>
      <c r="NGI71"/>
      <c r="NGJ71"/>
      <c r="NGK71"/>
      <c r="NGL71"/>
      <c r="NGM71"/>
      <c r="NGN71"/>
      <c r="NGO71"/>
      <c r="NGP71"/>
      <c r="NGQ71"/>
      <c r="NGR71"/>
      <c r="NGS71"/>
      <c r="NGT71"/>
      <c r="NGU71"/>
      <c r="NGV71"/>
      <c r="NGW71"/>
      <c r="NGX71"/>
      <c r="NGY71"/>
      <c r="NGZ71"/>
      <c r="NHA71"/>
      <c r="NHB71"/>
      <c r="NHC71"/>
      <c r="NHD71"/>
      <c r="NHE71"/>
      <c r="NHF71"/>
      <c r="NHG71"/>
      <c r="NHH71"/>
      <c r="NHI71"/>
      <c r="NHJ71"/>
      <c r="NHK71"/>
      <c r="NHL71"/>
      <c r="NHM71"/>
      <c r="NHN71"/>
      <c r="NHO71"/>
      <c r="NHP71"/>
      <c r="NHQ71"/>
      <c r="NHR71"/>
      <c r="NHS71"/>
      <c r="NHT71"/>
      <c r="NHU71"/>
      <c r="NHV71"/>
      <c r="NHW71"/>
      <c r="NHX71"/>
      <c r="NHY71"/>
      <c r="NHZ71"/>
      <c r="NIA71"/>
      <c r="NIB71"/>
      <c r="NIC71"/>
      <c r="NID71"/>
      <c r="NIE71"/>
      <c r="NIF71"/>
      <c r="NIG71"/>
      <c r="NIH71"/>
      <c r="NII71"/>
      <c r="NIJ71"/>
      <c r="NIK71"/>
      <c r="NIL71"/>
      <c r="NIM71"/>
      <c r="NIN71"/>
      <c r="NIO71"/>
      <c r="NIP71"/>
      <c r="NIQ71"/>
      <c r="NIR71"/>
      <c r="NIS71"/>
      <c r="NIT71"/>
      <c r="NIU71"/>
      <c r="NIV71"/>
      <c r="NIW71"/>
      <c r="NIX71"/>
      <c r="NIY71"/>
      <c r="NIZ71"/>
      <c r="NJA71"/>
      <c r="NJB71"/>
      <c r="NJC71"/>
      <c r="NJD71"/>
      <c r="NJE71"/>
      <c r="NJF71"/>
      <c r="NJG71"/>
      <c r="NJH71"/>
      <c r="NJI71"/>
      <c r="NJJ71"/>
      <c r="NJK71"/>
      <c r="NJL71"/>
      <c r="NJM71"/>
      <c r="NJN71"/>
      <c r="NJO71"/>
      <c r="NJP71"/>
      <c r="NJQ71"/>
      <c r="NJR71"/>
      <c r="NJS71"/>
      <c r="NJT71"/>
      <c r="NJU71"/>
      <c r="NJV71"/>
      <c r="NJW71"/>
      <c r="NJX71"/>
      <c r="NJY71"/>
      <c r="NJZ71"/>
      <c r="NKA71"/>
      <c r="NKB71"/>
      <c r="NKC71"/>
      <c r="NKD71"/>
      <c r="NKE71"/>
      <c r="NKF71"/>
      <c r="NKG71"/>
      <c r="NKH71"/>
      <c r="NKI71"/>
      <c r="NKJ71"/>
      <c r="NKK71"/>
      <c r="NKL71"/>
      <c r="NKM71"/>
      <c r="NKN71"/>
      <c r="NKO71"/>
      <c r="NKP71"/>
      <c r="NKQ71"/>
      <c r="NKR71"/>
      <c r="NKS71"/>
      <c r="NKT71"/>
      <c r="NKU71"/>
      <c r="NKV71"/>
      <c r="NKW71"/>
      <c r="NKX71"/>
      <c r="NKY71"/>
      <c r="NKZ71"/>
      <c r="NLA71"/>
      <c r="NLB71"/>
      <c r="NLC71"/>
      <c r="NLD71"/>
      <c r="NLE71"/>
      <c r="NLF71"/>
      <c r="NLG71"/>
      <c r="NLH71"/>
      <c r="NLI71"/>
      <c r="NLJ71"/>
      <c r="NLK71"/>
      <c r="NLL71"/>
      <c r="NLM71"/>
      <c r="NLN71"/>
      <c r="NLO71"/>
      <c r="NLP71"/>
      <c r="NLQ71"/>
      <c r="NLR71"/>
      <c r="NLS71"/>
      <c r="NLT71"/>
      <c r="NLU71"/>
      <c r="NLV71"/>
      <c r="NLW71"/>
      <c r="NLX71"/>
      <c r="NLY71"/>
      <c r="NLZ71"/>
      <c r="NMA71"/>
      <c r="NMB71"/>
      <c r="NMC71"/>
      <c r="NMD71"/>
      <c r="NME71"/>
      <c r="NMF71"/>
      <c r="NMG71"/>
      <c r="NMH71"/>
      <c r="NMI71"/>
      <c r="NMJ71"/>
      <c r="NMK71"/>
      <c r="NML71"/>
      <c r="NMM71"/>
      <c r="NMN71"/>
      <c r="NMO71"/>
      <c r="NMP71"/>
      <c r="NMQ71"/>
      <c r="NMR71"/>
      <c r="NMS71"/>
      <c r="NMT71"/>
      <c r="NMU71"/>
      <c r="NMV71"/>
      <c r="NMW71"/>
      <c r="NMX71"/>
      <c r="NMY71"/>
      <c r="NMZ71"/>
      <c r="NNA71"/>
      <c r="NNB71"/>
      <c r="NNC71"/>
      <c r="NND71"/>
      <c r="NNE71"/>
      <c r="NNF71"/>
      <c r="NNG71"/>
      <c r="NNH71"/>
      <c r="NNI71"/>
      <c r="NNJ71"/>
      <c r="NNK71"/>
      <c r="NNL71"/>
      <c r="NNM71"/>
      <c r="NNN71"/>
      <c r="NNO71"/>
      <c r="NNP71"/>
      <c r="NNQ71"/>
      <c r="NNR71"/>
      <c r="NNS71"/>
      <c r="NNT71"/>
      <c r="NNU71"/>
      <c r="NNV71"/>
      <c r="NNW71"/>
      <c r="NNX71"/>
      <c r="NNY71"/>
      <c r="NNZ71"/>
      <c r="NOA71"/>
      <c r="NOB71"/>
      <c r="NOC71"/>
      <c r="NOD71"/>
      <c r="NOE71"/>
      <c r="NOF71"/>
      <c r="NOG71"/>
      <c r="NOH71"/>
      <c r="NOI71"/>
      <c r="NOJ71"/>
      <c r="NOK71"/>
      <c r="NOL71"/>
      <c r="NOM71"/>
      <c r="NON71"/>
      <c r="NOO71"/>
      <c r="NOP71"/>
      <c r="NOQ71"/>
      <c r="NOR71"/>
      <c r="NOS71"/>
      <c r="NOT71"/>
      <c r="NOU71"/>
      <c r="NOV71"/>
      <c r="NOW71"/>
      <c r="NOX71"/>
      <c r="NOY71"/>
      <c r="NOZ71"/>
      <c r="NPA71"/>
      <c r="NPB71"/>
      <c r="NPC71"/>
      <c r="NPD71"/>
      <c r="NPE71"/>
      <c r="NPF71"/>
      <c r="NPG71"/>
      <c r="NPH71"/>
      <c r="NPI71"/>
      <c r="NPJ71"/>
      <c r="NPK71"/>
      <c r="NPL71"/>
      <c r="NPM71"/>
      <c r="NPN71"/>
      <c r="NPO71"/>
      <c r="NPP71"/>
      <c r="NPQ71"/>
      <c r="NPR71"/>
      <c r="NPS71"/>
      <c r="NPT71"/>
      <c r="NPU71"/>
      <c r="NPV71"/>
      <c r="NPW71"/>
      <c r="NPX71"/>
      <c r="NPY71"/>
      <c r="NPZ71"/>
      <c r="NQA71"/>
      <c r="NQB71"/>
      <c r="NQC71"/>
      <c r="NQD71"/>
      <c r="NQE71"/>
      <c r="NQF71"/>
      <c r="NQG71"/>
      <c r="NQH71"/>
      <c r="NQI71"/>
      <c r="NQJ71"/>
      <c r="NQK71"/>
      <c r="NQL71"/>
      <c r="NQM71"/>
      <c r="NQN71"/>
      <c r="NQO71"/>
      <c r="NQP71"/>
      <c r="NQQ71"/>
      <c r="NQR71"/>
      <c r="NQS71"/>
      <c r="NQT71"/>
      <c r="NQU71"/>
      <c r="NQV71"/>
      <c r="NQW71"/>
      <c r="NQX71"/>
      <c r="NQY71"/>
      <c r="NQZ71"/>
      <c r="NRA71"/>
      <c r="NRB71"/>
      <c r="NRC71"/>
      <c r="NRD71"/>
      <c r="NRE71"/>
      <c r="NRF71"/>
      <c r="NRG71"/>
      <c r="NRH71"/>
      <c r="NRI71"/>
      <c r="NRJ71"/>
      <c r="NRK71"/>
      <c r="NRL71"/>
      <c r="NRM71"/>
      <c r="NRN71"/>
      <c r="NRO71"/>
      <c r="NRP71"/>
      <c r="NRQ71"/>
      <c r="NRR71"/>
      <c r="NRS71"/>
      <c r="NRT71"/>
      <c r="NRU71"/>
      <c r="NRV71"/>
      <c r="NRW71"/>
      <c r="NRX71"/>
      <c r="NRY71"/>
      <c r="NRZ71"/>
      <c r="NSA71"/>
      <c r="NSB71"/>
      <c r="NSC71"/>
      <c r="NSD71"/>
      <c r="NSE71"/>
      <c r="NSF71"/>
      <c r="NSG71"/>
      <c r="NSH71"/>
      <c r="NSI71"/>
      <c r="NSJ71"/>
      <c r="NSK71"/>
      <c r="NSL71"/>
      <c r="NSM71"/>
      <c r="NSN71"/>
      <c r="NSO71"/>
      <c r="NSP71"/>
      <c r="NSQ71"/>
      <c r="NSR71"/>
      <c r="NSS71"/>
      <c r="NST71"/>
      <c r="NSU71"/>
      <c r="NSV71"/>
      <c r="NSW71"/>
      <c r="NSX71"/>
      <c r="NSY71"/>
      <c r="NSZ71"/>
      <c r="NTA71"/>
      <c r="NTB71"/>
      <c r="NTC71"/>
      <c r="NTD71"/>
      <c r="NTE71"/>
      <c r="NTF71"/>
      <c r="NTG71"/>
      <c r="NTH71"/>
      <c r="NTI71"/>
      <c r="NTJ71"/>
      <c r="NTK71"/>
      <c r="NTL71"/>
      <c r="NTM71"/>
      <c r="NTN71"/>
      <c r="NTO71"/>
      <c r="NTP71"/>
      <c r="NTQ71"/>
      <c r="NTR71"/>
      <c r="NTS71"/>
      <c r="NTT71"/>
      <c r="NTU71"/>
      <c r="NTV71"/>
      <c r="NTW71"/>
      <c r="NTX71"/>
      <c r="NTY71"/>
      <c r="NTZ71"/>
      <c r="NUA71"/>
      <c r="NUB71"/>
      <c r="NUC71"/>
      <c r="NUD71"/>
      <c r="NUE71"/>
      <c r="NUF71"/>
      <c r="NUG71"/>
      <c r="NUH71"/>
      <c r="NUI71"/>
      <c r="NUJ71"/>
      <c r="NUK71"/>
      <c r="NUL71"/>
      <c r="NUM71"/>
      <c r="NUN71"/>
      <c r="NUO71"/>
      <c r="NUP71"/>
      <c r="NUQ71"/>
      <c r="NUR71"/>
      <c r="NUS71"/>
      <c r="NUT71"/>
      <c r="NUU71"/>
      <c r="NUV71"/>
      <c r="NUW71"/>
      <c r="NUX71"/>
      <c r="NUY71"/>
      <c r="NUZ71"/>
      <c r="NVA71"/>
      <c r="NVB71"/>
      <c r="NVC71"/>
      <c r="NVD71"/>
      <c r="NVE71"/>
      <c r="NVF71"/>
      <c r="NVG71"/>
      <c r="NVH71"/>
      <c r="NVI71"/>
      <c r="NVJ71"/>
      <c r="NVK71"/>
      <c r="NVL71"/>
      <c r="NVM71"/>
      <c r="NVN71"/>
      <c r="NVO71"/>
      <c r="NVP71"/>
      <c r="NVQ71"/>
      <c r="NVR71"/>
      <c r="NVS71"/>
      <c r="NVT71"/>
      <c r="NVU71"/>
      <c r="NVV71"/>
      <c r="NVW71"/>
      <c r="NVX71"/>
      <c r="NVY71"/>
      <c r="NVZ71"/>
      <c r="NWA71"/>
      <c r="NWB71"/>
      <c r="NWC71"/>
      <c r="NWD71"/>
      <c r="NWE71"/>
      <c r="NWF71"/>
      <c r="NWG71"/>
      <c r="NWH71"/>
      <c r="NWI71"/>
      <c r="NWJ71"/>
      <c r="NWK71"/>
      <c r="NWL71"/>
      <c r="NWM71"/>
      <c r="NWN71"/>
      <c r="NWO71"/>
      <c r="NWP71"/>
      <c r="NWQ71"/>
      <c r="NWR71"/>
      <c r="NWS71"/>
      <c r="NWT71"/>
      <c r="NWU71"/>
      <c r="NWV71"/>
      <c r="NWW71"/>
      <c r="NWX71"/>
      <c r="NWY71"/>
      <c r="NWZ71"/>
      <c r="NXA71"/>
      <c r="NXB71"/>
      <c r="NXC71"/>
      <c r="NXD71"/>
      <c r="NXE71"/>
      <c r="NXF71"/>
      <c r="NXG71"/>
      <c r="NXH71"/>
      <c r="NXI71"/>
      <c r="NXJ71"/>
      <c r="NXK71"/>
      <c r="NXL71"/>
      <c r="NXM71"/>
      <c r="NXN71"/>
      <c r="NXO71"/>
      <c r="NXP71"/>
      <c r="NXQ71"/>
      <c r="NXR71"/>
      <c r="NXS71"/>
      <c r="NXT71"/>
      <c r="NXU71"/>
      <c r="NXV71"/>
      <c r="NXW71"/>
      <c r="NXX71"/>
      <c r="NXY71"/>
      <c r="NXZ71"/>
      <c r="NYA71"/>
      <c r="NYB71"/>
      <c r="NYC71"/>
      <c r="NYD71"/>
      <c r="NYE71"/>
      <c r="NYF71"/>
      <c r="NYG71"/>
      <c r="NYH71"/>
      <c r="NYI71"/>
      <c r="NYJ71"/>
      <c r="NYK71"/>
      <c r="NYL71"/>
      <c r="NYM71"/>
      <c r="NYN71"/>
      <c r="NYO71"/>
      <c r="NYP71"/>
      <c r="NYQ71"/>
      <c r="NYR71"/>
      <c r="NYS71"/>
      <c r="NYT71"/>
      <c r="NYU71"/>
      <c r="NYV71"/>
      <c r="NYW71"/>
      <c r="NYX71"/>
      <c r="NYY71"/>
      <c r="NYZ71"/>
      <c r="NZA71"/>
      <c r="NZB71"/>
      <c r="NZC71"/>
      <c r="NZD71"/>
      <c r="NZE71"/>
      <c r="NZF71"/>
      <c r="NZG71"/>
      <c r="NZH71"/>
      <c r="NZI71"/>
      <c r="NZJ71"/>
      <c r="NZK71"/>
      <c r="NZL71"/>
      <c r="NZM71"/>
      <c r="NZN71"/>
      <c r="NZO71"/>
      <c r="NZP71"/>
      <c r="NZQ71"/>
      <c r="NZR71"/>
      <c r="NZS71"/>
      <c r="NZT71"/>
      <c r="NZU71"/>
      <c r="NZV71"/>
      <c r="NZW71"/>
      <c r="NZX71"/>
      <c r="NZY71"/>
      <c r="NZZ71"/>
      <c r="OAA71"/>
      <c r="OAB71"/>
      <c r="OAC71"/>
      <c r="OAD71"/>
      <c r="OAE71"/>
      <c r="OAF71"/>
      <c r="OAG71"/>
      <c r="OAH71"/>
      <c r="OAI71"/>
      <c r="OAJ71"/>
      <c r="OAK71"/>
      <c r="OAL71"/>
      <c r="OAM71"/>
      <c r="OAN71"/>
      <c r="OAO71"/>
      <c r="OAP71"/>
      <c r="OAQ71"/>
      <c r="OAR71"/>
      <c r="OAS71"/>
      <c r="OAT71"/>
      <c r="OAU71"/>
      <c r="OAV71"/>
      <c r="OAW71"/>
      <c r="OAX71"/>
      <c r="OAY71"/>
      <c r="OAZ71"/>
      <c r="OBA71"/>
      <c r="OBB71"/>
      <c r="OBC71"/>
      <c r="OBD71"/>
      <c r="OBE71"/>
      <c r="OBF71"/>
      <c r="OBG71"/>
      <c r="OBH71"/>
      <c r="OBI71"/>
      <c r="OBJ71"/>
      <c r="OBK71"/>
      <c r="OBL71"/>
      <c r="OBM71"/>
      <c r="OBN71"/>
      <c r="OBO71"/>
      <c r="OBP71"/>
      <c r="OBQ71"/>
      <c r="OBR71"/>
      <c r="OBS71"/>
      <c r="OBT71"/>
      <c r="OBU71"/>
      <c r="OBV71"/>
      <c r="OBW71"/>
      <c r="OBX71"/>
      <c r="OBY71"/>
      <c r="OBZ71"/>
      <c r="OCA71"/>
      <c r="OCB71"/>
      <c r="OCC71"/>
      <c r="OCD71"/>
      <c r="OCE71"/>
      <c r="OCF71"/>
      <c r="OCG71"/>
      <c r="OCH71"/>
      <c r="OCI71"/>
      <c r="OCJ71"/>
      <c r="OCK71"/>
      <c r="OCL71"/>
      <c r="OCM71"/>
      <c r="OCN71"/>
      <c r="OCO71"/>
      <c r="OCP71"/>
      <c r="OCQ71"/>
      <c r="OCR71"/>
      <c r="OCS71"/>
      <c r="OCT71"/>
      <c r="OCU71"/>
      <c r="OCV71"/>
      <c r="OCW71"/>
      <c r="OCX71"/>
      <c r="OCY71"/>
      <c r="OCZ71"/>
      <c r="ODA71"/>
      <c r="ODB71"/>
      <c r="ODC71"/>
      <c r="ODD71"/>
      <c r="ODE71"/>
      <c r="ODF71"/>
      <c r="ODG71"/>
      <c r="ODH71"/>
      <c r="ODI71"/>
      <c r="ODJ71"/>
      <c r="ODK71"/>
      <c r="ODL71"/>
      <c r="ODM71"/>
      <c r="ODN71"/>
      <c r="ODO71"/>
      <c r="ODP71"/>
      <c r="ODQ71"/>
      <c r="ODR71"/>
      <c r="ODS71"/>
      <c r="ODT71"/>
      <c r="ODU71"/>
      <c r="ODV71"/>
      <c r="ODW71"/>
      <c r="ODX71"/>
      <c r="ODY71"/>
      <c r="ODZ71"/>
      <c r="OEA71"/>
      <c r="OEB71"/>
      <c r="OEC71"/>
      <c r="OED71"/>
      <c r="OEE71"/>
      <c r="OEF71"/>
      <c r="OEG71"/>
      <c r="OEH71"/>
      <c r="OEI71"/>
      <c r="OEJ71"/>
      <c r="OEK71"/>
      <c r="OEL71"/>
      <c r="OEM71"/>
      <c r="OEN71"/>
      <c r="OEO71"/>
      <c r="OEP71"/>
      <c r="OEQ71"/>
      <c r="OER71"/>
      <c r="OES71"/>
      <c r="OET71"/>
      <c r="OEU71"/>
      <c r="OEV71"/>
      <c r="OEW71"/>
      <c r="OEX71"/>
      <c r="OEY71"/>
      <c r="OEZ71"/>
      <c r="OFA71"/>
      <c r="OFB71"/>
      <c r="OFC71"/>
      <c r="OFD71"/>
      <c r="OFE71"/>
      <c r="OFF71"/>
      <c r="OFG71"/>
      <c r="OFH71"/>
      <c r="OFI71"/>
      <c r="OFJ71"/>
      <c r="OFK71"/>
      <c r="OFL71"/>
      <c r="OFM71"/>
      <c r="OFN71"/>
      <c r="OFO71"/>
      <c r="OFP71"/>
      <c r="OFQ71"/>
      <c r="OFR71"/>
      <c r="OFS71"/>
      <c r="OFT71"/>
      <c r="OFU71"/>
      <c r="OFV71"/>
      <c r="OFW71"/>
      <c r="OFX71"/>
      <c r="OFY71"/>
      <c r="OFZ71"/>
      <c r="OGA71"/>
      <c r="OGB71"/>
      <c r="OGC71"/>
      <c r="OGD71"/>
      <c r="OGE71"/>
      <c r="OGF71"/>
      <c r="OGG71"/>
      <c r="OGH71"/>
      <c r="OGI71"/>
      <c r="OGJ71"/>
      <c r="OGK71"/>
      <c r="OGL71"/>
      <c r="OGM71"/>
      <c r="OGN71"/>
      <c r="OGO71"/>
      <c r="OGP71"/>
      <c r="OGQ71"/>
      <c r="OGR71"/>
      <c r="OGS71"/>
      <c r="OGT71"/>
      <c r="OGU71"/>
      <c r="OGV71"/>
      <c r="OGW71"/>
      <c r="OGX71"/>
      <c r="OGY71"/>
      <c r="OGZ71"/>
      <c r="OHA71"/>
      <c r="OHB71"/>
      <c r="OHC71"/>
      <c r="OHD71"/>
      <c r="OHE71"/>
      <c r="OHF71"/>
      <c r="OHG71"/>
      <c r="OHH71"/>
      <c r="OHI71"/>
      <c r="OHJ71"/>
      <c r="OHK71"/>
      <c r="OHL71"/>
      <c r="OHM71"/>
      <c r="OHN71"/>
      <c r="OHO71"/>
      <c r="OHP71"/>
      <c r="OHQ71"/>
      <c r="OHR71"/>
      <c r="OHS71"/>
      <c r="OHT71"/>
      <c r="OHU71"/>
      <c r="OHV71"/>
      <c r="OHW71"/>
      <c r="OHX71"/>
      <c r="OHY71"/>
      <c r="OHZ71"/>
      <c r="OIA71"/>
      <c r="OIB71"/>
      <c r="OIC71"/>
      <c r="OID71"/>
      <c r="OIE71"/>
      <c r="OIF71"/>
      <c r="OIG71"/>
      <c r="OIH71"/>
      <c r="OII71"/>
      <c r="OIJ71"/>
      <c r="OIK71"/>
      <c r="OIL71"/>
      <c r="OIM71"/>
      <c r="OIN71"/>
      <c r="OIO71"/>
      <c r="OIP71"/>
      <c r="OIQ71"/>
      <c r="OIR71"/>
      <c r="OIS71"/>
      <c r="OIT71"/>
      <c r="OIU71"/>
      <c r="OIV71"/>
      <c r="OIW71"/>
      <c r="OIX71"/>
      <c r="OIY71"/>
      <c r="OIZ71"/>
      <c r="OJA71"/>
      <c r="OJB71"/>
      <c r="OJC71"/>
      <c r="OJD71"/>
      <c r="OJE71"/>
      <c r="OJF71"/>
      <c r="OJG71"/>
      <c r="OJH71"/>
      <c r="OJI71"/>
      <c r="OJJ71"/>
      <c r="OJK71"/>
      <c r="OJL71"/>
      <c r="OJM71"/>
      <c r="OJN71"/>
      <c r="OJO71"/>
      <c r="OJP71"/>
      <c r="OJQ71"/>
      <c r="OJR71"/>
      <c r="OJS71"/>
      <c r="OJT71"/>
      <c r="OJU71"/>
      <c r="OJV71"/>
      <c r="OJW71"/>
      <c r="OJX71"/>
      <c r="OJY71"/>
      <c r="OJZ71"/>
      <c r="OKA71"/>
      <c r="OKB71"/>
      <c r="OKC71"/>
      <c r="OKD71"/>
      <c r="OKE71"/>
      <c r="OKF71"/>
      <c r="OKG71"/>
      <c r="OKH71"/>
      <c r="OKI71"/>
      <c r="OKJ71"/>
      <c r="OKK71"/>
      <c r="OKL71"/>
      <c r="OKM71"/>
      <c r="OKN71"/>
      <c r="OKO71"/>
      <c r="OKP71"/>
      <c r="OKQ71"/>
      <c r="OKR71"/>
      <c r="OKS71"/>
      <c r="OKT71"/>
      <c r="OKU71"/>
      <c r="OKV71"/>
      <c r="OKW71"/>
      <c r="OKX71"/>
      <c r="OKY71"/>
      <c r="OKZ71"/>
      <c r="OLA71"/>
      <c r="OLB71"/>
      <c r="OLC71"/>
      <c r="OLD71"/>
      <c r="OLE71"/>
      <c r="OLF71"/>
      <c r="OLG71"/>
      <c r="OLH71"/>
      <c r="OLI71"/>
      <c r="OLJ71"/>
      <c r="OLK71"/>
      <c r="OLL71"/>
      <c r="OLM71"/>
      <c r="OLN71"/>
      <c r="OLO71"/>
      <c r="OLP71"/>
      <c r="OLQ71"/>
      <c r="OLR71"/>
      <c r="OLS71"/>
      <c r="OLT71"/>
      <c r="OLU71"/>
      <c r="OLV71"/>
      <c r="OLW71"/>
      <c r="OLX71"/>
      <c r="OLY71"/>
      <c r="OLZ71"/>
      <c r="OMA71"/>
      <c r="OMB71"/>
      <c r="OMC71"/>
      <c r="OMD71"/>
      <c r="OME71"/>
      <c r="OMF71"/>
      <c r="OMG71"/>
      <c r="OMH71"/>
      <c r="OMI71"/>
      <c r="OMJ71"/>
      <c r="OMK71"/>
      <c r="OML71"/>
      <c r="OMM71"/>
      <c r="OMN71"/>
      <c r="OMO71"/>
      <c r="OMP71"/>
      <c r="OMQ71"/>
      <c r="OMR71"/>
      <c r="OMS71"/>
      <c r="OMT71"/>
      <c r="OMU71"/>
      <c r="OMV71"/>
      <c r="OMW71"/>
      <c r="OMX71"/>
      <c r="OMY71"/>
      <c r="OMZ71"/>
      <c r="ONA71"/>
      <c r="ONB71"/>
      <c r="ONC71"/>
      <c r="OND71"/>
      <c r="ONE71"/>
      <c r="ONF71"/>
      <c r="ONG71"/>
      <c r="ONH71"/>
      <c r="ONI71"/>
      <c r="ONJ71"/>
      <c r="ONK71"/>
      <c r="ONL71"/>
      <c r="ONM71"/>
      <c r="ONN71"/>
      <c r="ONO71"/>
      <c r="ONP71"/>
      <c r="ONQ71"/>
      <c r="ONR71"/>
      <c r="ONS71"/>
      <c r="ONT71"/>
      <c r="ONU71"/>
      <c r="ONV71"/>
      <c r="ONW71"/>
      <c r="ONX71"/>
      <c r="ONY71"/>
      <c r="ONZ71"/>
      <c r="OOA71"/>
      <c r="OOB71"/>
      <c r="OOC71"/>
      <c r="OOD71"/>
      <c r="OOE71"/>
      <c r="OOF71"/>
      <c r="OOG71"/>
      <c r="OOH71"/>
      <c r="OOI71"/>
      <c r="OOJ71"/>
      <c r="OOK71"/>
      <c r="OOL71"/>
      <c r="OOM71"/>
      <c r="OON71"/>
      <c r="OOO71"/>
      <c r="OOP71"/>
      <c r="OOQ71"/>
      <c r="OOR71"/>
      <c r="OOS71"/>
      <c r="OOT71"/>
      <c r="OOU71"/>
      <c r="OOV71"/>
      <c r="OOW71"/>
      <c r="OOX71"/>
      <c r="OOY71"/>
      <c r="OOZ71"/>
      <c r="OPA71"/>
      <c r="OPB71"/>
      <c r="OPC71"/>
      <c r="OPD71"/>
      <c r="OPE71"/>
      <c r="OPF71"/>
      <c r="OPG71"/>
      <c r="OPH71"/>
      <c r="OPI71"/>
      <c r="OPJ71"/>
      <c r="OPK71"/>
      <c r="OPL71"/>
      <c r="OPM71"/>
      <c r="OPN71"/>
      <c r="OPO71"/>
      <c r="OPP71"/>
      <c r="OPQ71"/>
      <c r="OPR71"/>
      <c r="OPS71"/>
      <c r="OPT71"/>
      <c r="OPU71"/>
      <c r="OPV71"/>
      <c r="OPW71"/>
      <c r="OPX71"/>
      <c r="OPY71"/>
      <c r="OPZ71"/>
      <c r="OQA71"/>
      <c r="OQB71"/>
      <c r="OQC71"/>
      <c r="OQD71"/>
      <c r="OQE71"/>
      <c r="OQF71"/>
      <c r="OQG71"/>
      <c r="OQH71"/>
      <c r="OQI71"/>
      <c r="OQJ71"/>
      <c r="OQK71"/>
      <c r="OQL71"/>
      <c r="OQM71"/>
      <c r="OQN71"/>
      <c r="OQO71"/>
      <c r="OQP71"/>
      <c r="OQQ71"/>
      <c r="OQR71"/>
      <c r="OQS71"/>
      <c r="OQT71"/>
      <c r="OQU71"/>
      <c r="OQV71"/>
      <c r="OQW71"/>
      <c r="OQX71"/>
      <c r="OQY71"/>
      <c r="OQZ71"/>
      <c r="ORA71"/>
      <c r="ORB71"/>
      <c r="ORC71"/>
      <c r="ORD71"/>
      <c r="ORE71"/>
      <c r="ORF71"/>
      <c r="ORG71"/>
      <c r="ORH71"/>
      <c r="ORI71"/>
      <c r="ORJ71"/>
      <c r="ORK71"/>
      <c r="ORL71"/>
      <c r="ORM71"/>
      <c r="ORN71"/>
      <c r="ORO71"/>
      <c r="ORP71"/>
      <c r="ORQ71"/>
      <c r="ORR71"/>
      <c r="ORS71"/>
      <c r="ORT71"/>
      <c r="ORU71"/>
      <c r="ORV71"/>
      <c r="ORW71"/>
      <c r="ORX71"/>
      <c r="ORY71"/>
      <c r="ORZ71"/>
      <c r="OSA71"/>
      <c r="OSB71"/>
      <c r="OSC71"/>
      <c r="OSD71"/>
      <c r="OSE71"/>
      <c r="OSF71"/>
      <c r="OSG71"/>
      <c r="OSH71"/>
      <c r="OSI71"/>
      <c r="OSJ71"/>
      <c r="OSK71"/>
      <c r="OSL71"/>
      <c r="OSM71"/>
      <c r="OSN71"/>
      <c r="OSO71"/>
      <c r="OSP71"/>
      <c r="OSQ71"/>
      <c r="OSR71"/>
      <c r="OSS71"/>
      <c r="OST71"/>
      <c r="OSU71"/>
      <c r="OSV71"/>
      <c r="OSW71"/>
      <c r="OSX71"/>
      <c r="OSY71"/>
      <c r="OSZ71"/>
      <c r="OTA71"/>
      <c r="OTB71"/>
      <c r="OTC71"/>
      <c r="OTD71"/>
      <c r="OTE71"/>
      <c r="OTF71"/>
      <c r="OTG71"/>
      <c r="OTH71"/>
      <c r="OTI71"/>
      <c r="OTJ71"/>
      <c r="OTK71"/>
      <c r="OTL71"/>
      <c r="OTM71"/>
      <c r="OTN71"/>
      <c r="OTO71"/>
      <c r="OTP71"/>
      <c r="OTQ71"/>
      <c r="OTR71"/>
      <c r="OTS71"/>
      <c r="OTT71"/>
      <c r="OTU71"/>
      <c r="OTV71"/>
      <c r="OTW71"/>
      <c r="OTX71"/>
      <c r="OTY71"/>
      <c r="OTZ71"/>
      <c r="OUA71"/>
      <c r="OUB71"/>
      <c r="OUC71"/>
      <c r="OUD71"/>
      <c r="OUE71"/>
      <c r="OUF71"/>
      <c r="OUG71"/>
      <c r="OUH71"/>
      <c r="OUI71"/>
      <c r="OUJ71"/>
      <c r="OUK71"/>
      <c r="OUL71"/>
      <c r="OUM71"/>
      <c r="OUN71"/>
      <c r="OUO71"/>
      <c r="OUP71"/>
      <c r="OUQ71"/>
      <c r="OUR71"/>
      <c r="OUS71"/>
      <c r="OUT71"/>
      <c r="OUU71"/>
      <c r="OUV71"/>
      <c r="OUW71"/>
      <c r="OUX71"/>
      <c r="OUY71"/>
      <c r="OUZ71"/>
      <c r="OVA71"/>
      <c r="OVB71"/>
      <c r="OVC71"/>
      <c r="OVD71"/>
      <c r="OVE71"/>
      <c r="OVF71"/>
      <c r="OVG71"/>
      <c r="OVH71"/>
      <c r="OVI71"/>
      <c r="OVJ71"/>
      <c r="OVK71"/>
      <c r="OVL71"/>
      <c r="OVM71"/>
      <c r="OVN71"/>
      <c r="OVO71"/>
      <c r="OVP71"/>
      <c r="OVQ71"/>
      <c r="OVR71"/>
      <c r="OVS71"/>
      <c r="OVT71"/>
      <c r="OVU71"/>
      <c r="OVV71"/>
      <c r="OVW71"/>
      <c r="OVX71"/>
      <c r="OVY71"/>
      <c r="OVZ71"/>
      <c r="OWA71"/>
      <c r="OWB71"/>
      <c r="OWC71"/>
      <c r="OWD71"/>
      <c r="OWE71"/>
      <c r="OWF71"/>
      <c r="OWG71"/>
      <c r="OWH71"/>
      <c r="OWI71"/>
      <c r="OWJ71"/>
      <c r="OWK71"/>
      <c r="OWL71"/>
      <c r="OWM71"/>
      <c r="OWN71"/>
      <c r="OWO71"/>
      <c r="OWP71"/>
      <c r="OWQ71"/>
      <c r="OWR71"/>
      <c r="OWS71"/>
      <c r="OWT71"/>
      <c r="OWU71"/>
      <c r="OWV71"/>
      <c r="OWW71"/>
      <c r="OWX71"/>
      <c r="OWY71"/>
      <c r="OWZ71"/>
      <c r="OXA71"/>
      <c r="OXB71"/>
      <c r="OXC71"/>
      <c r="OXD71"/>
      <c r="OXE71"/>
      <c r="OXF71"/>
      <c r="OXG71"/>
      <c r="OXH71"/>
      <c r="OXI71"/>
      <c r="OXJ71"/>
      <c r="OXK71"/>
      <c r="OXL71"/>
      <c r="OXM71"/>
      <c r="OXN71"/>
      <c r="OXO71"/>
      <c r="OXP71"/>
      <c r="OXQ71"/>
      <c r="OXR71"/>
      <c r="OXS71"/>
      <c r="OXT71"/>
      <c r="OXU71"/>
      <c r="OXV71"/>
      <c r="OXW71"/>
      <c r="OXX71"/>
      <c r="OXY71"/>
      <c r="OXZ71"/>
      <c r="OYA71"/>
      <c r="OYB71"/>
      <c r="OYC71"/>
      <c r="OYD71"/>
      <c r="OYE71"/>
      <c r="OYF71"/>
      <c r="OYG71"/>
      <c r="OYH71"/>
      <c r="OYI71"/>
      <c r="OYJ71"/>
      <c r="OYK71"/>
      <c r="OYL71"/>
      <c r="OYM71"/>
      <c r="OYN71"/>
      <c r="OYO71"/>
      <c r="OYP71"/>
      <c r="OYQ71"/>
      <c r="OYR71"/>
      <c r="OYS71"/>
      <c r="OYT71"/>
      <c r="OYU71"/>
      <c r="OYV71"/>
      <c r="OYW71"/>
      <c r="OYX71"/>
      <c r="OYY71"/>
      <c r="OYZ71"/>
      <c r="OZA71"/>
      <c r="OZB71"/>
      <c r="OZC71"/>
      <c r="OZD71"/>
      <c r="OZE71"/>
      <c r="OZF71"/>
      <c r="OZG71"/>
      <c r="OZH71"/>
      <c r="OZI71"/>
      <c r="OZJ71"/>
      <c r="OZK71"/>
      <c r="OZL71"/>
      <c r="OZM71"/>
      <c r="OZN71"/>
      <c r="OZO71"/>
      <c r="OZP71"/>
      <c r="OZQ71"/>
      <c r="OZR71"/>
      <c r="OZS71"/>
      <c r="OZT71"/>
      <c r="OZU71"/>
      <c r="OZV71"/>
      <c r="OZW71"/>
      <c r="OZX71"/>
      <c r="OZY71"/>
      <c r="OZZ71"/>
      <c r="PAA71"/>
      <c r="PAB71"/>
      <c r="PAC71"/>
      <c r="PAD71"/>
      <c r="PAE71"/>
      <c r="PAF71"/>
      <c r="PAG71"/>
      <c r="PAH71"/>
      <c r="PAI71"/>
      <c r="PAJ71"/>
      <c r="PAK71"/>
      <c r="PAL71"/>
      <c r="PAM71"/>
      <c r="PAN71"/>
      <c r="PAO71"/>
      <c r="PAP71"/>
      <c r="PAQ71"/>
      <c r="PAR71"/>
      <c r="PAS71"/>
      <c r="PAT71"/>
      <c r="PAU71"/>
      <c r="PAV71"/>
      <c r="PAW71"/>
      <c r="PAX71"/>
      <c r="PAY71"/>
      <c r="PAZ71"/>
      <c r="PBA71"/>
      <c r="PBB71"/>
      <c r="PBC71"/>
      <c r="PBD71"/>
      <c r="PBE71"/>
      <c r="PBF71"/>
      <c r="PBG71"/>
      <c r="PBH71"/>
      <c r="PBI71"/>
      <c r="PBJ71"/>
      <c r="PBK71"/>
      <c r="PBL71"/>
      <c r="PBM71"/>
      <c r="PBN71"/>
      <c r="PBO71"/>
      <c r="PBP71"/>
      <c r="PBQ71"/>
      <c r="PBR71"/>
      <c r="PBS71"/>
      <c r="PBT71"/>
      <c r="PBU71"/>
      <c r="PBV71"/>
      <c r="PBW71"/>
      <c r="PBX71"/>
      <c r="PBY71"/>
      <c r="PBZ71"/>
      <c r="PCA71"/>
      <c r="PCB71"/>
      <c r="PCC71"/>
      <c r="PCD71"/>
      <c r="PCE71"/>
      <c r="PCF71"/>
      <c r="PCG71"/>
      <c r="PCH71"/>
      <c r="PCI71"/>
      <c r="PCJ71"/>
      <c r="PCK71"/>
      <c r="PCL71"/>
      <c r="PCM71"/>
      <c r="PCN71"/>
      <c r="PCO71"/>
      <c r="PCP71"/>
      <c r="PCQ71"/>
      <c r="PCR71"/>
      <c r="PCS71"/>
      <c r="PCT71"/>
      <c r="PCU71"/>
      <c r="PCV71"/>
      <c r="PCW71"/>
      <c r="PCX71"/>
      <c r="PCY71"/>
      <c r="PCZ71"/>
      <c r="PDA71"/>
      <c r="PDB71"/>
      <c r="PDC71"/>
      <c r="PDD71"/>
      <c r="PDE71"/>
      <c r="PDF71"/>
      <c r="PDG71"/>
      <c r="PDH71"/>
      <c r="PDI71"/>
      <c r="PDJ71"/>
      <c r="PDK71"/>
      <c r="PDL71"/>
      <c r="PDM71"/>
      <c r="PDN71"/>
      <c r="PDO71"/>
      <c r="PDP71"/>
      <c r="PDQ71"/>
      <c r="PDR71"/>
      <c r="PDS71"/>
      <c r="PDT71"/>
      <c r="PDU71"/>
      <c r="PDV71"/>
      <c r="PDW71"/>
      <c r="PDX71"/>
      <c r="PDY71"/>
      <c r="PDZ71"/>
      <c r="PEA71"/>
      <c r="PEB71"/>
      <c r="PEC71"/>
      <c r="PED71"/>
      <c r="PEE71"/>
      <c r="PEF71"/>
      <c r="PEG71"/>
      <c r="PEH71"/>
      <c r="PEI71"/>
      <c r="PEJ71"/>
      <c r="PEK71"/>
      <c r="PEL71"/>
      <c r="PEM71"/>
      <c r="PEN71"/>
      <c r="PEO71"/>
      <c r="PEP71"/>
      <c r="PEQ71"/>
      <c r="PER71"/>
      <c r="PES71"/>
      <c r="PET71"/>
      <c r="PEU71"/>
      <c r="PEV71"/>
      <c r="PEW71"/>
      <c r="PEX71"/>
      <c r="PEY71"/>
      <c r="PEZ71"/>
      <c r="PFA71"/>
      <c r="PFB71"/>
      <c r="PFC71"/>
      <c r="PFD71"/>
      <c r="PFE71"/>
      <c r="PFF71"/>
      <c r="PFG71"/>
      <c r="PFH71"/>
      <c r="PFI71"/>
      <c r="PFJ71"/>
      <c r="PFK71"/>
      <c r="PFL71"/>
      <c r="PFM71"/>
      <c r="PFN71"/>
      <c r="PFO71"/>
      <c r="PFP71"/>
      <c r="PFQ71"/>
      <c r="PFR71"/>
      <c r="PFS71"/>
      <c r="PFT71"/>
      <c r="PFU71"/>
      <c r="PFV71"/>
      <c r="PFW71"/>
      <c r="PFX71"/>
      <c r="PFY71"/>
      <c r="PFZ71"/>
      <c r="PGA71"/>
      <c r="PGB71"/>
      <c r="PGC71"/>
      <c r="PGD71"/>
      <c r="PGE71"/>
      <c r="PGF71"/>
      <c r="PGG71"/>
      <c r="PGH71"/>
      <c r="PGI71"/>
      <c r="PGJ71"/>
      <c r="PGK71"/>
      <c r="PGL71"/>
      <c r="PGM71"/>
      <c r="PGN71"/>
      <c r="PGO71"/>
      <c r="PGP71"/>
      <c r="PGQ71"/>
      <c r="PGR71"/>
      <c r="PGS71"/>
      <c r="PGT71"/>
      <c r="PGU71"/>
      <c r="PGV71"/>
      <c r="PGW71"/>
      <c r="PGX71"/>
      <c r="PGY71"/>
      <c r="PGZ71"/>
      <c r="PHA71"/>
      <c r="PHB71"/>
      <c r="PHC71"/>
      <c r="PHD71"/>
      <c r="PHE71"/>
      <c r="PHF71"/>
      <c r="PHG71"/>
      <c r="PHH71"/>
      <c r="PHI71"/>
      <c r="PHJ71"/>
      <c r="PHK71"/>
      <c r="PHL71"/>
      <c r="PHM71"/>
      <c r="PHN71"/>
      <c r="PHO71"/>
      <c r="PHP71"/>
      <c r="PHQ71"/>
      <c r="PHR71"/>
      <c r="PHS71"/>
      <c r="PHT71"/>
      <c r="PHU71"/>
      <c r="PHV71"/>
      <c r="PHW71"/>
      <c r="PHX71"/>
      <c r="PHY71"/>
      <c r="PHZ71"/>
      <c r="PIA71"/>
      <c r="PIB71"/>
      <c r="PIC71"/>
      <c r="PID71"/>
      <c r="PIE71"/>
      <c r="PIF71"/>
      <c r="PIG71"/>
      <c r="PIH71"/>
      <c r="PII71"/>
      <c r="PIJ71"/>
      <c r="PIK71"/>
      <c r="PIL71"/>
      <c r="PIM71"/>
      <c r="PIN71"/>
      <c r="PIO71"/>
      <c r="PIP71"/>
      <c r="PIQ71"/>
      <c r="PIR71"/>
      <c r="PIS71"/>
      <c r="PIT71"/>
      <c r="PIU71"/>
      <c r="PIV71"/>
      <c r="PIW71"/>
      <c r="PIX71"/>
      <c r="PIY71"/>
      <c r="PIZ71"/>
      <c r="PJA71"/>
      <c r="PJB71"/>
      <c r="PJC71"/>
      <c r="PJD71"/>
      <c r="PJE71"/>
      <c r="PJF71"/>
      <c r="PJG71"/>
      <c r="PJH71"/>
      <c r="PJI71"/>
      <c r="PJJ71"/>
      <c r="PJK71"/>
      <c r="PJL71"/>
      <c r="PJM71"/>
      <c r="PJN71"/>
      <c r="PJO71"/>
      <c r="PJP71"/>
      <c r="PJQ71"/>
      <c r="PJR71"/>
      <c r="PJS71"/>
      <c r="PJT71"/>
      <c r="PJU71"/>
      <c r="PJV71"/>
      <c r="PJW71"/>
      <c r="PJX71"/>
      <c r="PJY71"/>
      <c r="PJZ71"/>
      <c r="PKA71"/>
      <c r="PKB71"/>
      <c r="PKC71"/>
      <c r="PKD71"/>
      <c r="PKE71"/>
      <c r="PKF71"/>
      <c r="PKG71"/>
      <c r="PKH71"/>
      <c r="PKI71"/>
      <c r="PKJ71"/>
      <c r="PKK71"/>
      <c r="PKL71"/>
      <c r="PKM71"/>
      <c r="PKN71"/>
      <c r="PKO71"/>
      <c r="PKP71"/>
      <c r="PKQ71"/>
      <c r="PKR71"/>
      <c r="PKS71"/>
      <c r="PKT71"/>
      <c r="PKU71"/>
      <c r="PKV71"/>
      <c r="PKW71"/>
      <c r="PKX71"/>
      <c r="PKY71"/>
      <c r="PKZ71"/>
      <c r="PLA71"/>
      <c r="PLB71"/>
      <c r="PLC71"/>
      <c r="PLD71"/>
      <c r="PLE71"/>
      <c r="PLF71"/>
      <c r="PLG71"/>
      <c r="PLH71"/>
      <c r="PLI71"/>
      <c r="PLJ71"/>
      <c r="PLK71"/>
      <c r="PLL71"/>
      <c r="PLM71"/>
      <c r="PLN71"/>
      <c r="PLO71"/>
      <c r="PLP71"/>
      <c r="PLQ71"/>
      <c r="PLR71"/>
      <c r="PLS71"/>
      <c r="PLT71"/>
      <c r="PLU71"/>
      <c r="PLV71"/>
      <c r="PLW71"/>
      <c r="PLX71"/>
      <c r="PLY71"/>
      <c r="PLZ71"/>
      <c r="PMA71"/>
      <c r="PMB71"/>
      <c r="PMC71"/>
      <c r="PMD71"/>
      <c r="PME71"/>
      <c r="PMF71"/>
      <c r="PMG71"/>
      <c r="PMH71"/>
      <c r="PMI71"/>
      <c r="PMJ71"/>
      <c r="PMK71"/>
      <c r="PML71"/>
      <c r="PMM71"/>
      <c r="PMN71"/>
      <c r="PMO71"/>
      <c r="PMP71"/>
      <c r="PMQ71"/>
      <c r="PMR71"/>
      <c r="PMS71"/>
      <c r="PMT71"/>
      <c r="PMU71"/>
      <c r="PMV71"/>
      <c r="PMW71"/>
      <c r="PMX71"/>
      <c r="PMY71"/>
      <c r="PMZ71"/>
      <c r="PNA71"/>
      <c r="PNB71"/>
      <c r="PNC71"/>
      <c r="PND71"/>
      <c r="PNE71"/>
      <c r="PNF71"/>
      <c r="PNG71"/>
      <c r="PNH71"/>
      <c r="PNI71"/>
      <c r="PNJ71"/>
      <c r="PNK71"/>
      <c r="PNL71"/>
      <c r="PNM71"/>
      <c r="PNN71"/>
      <c r="PNO71"/>
      <c r="PNP71"/>
      <c r="PNQ71"/>
      <c r="PNR71"/>
      <c r="PNS71"/>
      <c r="PNT71"/>
      <c r="PNU71"/>
      <c r="PNV71"/>
      <c r="PNW71"/>
      <c r="PNX71"/>
      <c r="PNY71"/>
      <c r="PNZ71"/>
      <c r="POA71"/>
      <c r="POB71"/>
      <c r="POC71"/>
      <c r="POD71"/>
      <c r="POE71"/>
      <c r="POF71"/>
      <c r="POG71"/>
      <c r="POH71"/>
      <c r="POI71"/>
      <c r="POJ71"/>
      <c r="POK71"/>
      <c r="POL71"/>
      <c r="POM71"/>
      <c r="PON71"/>
      <c r="POO71"/>
      <c r="POP71"/>
      <c r="POQ71"/>
      <c r="POR71"/>
      <c r="POS71"/>
      <c r="POT71"/>
      <c r="POU71"/>
      <c r="POV71"/>
      <c r="POW71"/>
      <c r="POX71"/>
      <c r="POY71"/>
      <c r="POZ71"/>
      <c r="PPA71"/>
      <c r="PPB71"/>
      <c r="PPC71"/>
      <c r="PPD71"/>
      <c r="PPE71"/>
      <c r="PPF71"/>
      <c r="PPG71"/>
      <c r="PPH71"/>
      <c r="PPI71"/>
      <c r="PPJ71"/>
      <c r="PPK71"/>
      <c r="PPL71"/>
      <c r="PPM71"/>
      <c r="PPN71"/>
      <c r="PPO71"/>
      <c r="PPP71"/>
      <c r="PPQ71"/>
      <c r="PPR71"/>
      <c r="PPS71"/>
      <c r="PPT71"/>
      <c r="PPU71"/>
      <c r="PPV71"/>
      <c r="PPW71"/>
      <c r="PPX71"/>
      <c r="PPY71"/>
      <c r="PPZ71"/>
      <c r="PQA71"/>
      <c r="PQB71"/>
      <c r="PQC71"/>
      <c r="PQD71"/>
      <c r="PQE71"/>
      <c r="PQF71"/>
      <c r="PQG71"/>
      <c r="PQH71"/>
      <c r="PQI71"/>
      <c r="PQJ71"/>
      <c r="PQK71"/>
      <c r="PQL71"/>
      <c r="PQM71"/>
      <c r="PQN71"/>
      <c r="PQO71"/>
      <c r="PQP71"/>
      <c r="PQQ71"/>
      <c r="PQR71"/>
      <c r="PQS71"/>
      <c r="PQT71"/>
      <c r="PQU71"/>
      <c r="PQV71"/>
      <c r="PQW71"/>
      <c r="PQX71"/>
      <c r="PQY71"/>
      <c r="PQZ71"/>
      <c r="PRA71"/>
      <c r="PRB71"/>
      <c r="PRC71"/>
      <c r="PRD71"/>
      <c r="PRE71"/>
      <c r="PRF71"/>
      <c r="PRG71"/>
      <c r="PRH71"/>
      <c r="PRI71"/>
      <c r="PRJ71"/>
      <c r="PRK71"/>
      <c r="PRL71"/>
      <c r="PRM71"/>
      <c r="PRN71"/>
      <c r="PRO71"/>
      <c r="PRP71"/>
      <c r="PRQ71"/>
      <c r="PRR71"/>
      <c r="PRS71"/>
      <c r="PRT71"/>
      <c r="PRU71"/>
      <c r="PRV71"/>
      <c r="PRW71"/>
      <c r="PRX71"/>
      <c r="PRY71"/>
      <c r="PRZ71"/>
      <c r="PSA71"/>
      <c r="PSB71"/>
      <c r="PSC71"/>
      <c r="PSD71"/>
      <c r="PSE71"/>
      <c r="PSF71"/>
      <c r="PSG71"/>
      <c r="PSH71"/>
      <c r="PSI71"/>
      <c r="PSJ71"/>
      <c r="PSK71"/>
      <c r="PSL71"/>
      <c r="PSM71"/>
      <c r="PSN71"/>
      <c r="PSO71"/>
      <c r="PSP71"/>
      <c r="PSQ71"/>
      <c r="PSR71"/>
      <c r="PSS71"/>
      <c r="PST71"/>
      <c r="PSU71"/>
      <c r="PSV71"/>
      <c r="PSW71"/>
      <c r="PSX71"/>
      <c r="PSY71"/>
      <c r="PSZ71"/>
      <c r="PTA71"/>
      <c r="PTB71"/>
      <c r="PTC71"/>
      <c r="PTD71"/>
      <c r="PTE71"/>
      <c r="PTF71"/>
      <c r="PTG71"/>
      <c r="PTH71"/>
      <c r="PTI71"/>
      <c r="PTJ71"/>
      <c r="PTK71"/>
      <c r="PTL71"/>
      <c r="PTM71"/>
      <c r="PTN71"/>
      <c r="PTO71"/>
      <c r="PTP71"/>
      <c r="PTQ71"/>
      <c r="PTR71"/>
      <c r="PTS71"/>
      <c r="PTT71"/>
      <c r="PTU71"/>
      <c r="PTV71"/>
      <c r="PTW71"/>
      <c r="PTX71"/>
      <c r="PTY71"/>
      <c r="PTZ71"/>
      <c r="PUA71"/>
      <c r="PUB71"/>
      <c r="PUC71"/>
      <c r="PUD71"/>
      <c r="PUE71"/>
      <c r="PUF71"/>
      <c r="PUG71"/>
      <c r="PUH71"/>
      <c r="PUI71"/>
      <c r="PUJ71"/>
      <c r="PUK71"/>
      <c r="PUL71"/>
      <c r="PUM71"/>
      <c r="PUN71"/>
      <c r="PUO71"/>
      <c r="PUP71"/>
      <c r="PUQ71"/>
      <c r="PUR71"/>
      <c r="PUS71"/>
      <c r="PUT71"/>
      <c r="PUU71"/>
      <c r="PUV71"/>
      <c r="PUW71"/>
      <c r="PUX71"/>
      <c r="PUY71"/>
      <c r="PUZ71"/>
      <c r="PVA71"/>
      <c r="PVB71"/>
      <c r="PVC71"/>
      <c r="PVD71"/>
      <c r="PVE71"/>
      <c r="PVF71"/>
      <c r="PVG71"/>
      <c r="PVH71"/>
      <c r="PVI71"/>
      <c r="PVJ71"/>
      <c r="PVK71"/>
      <c r="PVL71"/>
      <c r="PVM71"/>
      <c r="PVN71"/>
      <c r="PVO71"/>
      <c r="PVP71"/>
      <c r="PVQ71"/>
      <c r="PVR71"/>
      <c r="PVS71"/>
      <c r="PVT71"/>
      <c r="PVU71"/>
      <c r="PVV71"/>
      <c r="PVW71"/>
      <c r="PVX71"/>
      <c r="PVY71"/>
      <c r="PVZ71"/>
      <c r="PWA71"/>
      <c r="PWB71"/>
      <c r="PWC71"/>
      <c r="PWD71"/>
      <c r="PWE71"/>
      <c r="PWF71"/>
      <c r="PWG71"/>
      <c r="PWH71"/>
      <c r="PWI71"/>
      <c r="PWJ71"/>
      <c r="PWK71"/>
      <c r="PWL71"/>
      <c r="PWM71"/>
      <c r="PWN71"/>
      <c r="PWO71"/>
      <c r="PWP71"/>
      <c r="PWQ71"/>
      <c r="PWR71"/>
      <c r="PWS71"/>
      <c r="PWT71"/>
      <c r="PWU71"/>
      <c r="PWV71"/>
      <c r="PWW71"/>
      <c r="PWX71"/>
      <c r="PWY71"/>
      <c r="PWZ71"/>
      <c r="PXA71"/>
      <c r="PXB71"/>
      <c r="PXC71"/>
      <c r="PXD71"/>
      <c r="PXE71"/>
      <c r="PXF71"/>
      <c r="PXG71"/>
      <c r="PXH71"/>
      <c r="PXI71"/>
      <c r="PXJ71"/>
      <c r="PXK71"/>
      <c r="PXL71"/>
      <c r="PXM71"/>
      <c r="PXN71"/>
      <c r="PXO71"/>
      <c r="PXP71"/>
      <c r="PXQ71"/>
      <c r="PXR71"/>
      <c r="PXS71"/>
      <c r="PXT71"/>
      <c r="PXU71"/>
      <c r="PXV71"/>
      <c r="PXW71"/>
      <c r="PXX71"/>
      <c r="PXY71"/>
      <c r="PXZ71"/>
      <c r="PYA71"/>
      <c r="PYB71"/>
      <c r="PYC71"/>
      <c r="PYD71"/>
      <c r="PYE71"/>
      <c r="PYF71"/>
      <c r="PYG71"/>
      <c r="PYH71"/>
      <c r="PYI71"/>
      <c r="PYJ71"/>
      <c r="PYK71"/>
      <c r="PYL71"/>
      <c r="PYM71"/>
      <c r="PYN71"/>
      <c r="PYO71"/>
      <c r="PYP71"/>
      <c r="PYQ71"/>
      <c r="PYR71"/>
      <c r="PYS71"/>
      <c r="PYT71"/>
      <c r="PYU71"/>
      <c r="PYV71"/>
      <c r="PYW71"/>
      <c r="PYX71"/>
      <c r="PYY71"/>
      <c r="PYZ71"/>
      <c r="PZA71"/>
      <c r="PZB71"/>
      <c r="PZC71"/>
      <c r="PZD71"/>
      <c r="PZE71"/>
      <c r="PZF71"/>
      <c r="PZG71"/>
      <c r="PZH71"/>
      <c r="PZI71"/>
      <c r="PZJ71"/>
      <c r="PZK71"/>
      <c r="PZL71"/>
      <c r="PZM71"/>
      <c r="PZN71"/>
      <c r="PZO71"/>
      <c r="PZP71"/>
      <c r="PZQ71"/>
      <c r="PZR71"/>
      <c r="PZS71"/>
      <c r="PZT71"/>
      <c r="PZU71"/>
      <c r="PZV71"/>
      <c r="PZW71"/>
      <c r="PZX71"/>
      <c r="PZY71"/>
      <c r="PZZ71"/>
      <c r="QAA71"/>
      <c r="QAB71"/>
      <c r="QAC71"/>
      <c r="QAD71"/>
      <c r="QAE71"/>
      <c r="QAF71"/>
      <c r="QAG71"/>
      <c r="QAH71"/>
      <c r="QAI71"/>
      <c r="QAJ71"/>
      <c r="QAK71"/>
      <c r="QAL71"/>
      <c r="QAM71"/>
      <c r="QAN71"/>
      <c r="QAO71"/>
      <c r="QAP71"/>
      <c r="QAQ71"/>
      <c r="QAR71"/>
      <c r="QAS71"/>
      <c r="QAT71"/>
      <c r="QAU71"/>
      <c r="QAV71"/>
      <c r="QAW71"/>
      <c r="QAX71"/>
      <c r="QAY71"/>
      <c r="QAZ71"/>
      <c r="QBA71"/>
      <c r="QBB71"/>
      <c r="QBC71"/>
      <c r="QBD71"/>
      <c r="QBE71"/>
      <c r="QBF71"/>
      <c r="QBG71"/>
      <c r="QBH71"/>
      <c r="QBI71"/>
      <c r="QBJ71"/>
      <c r="QBK71"/>
      <c r="QBL71"/>
      <c r="QBM71"/>
      <c r="QBN71"/>
      <c r="QBO71"/>
      <c r="QBP71"/>
      <c r="QBQ71"/>
      <c r="QBR71"/>
      <c r="QBS71"/>
      <c r="QBT71"/>
      <c r="QBU71"/>
      <c r="QBV71"/>
      <c r="QBW71"/>
      <c r="QBX71"/>
      <c r="QBY71"/>
      <c r="QBZ71"/>
      <c r="QCA71"/>
      <c r="QCB71"/>
      <c r="QCC71"/>
      <c r="QCD71"/>
      <c r="QCE71"/>
      <c r="QCF71"/>
      <c r="QCG71"/>
      <c r="QCH71"/>
      <c r="QCI71"/>
      <c r="QCJ71"/>
      <c r="QCK71"/>
      <c r="QCL71"/>
      <c r="QCM71"/>
      <c r="QCN71"/>
      <c r="QCO71"/>
      <c r="QCP71"/>
      <c r="QCQ71"/>
      <c r="QCR71"/>
      <c r="QCS71"/>
      <c r="QCT71"/>
      <c r="QCU71"/>
      <c r="QCV71"/>
      <c r="QCW71"/>
      <c r="QCX71"/>
      <c r="QCY71"/>
      <c r="QCZ71"/>
      <c r="QDA71"/>
      <c r="QDB71"/>
      <c r="QDC71"/>
      <c r="QDD71"/>
      <c r="QDE71"/>
      <c r="QDF71"/>
      <c r="QDG71"/>
      <c r="QDH71"/>
      <c r="QDI71"/>
      <c r="QDJ71"/>
      <c r="QDK71"/>
      <c r="QDL71"/>
      <c r="QDM71"/>
      <c r="QDN71"/>
      <c r="QDO71"/>
      <c r="QDP71"/>
      <c r="QDQ71"/>
      <c r="QDR71"/>
      <c r="QDS71"/>
      <c r="QDT71"/>
      <c r="QDU71"/>
      <c r="QDV71"/>
      <c r="QDW71"/>
      <c r="QDX71"/>
      <c r="QDY71"/>
      <c r="QDZ71"/>
      <c r="QEA71"/>
      <c r="QEB71"/>
      <c r="QEC71"/>
      <c r="QED71"/>
      <c r="QEE71"/>
      <c r="QEF71"/>
      <c r="QEG71"/>
      <c r="QEH71"/>
      <c r="QEI71"/>
      <c r="QEJ71"/>
      <c r="QEK71"/>
      <c r="QEL71"/>
      <c r="QEM71"/>
      <c r="QEN71"/>
      <c r="QEO71"/>
      <c r="QEP71"/>
      <c r="QEQ71"/>
      <c r="QER71"/>
      <c r="QES71"/>
      <c r="QET71"/>
      <c r="QEU71"/>
      <c r="QEV71"/>
      <c r="QEW71"/>
      <c r="QEX71"/>
      <c r="QEY71"/>
      <c r="QEZ71"/>
      <c r="QFA71"/>
      <c r="QFB71"/>
      <c r="QFC71"/>
      <c r="QFD71"/>
      <c r="QFE71"/>
      <c r="QFF71"/>
      <c r="QFG71"/>
      <c r="QFH71"/>
      <c r="QFI71"/>
      <c r="QFJ71"/>
      <c r="QFK71"/>
      <c r="QFL71"/>
      <c r="QFM71"/>
      <c r="QFN71"/>
      <c r="QFO71"/>
      <c r="QFP71"/>
      <c r="QFQ71"/>
      <c r="QFR71"/>
      <c r="QFS71"/>
      <c r="QFT71"/>
      <c r="QFU71"/>
      <c r="QFV71"/>
      <c r="QFW71"/>
      <c r="QFX71"/>
      <c r="QFY71"/>
      <c r="QFZ71"/>
      <c r="QGA71"/>
      <c r="QGB71"/>
      <c r="QGC71"/>
      <c r="QGD71"/>
      <c r="QGE71"/>
      <c r="QGF71"/>
      <c r="QGG71"/>
      <c r="QGH71"/>
      <c r="QGI71"/>
      <c r="QGJ71"/>
      <c r="QGK71"/>
      <c r="QGL71"/>
      <c r="QGM71"/>
      <c r="QGN71"/>
      <c r="QGO71"/>
      <c r="QGP71"/>
      <c r="QGQ71"/>
      <c r="QGR71"/>
      <c r="QGS71"/>
      <c r="QGT71"/>
      <c r="QGU71"/>
      <c r="QGV71"/>
      <c r="QGW71"/>
      <c r="QGX71"/>
      <c r="QGY71"/>
      <c r="QGZ71"/>
      <c r="QHA71"/>
      <c r="QHB71"/>
      <c r="QHC71"/>
      <c r="QHD71"/>
      <c r="QHE71"/>
      <c r="QHF71"/>
      <c r="QHG71"/>
      <c r="QHH71"/>
      <c r="QHI71"/>
      <c r="QHJ71"/>
      <c r="QHK71"/>
      <c r="QHL71"/>
      <c r="QHM71"/>
      <c r="QHN71"/>
      <c r="QHO71"/>
      <c r="QHP71"/>
      <c r="QHQ71"/>
      <c r="QHR71"/>
      <c r="QHS71"/>
      <c r="QHT71"/>
      <c r="QHU71"/>
      <c r="QHV71"/>
      <c r="QHW71"/>
      <c r="QHX71"/>
      <c r="QHY71"/>
      <c r="QHZ71"/>
      <c r="QIA71"/>
      <c r="QIB71"/>
      <c r="QIC71"/>
      <c r="QID71"/>
      <c r="QIE71"/>
      <c r="QIF71"/>
      <c r="QIG71"/>
      <c r="QIH71"/>
      <c r="QII71"/>
      <c r="QIJ71"/>
      <c r="QIK71"/>
      <c r="QIL71"/>
      <c r="QIM71"/>
      <c r="QIN71"/>
      <c r="QIO71"/>
      <c r="QIP71"/>
      <c r="QIQ71"/>
      <c r="QIR71"/>
      <c r="QIS71"/>
      <c r="QIT71"/>
      <c r="QIU71"/>
      <c r="QIV71"/>
      <c r="QIW71"/>
      <c r="QIX71"/>
      <c r="QIY71"/>
      <c r="QIZ71"/>
      <c r="QJA71"/>
      <c r="QJB71"/>
      <c r="QJC71"/>
      <c r="QJD71"/>
      <c r="QJE71"/>
      <c r="QJF71"/>
      <c r="QJG71"/>
      <c r="QJH71"/>
      <c r="QJI71"/>
      <c r="QJJ71"/>
      <c r="QJK71"/>
      <c r="QJL71"/>
      <c r="QJM71"/>
      <c r="QJN71"/>
      <c r="QJO71"/>
      <c r="QJP71"/>
      <c r="QJQ71"/>
      <c r="QJR71"/>
      <c r="QJS71"/>
      <c r="QJT71"/>
      <c r="QJU71"/>
      <c r="QJV71"/>
      <c r="QJW71"/>
      <c r="QJX71"/>
      <c r="QJY71"/>
      <c r="QJZ71"/>
      <c r="QKA71"/>
      <c r="QKB71"/>
      <c r="QKC71"/>
      <c r="QKD71"/>
      <c r="QKE71"/>
      <c r="QKF71"/>
      <c r="QKG71"/>
      <c r="QKH71"/>
      <c r="QKI71"/>
      <c r="QKJ71"/>
      <c r="QKK71"/>
      <c r="QKL71"/>
      <c r="QKM71"/>
      <c r="QKN71"/>
      <c r="QKO71"/>
      <c r="QKP71"/>
      <c r="QKQ71"/>
      <c r="QKR71"/>
      <c r="QKS71"/>
      <c r="QKT71"/>
      <c r="QKU71"/>
      <c r="QKV71"/>
      <c r="QKW71"/>
      <c r="QKX71"/>
      <c r="QKY71"/>
      <c r="QKZ71"/>
      <c r="QLA71"/>
      <c r="QLB71"/>
      <c r="QLC71"/>
      <c r="QLD71"/>
      <c r="QLE71"/>
      <c r="QLF71"/>
      <c r="QLG71"/>
      <c r="QLH71"/>
      <c r="QLI71"/>
      <c r="QLJ71"/>
      <c r="QLK71"/>
      <c r="QLL71"/>
      <c r="QLM71"/>
      <c r="QLN71"/>
      <c r="QLO71"/>
      <c r="QLP71"/>
      <c r="QLQ71"/>
      <c r="QLR71"/>
      <c r="QLS71"/>
      <c r="QLT71"/>
      <c r="QLU71"/>
      <c r="QLV71"/>
      <c r="QLW71"/>
      <c r="QLX71"/>
      <c r="QLY71"/>
      <c r="QLZ71"/>
      <c r="QMA71"/>
      <c r="QMB71"/>
      <c r="QMC71"/>
      <c r="QMD71"/>
      <c r="QME71"/>
      <c r="QMF71"/>
      <c r="QMG71"/>
      <c r="QMH71"/>
      <c r="QMI71"/>
      <c r="QMJ71"/>
      <c r="QMK71"/>
      <c r="QML71"/>
      <c r="QMM71"/>
      <c r="QMN71"/>
      <c r="QMO71"/>
      <c r="QMP71"/>
      <c r="QMQ71"/>
      <c r="QMR71"/>
      <c r="QMS71"/>
      <c r="QMT71"/>
      <c r="QMU71"/>
      <c r="QMV71"/>
      <c r="QMW71"/>
      <c r="QMX71"/>
      <c r="QMY71"/>
      <c r="QMZ71"/>
      <c r="QNA71"/>
      <c r="QNB71"/>
      <c r="QNC71"/>
      <c r="QND71"/>
      <c r="QNE71"/>
      <c r="QNF71"/>
      <c r="QNG71"/>
      <c r="QNH71"/>
      <c r="QNI71"/>
      <c r="QNJ71"/>
      <c r="QNK71"/>
      <c r="QNL71"/>
      <c r="QNM71"/>
      <c r="QNN71"/>
      <c r="QNO71"/>
      <c r="QNP71"/>
      <c r="QNQ71"/>
      <c r="QNR71"/>
      <c r="QNS71"/>
      <c r="QNT71"/>
      <c r="QNU71"/>
      <c r="QNV71"/>
      <c r="QNW71"/>
      <c r="QNX71"/>
      <c r="QNY71"/>
      <c r="QNZ71"/>
      <c r="QOA71"/>
      <c r="QOB71"/>
      <c r="QOC71"/>
      <c r="QOD71"/>
      <c r="QOE71"/>
      <c r="QOF71"/>
      <c r="QOG71"/>
      <c r="QOH71"/>
      <c r="QOI71"/>
      <c r="QOJ71"/>
      <c r="QOK71"/>
      <c r="QOL71"/>
      <c r="QOM71"/>
      <c r="QON71"/>
      <c r="QOO71"/>
      <c r="QOP71"/>
      <c r="QOQ71"/>
      <c r="QOR71"/>
      <c r="QOS71"/>
      <c r="QOT71"/>
      <c r="QOU71"/>
      <c r="QOV71"/>
      <c r="QOW71"/>
      <c r="QOX71"/>
      <c r="QOY71"/>
      <c r="QOZ71"/>
      <c r="QPA71"/>
      <c r="QPB71"/>
      <c r="QPC71"/>
      <c r="QPD71"/>
      <c r="QPE71"/>
      <c r="QPF71"/>
      <c r="QPG71"/>
      <c r="QPH71"/>
      <c r="QPI71"/>
      <c r="QPJ71"/>
      <c r="QPK71"/>
      <c r="QPL71"/>
      <c r="QPM71"/>
      <c r="QPN71"/>
      <c r="QPO71"/>
      <c r="QPP71"/>
      <c r="QPQ71"/>
      <c r="QPR71"/>
      <c r="QPS71"/>
      <c r="QPT71"/>
      <c r="QPU71"/>
      <c r="QPV71"/>
      <c r="QPW71"/>
      <c r="QPX71"/>
      <c r="QPY71"/>
      <c r="QPZ71"/>
      <c r="QQA71"/>
      <c r="QQB71"/>
      <c r="QQC71"/>
      <c r="QQD71"/>
      <c r="QQE71"/>
      <c r="QQF71"/>
      <c r="QQG71"/>
      <c r="QQH71"/>
      <c r="QQI71"/>
      <c r="QQJ71"/>
      <c r="QQK71"/>
      <c r="QQL71"/>
      <c r="QQM71"/>
      <c r="QQN71"/>
      <c r="QQO71"/>
      <c r="QQP71"/>
      <c r="QQQ71"/>
      <c r="QQR71"/>
      <c r="QQS71"/>
      <c r="QQT71"/>
      <c r="QQU71"/>
      <c r="QQV71"/>
      <c r="QQW71"/>
      <c r="QQX71"/>
      <c r="QQY71"/>
      <c r="QQZ71"/>
      <c r="QRA71"/>
      <c r="QRB71"/>
      <c r="QRC71"/>
      <c r="QRD71"/>
      <c r="QRE71"/>
      <c r="QRF71"/>
      <c r="QRG71"/>
      <c r="QRH71"/>
      <c r="QRI71"/>
      <c r="QRJ71"/>
      <c r="QRK71"/>
      <c r="QRL71"/>
      <c r="QRM71"/>
      <c r="QRN71"/>
      <c r="QRO71"/>
      <c r="QRP71"/>
      <c r="QRQ71"/>
      <c r="QRR71"/>
      <c r="QRS71"/>
      <c r="QRT71"/>
      <c r="QRU71"/>
      <c r="QRV71"/>
      <c r="QRW71"/>
      <c r="QRX71"/>
      <c r="QRY71"/>
      <c r="QRZ71"/>
      <c r="QSA71"/>
      <c r="QSB71"/>
      <c r="QSC71"/>
      <c r="QSD71"/>
      <c r="QSE71"/>
      <c r="QSF71"/>
      <c r="QSG71"/>
      <c r="QSH71"/>
      <c r="QSI71"/>
      <c r="QSJ71"/>
      <c r="QSK71"/>
      <c r="QSL71"/>
      <c r="QSM71"/>
      <c r="QSN71"/>
      <c r="QSO71"/>
      <c r="QSP71"/>
      <c r="QSQ71"/>
      <c r="QSR71"/>
      <c r="QSS71"/>
      <c r="QST71"/>
      <c r="QSU71"/>
      <c r="QSV71"/>
      <c r="QSW71"/>
      <c r="QSX71"/>
      <c r="QSY71"/>
      <c r="QSZ71"/>
      <c r="QTA71"/>
      <c r="QTB71"/>
      <c r="QTC71"/>
      <c r="QTD71"/>
      <c r="QTE71"/>
      <c r="QTF71"/>
      <c r="QTG71"/>
      <c r="QTH71"/>
      <c r="QTI71"/>
      <c r="QTJ71"/>
      <c r="QTK71"/>
      <c r="QTL71"/>
      <c r="QTM71"/>
      <c r="QTN71"/>
      <c r="QTO71"/>
      <c r="QTP71"/>
      <c r="QTQ71"/>
      <c r="QTR71"/>
      <c r="QTS71"/>
      <c r="QTT71"/>
      <c r="QTU71"/>
      <c r="QTV71"/>
      <c r="QTW71"/>
      <c r="QTX71"/>
      <c r="QTY71"/>
      <c r="QTZ71"/>
      <c r="QUA71"/>
      <c r="QUB71"/>
      <c r="QUC71"/>
      <c r="QUD71"/>
      <c r="QUE71"/>
      <c r="QUF71"/>
      <c r="QUG71"/>
      <c r="QUH71"/>
      <c r="QUI71"/>
      <c r="QUJ71"/>
      <c r="QUK71"/>
      <c r="QUL71"/>
      <c r="QUM71"/>
      <c r="QUN71"/>
      <c r="QUO71"/>
      <c r="QUP71"/>
      <c r="QUQ71"/>
      <c r="QUR71"/>
      <c r="QUS71"/>
      <c r="QUT71"/>
      <c r="QUU71"/>
      <c r="QUV71"/>
      <c r="QUW71"/>
      <c r="QUX71"/>
      <c r="QUY71"/>
      <c r="QUZ71"/>
      <c r="QVA71"/>
      <c r="QVB71"/>
      <c r="QVC71"/>
      <c r="QVD71"/>
      <c r="QVE71"/>
      <c r="QVF71"/>
      <c r="QVG71"/>
      <c r="QVH71"/>
      <c r="QVI71"/>
      <c r="QVJ71"/>
      <c r="QVK71"/>
      <c r="QVL71"/>
      <c r="QVM71"/>
      <c r="QVN71"/>
      <c r="QVO71"/>
      <c r="QVP71"/>
      <c r="QVQ71"/>
      <c r="QVR71"/>
      <c r="QVS71"/>
      <c r="QVT71"/>
      <c r="QVU71"/>
      <c r="QVV71"/>
      <c r="QVW71"/>
      <c r="QVX71"/>
      <c r="QVY71"/>
      <c r="QVZ71"/>
      <c r="QWA71"/>
      <c r="QWB71"/>
      <c r="QWC71"/>
      <c r="QWD71"/>
      <c r="QWE71"/>
      <c r="QWF71"/>
      <c r="QWG71"/>
      <c r="QWH71"/>
      <c r="QWI71"/>
      <c r="QWJ71"/>
      <c r="QWK71"/>
      <c r="QWL71"/>
      <c r="QWM71"/>
      <c r="QWN71"/>
      <c r="QWO71"/>
      <c r="QWP71"/>
      <c r="QWQ71"/>
      <c r="QWR71"/>
      <c r="QWS71"/>
      <c r="QWT71"/>
      <c r="QWU71"/>
      <c r="QWV71"/>
      <c r="QWW71"/>
      <c r="QWX71"/>
      <c r="QWY71"/>
      <c r="QWZ71"/>
      <c r="QXA71"/>
      <c r="QXB71"/>
      <c r="QXC71"/>
      <c r="QXD71"/>
      <c r="QXE71"/>
      <c r="QXF71"/>
      <c r="QXG71"/>
      <c r="QXH71"/>
      <c r="QXI71"/>
      <c r="QXJ71"/>
      <c r="QXK71"/>
      <c r="QXL71"/>
      <c r="QXM71"/>
      <c r="QXN71"/>
      <c r="QXO71"/>
      <c r="QXP71"/>
      <c r="QXQ71"/>
      <c r="QXR71"/>
      <c r="QXS71"/>
      <c r="QXT71"/>
      <c r="QXU71"/>
      <c r="QXV71"/>
      <c r="QXW71"/>
      <c r="QXX71"/>
      <c r="QXY71"/>
      <c r="QXZ71"/>
      <c r="QYA71"/>
      <c r="QYB71"/>
      <c r="QYC71"/>
      <c r="QYD71"/>
      <c r="QYE71"/>
      <c r="QYF71"/>
      <c r="QYG71"/>
      <c r="QYH71"/>
      <c r="QYI71"/>
      <c r="QYJ71"/>
      <c r="QYK71"/>
      <c r="QYL71"/>
      <c r="QYM71"/>
      <c r="QYN71"/>
      <c r="QYO71"/>
      <c r="QYP71"/>
      <c r="QYQ71"/>
      <c r="QYR71"/>
      <c r="QYS71"/>
      <c r="QYT71"/>
      <c r="QYU71"/>
      <c r="QYV71"/>
      <c r="QYW71"/>
      <c r="QYX71"/>
      <c r="QYY71"/>
      <c r="QYZ71"/>
      <c r="QZA71"/>
      <c r="QZB71"/>
      <c r="QZC71"/>
      <c r="QZD71"/>
      <c r="QZE71"/>
      <c r="QZF71"/>
      <c r="QZG71"/>
      <c r="QZH71"/>
      <c r="QZI71"/>
      <c r="QZJ71"/>
      <c r="QZK71"/>
      <c r="QZL71"/>
      <c r="QZM71"/>
      <c r="QZN71"/>
      <c r="QZO71"/>
      <c r="QZP71"/>
      <c r="QZQ71"/>
      <c r="QZR71"/>
      <c r="QZS71"/>
      <c r="QZT71"/>
      <c r="QZU71"/>
      <c r="QZV71"/>
      <c r="QZW71"/>
      <c r="QZX71"/>
      <c r="QZY71"/>
      <c r="QZZ71"/>
      <c r="RAA71"/>
      <c r="RAB71"/>
      <c r="RAC71"/>
      <c r="RAD71"/>
      <c r="RAE71"/>
      <c r="RAF71"/>
      <c r="RAG71"/>
      <c r="RAH71"/>
      <c r="RAI71"/>
      <c r="RAJ71"/>
      <c r="RAK71"/>
      <c r="RAL71"/>
      <c r="RAM71"/>
      <c r="RAN71"/>
      <c r="RAO71"/>
      <c r="RAP71"/>
      <c r="RAQ71"/>
      <c r="RAR71"/>
      <c r="RAS71"/>
      <c r="RAT71"/>
      <c r="RAU71"/>
      <c r="RAV71"/>
      <c r="RAW71"/>
      <c r="RAX71"/>
      <c r="RAY71"/>
      <c r="RAZ71"/>
      <c r="RBA71"/>
      <c r="RBB71"/>
      <c r="RBC71"/>
      <c r="RBD71"/>
      <c r="RBE71"/>
      <c r="RBF71"/>
      <c r="RBG71"/>
      <c r="RBH71"/>
      <c r="RBI71"/>
      <c r="RBJ71"/>
      <c r="RBK71"/>
      <c r="RBL71"/>
      <c r="RBM71"/>
      <c r="RBN71"/>
      <c r="RBO71"/>
      <c r="RBP71"/>
      <c r="RBQ71"/>
      <c r="RBR71"/>
      <c r="RBS71"/>
      <c r="RBT71"/>
      <c r="RBU71"/>
      <c r="RBV71"/>
      <c r="RBW71"/>
      <c r="RBX71"/>
      <c r="RBY71"/>
      <c r="RBZ71"/>
      <c r="RCA71"/>
      <c r="RCB71"/>
      <c r="RCC71"/>
      <c r="RCD71"/>
      <c r="RCE71"/>
      <c r="RCF71"/>
      <c r="RCG71"/>
      <c r="RCH71"/>
      <c r="RCI71"/>
      <c r="RCJ71"/>
      <c r="RCK71"/>
      <c r="RCL71"/>
      <c r="RCM71"/>
      <c r="RCN71"/>
      <c r="RCO71"/>
      <c r="RCP71"/>
      <c r="RCQ71"/>
      <c r="RCR71"/>
      <c r="RCS71"/>
      <c r="RCT71"/>
      <c r="RCU71"/>
      <c r="RCV71"/>
      <c r="RCW71"/>
      <c r="RCX71"/>
      <c r="RCY71"/>
      <c r="RCZ71"/>
      <c r="RDA71"/>
      <c r="RDB71"/>
      <c r="RDC71"/>
      <c r="RDD71"/>
      <c r="RDE71"/>
      <c r="RDF71"/>
      <c r="RDG71"/>
      <c r="RDH71"/>
      <c r="RDI71"/>
      <c r="RDJ71"/>
      <c r="RDK71"/>
      <c r="RDL71"/>
      <c r="RDM71"/>
      <c r="RDN71"/>
      <c r="RDO71"/>
      <c r="RDP71"/>
      <c r="RDQ71"/>
      <c r="RDR71"/>
      <c r="RDS71"/>
      <c r="RDT71"/>
      <c r="RDU71"/>
      <c r="RDV71"/>
      <c r="RDW71"/>
      <c r="RDX71"/>
      <c r="RDY71"/>
      <c r="RDZ71"/>
      <c r="REA71"/>
      <c r="REB71"/>
      <c r="REC71"/>
      <c r="RED71"/>
      <c r="REE71"/>
      <c r="REF71"/>
      <c r="REG71"/>
      <c r="REH71"/>
      <c r="REI71"/>
      <c r="REJ71"/>
      <c r="REK71"/>
      <c r="REL71"/>
      <c r="REM71"/>
      <c r="REN71"/>
      <c r="REO71"/>
      <c r="REP71"/>
      <c r="REQ71"/>
      <c r="RER71"/>
      <c r="RES71"/>
      <c r="RET71"/>
      <c r="REU71"/>
      <c r="REV71"/>
      <c r="REW71"/>
      <c r="REX71"/>
      <c r="REY71"/>
      <c r="REZ71"/>
      <c r="RFA71"/>
      <c r="RFB71"/>
      <c r="RFC71"/>
      <c r="RFD71"/>
      <c r="RFE71"/>
      <c r="RFF71"/>
      <c r="RFG71"/>
      <c r="RFH71"/>
      <c r="RFI71"/>
      <c r="RFJ71"/>
      <c r="RFK71"/>
      <c r="RFL71"/>
      <c r="RFM71"/>
      <c r="RFN71"/>
      <c r="RFO71"/>
      <c r="RFP71"/>
      <c r="RFQ71"/>
      <c r="RFR71"/>
      <c r="RFS71"/>
      <c r="RFT71"/>
      <c r="RFU71"/>
      <c r="RFV71"/>
      <c r="RFW71"/>
      <c r="RFX71"/>
      <c r="RFY71"/>
      <c r="RFZ71"/>
      <c r="RGA71"/>
      <c r="RGB71"/>
      <c r="RGC71"/>
      <c r="RGD71"/>
      <c r="RGE71"/>
      <c r="RGF71"/>
      <c r="RGG71"/>
      <c r="RGH71"/>
      <c r="RGI71"/>
      <c r="RGJ71"/>
      <c r="RGK71"/>
      <c r="RGL71"/>
      <c r="RGM71"/>
      <c r="RGN71"/>
      <c r="RGO71"/>
      <c r="RGP71"/>
      <c r="RGQ71"/>
      <c r="RGR71"/>
      <c r="RGS71"/>
      <c r="RGT71"/>
      <c r="RGU71"/>
      <c r="RGV71"/>
      <c r="RGW71"/>
      <c r="RGX71"/>
      <c r="RGY71"/>
      <c r="RGZ71"/>
      <c r="RHA71"/>
      <c r="RHB71"/>
      <c r="RHC71"/>
      <c r="RHD71"/>
      <c r="RHE71"/>
      <c r="RHF71"/>
      <c r="RHG71"/>
      <c r="RHH71"/>
      <c r="RHI71"/>
      <c r="RHJ71"/>
      <c r="RHK71"/>
      <c r="RHL71"/>
      <c r="RHM71"/>
      <c r="RHN71"/>
      <c r="RHO71"/>
      <c r="RHP71"/>
      <c r="RHQ71"/>
      <c r="RHR71"/>
      <c r="RHS71"/>
      <c r="RHT71"/>
      <c r="RHU71"/>
      <c r="RHV71"/>
      <c r="RHW71"/>
      <c r="RHX71"/>
      <c r="RHY71"/>
      <c r="RHZ71"/>
      <c r="RIA71"/>
      <c r="RIB71"/>
      <c r="RIC71"/>
      <c r="RID71"/>
      <c r="RIE71"/>
      <c r="RIF71"/>
      <c r="RIG71"/>
      <c r="RIH71"/>
      <c r="RII71"/>
      <c r="RIJ71"/>
      <c r="RIK71"/>
      <c r="RIL71"/>
      <c r="RIM71"/>
      <c r="RIN71"/>
      <c r="RIO71"/>
      <c r="RIP71"/>
      <c r="RIQ71"/>
      <c r="RIR71"/>
      <c r="RIS71"/>
      <c r="RIT71"/>
      <c r="RIU71"/>
      <c r="RIV71"/>
      <c r="RIW71"/>
      <c r="RIX71"/>
      <c r="RIY71"/>
      <c r="RIZ71"/>
      <c r="RJA71"/>
      <c r="RJB71"/>
      <c r="RJC71"/>
      <c r="RJD71"/>
      <c r="RJE71"/>
      <c r="RJF71"/>
      <c r="RJG71"/>
      <c r="RJH71"/>
      <c r="RJI71"/>
      <c r="RJJ71"/>
      <c r="RJK71"/>
      <c r="RJL71"/>
      <c r="RJM71"/>
      <c r="RJN71"/>
      <c r="RJO71"/>
      <c r="RJP71"/>
      <c r="RJQ71"/>
      <c r="RJR71"/>
      <c r="RJS71"/>
      <c r="RJT71"/>
      <c r="RJU71"/>
      <c r="RJV71"/>
      <c r="RJW71"/>
      <c r="RJX71"/>
      <c r="RJY71"/>
      <c r="RJZ71"/>
      <c r="RKA71"/>
      <c r="RKB71"/>
      <c r="RKC71"/>
      <c r="RKD71"/>
      <c r="RKE71"/>
      <c r="RKF71"/>
      <c r="RKG71"/>
      <c r="RKH71"/>
      <c r="RKI71"/>
      <c r="RKJ71"/>
      <c r="RKK71"/>
      <c r="RKL71"/>
      <c r="RKM71"/>
      <c r="RKN71"/>
      <c r="RKO71"/>
      <c r="RKP71"/>
      <c r="RKQ71"/>
      <c r="RKR71"/>
      <c r="RKS71"/>
      <c r="RKT71"/>
      <c r="RKU71"/>
      <c r="RKV71"/>
      <c r="RKW71"/>
      <c r="RKX71"/>
      <c r="RKY71"/>
      <c r="RKZ71"/>
      <c r="RLA71"/>
      <c r="RLB71"/>
      <c r="RLC71"/>
      <c r="RLD71"/>
      <c r="RLE71"/>
      <c r="RLF71"/>
      <c r="RLG71"/>
      <c r="RLH71"/>
      <c r="RLI71"/>
      <c r="RLJ71"/>
      <c r="RLK71"/>
      <c r="RLL71"/>
      <c r="RLM71"/>
      <c r="RLN71"/>
      <c r="RLO71"/>
      <c r="RLP71"/>
      <c r="RLQ71"/>
      <c r="RLR71"/>
      <c r="RLS71"/>
      <c r="RLT71"/>
      <c r="RLU71"/>
      <c r="RLV71"/>
      <c r="RLW71"/>
      <c r="RLX71"/>
      <c r="RLY71"/>
      <c r="RLZ71"/>
      <c r="RMA71"/>
      <c r="RMB71"/>
      <c r="RMC71"/>
      <c r="RMD71"/>
      <c r="RME71"/>
      <c r="RMF71"/>
      <c r="RMG71"/>
      <c r="RMH71"/>
      <c r="RMI71"/>
      <c r="RMJ71"/>
      <c r="RMK71"/>
      <c r="RML71"/>
      <c r="RMM71"/>
      <c r="RMN71"/>
      <c r="RMO71"/>
      <c r="RMP71"/>
      <c r="RMQ71"/>
      <c r="RMR71"/>
      <c r="RMS71"/>
      <c r="RMT71"/>
      <c r="RMU71"/>
      <c r="RMV71"/>
      <c r="RMW71"/>
      <c r="RMX71"/>
      <c r="RMY71"/>
      <c r="RMZ71"/>
      <c r="RNA71"/>
      <c r="RNB71"/>
      <c r="RNC71"/>
      <c r="RND71"/>
      <c r="RNE71"/>
      <c r="RNF71"/>
      <c r="RNG71"/>
      <c r="RNH71"/>
      <c r="RNI71"/>
      <c r="RNJ71"/>
      <c r="RNK71"/>
      <c r="RNL71"/>
      <c r="RNM71"/>
      <c r="RNN71"/>
      <c r="RNO71"/>
      <c r="RNP71"/>
      <c r="RNQ71"/>
      <c r="RNR71"/>
      <c r="RNS71"/>
      <c r="RNT71"/>
      <c r="RNU71"/>
      <c r="RNV71"/>
      <c r="RNW71"/>
      <c r="RNX71"/>
      <c r="RNY71"/>
      <c r="RNZ71"/>
      <c r="ROA71"/>
      <c r="ROB71"/>
      <c r="ROC71"/>
      <c r="ROD71"/>
      <c r="ROE71"/>
      <c r="ROF71"/>
      <c r="ROG71"/>
      <c r="ROH71"/>
      <c r="ROI71"/>
      <c r="ROJ71"/>
      <c r="ROK71"/>
      <c r="ROL71"/>
      <c r="ROM71"/>
      <c r="RON71"/>
      <c r="ROO71"/>
      <c r="ROP71"/>
      <c r="ROQ71"/>
      <c r="ROR71"/>
      <c r="ROS71"/>
      <c r="ROT71"/>
      <c r="ROU71"/>
      <c r="ROV71"/>
      <c r="ROW71"/>
      <c r="ROX71"/>
      <c r="ROY71"/>
      <c r="ROZ71"/>
      <c r="RPA71"/>
      <c r="RPB71"/>
      <c r="RPC71"/>
      <c r="RPD71"/>
      <c r="RPE71"/>
      <c r="RPF71"/>
      <c r="RPG71"/>
      <c r="RPH71"/>
      <c r="RPI71"/>
      <c r="RPJ71"/>
      <c r="RPK71"/>
      <c r="RPL71"/>
      <c r="RPM71"/>
      <c r="RPN71"/>
      <c r="RPO71"/>
      <c r="RPP71"/>
      <c r="RPQ71"/>
      <c r="RPR71"/>
      <c r="RPS71"/>
      <c r="RPT71"/>
      <c r="RPU71"/>
      <c r="RPV71"/>
      <c r="RPW71"/>
      <c r="RPX71"/>
      <c r="RPY71"/>
      <c r="RPZ71"/>
      <c r="RQA71"/>
      <c r="RQB71"/>
      <c r="RQC71"/>
      <c r="RQD71"/>
      <c r="RQE71"/>
      <c r="RQF71"/>
      <c r="RQG71"/>
      <c r="RQH71"/>
      <c r="RQI71"/>
      <c r="RQJ71"/>
      <c r="RQK71"/>
      <c r="RQL71"/>
      <c r="RQM71"/>
      <c r="RQN71"/>
      <c r="RQO71"/>
      <c r="RQP71"/>
      <c r="RQQ71"/>
      <c r="RQR71"/>
      <c r="RQS71"/>
      <c r="RQT71"/>
      <c r="RQU71"/>
      <c r="RQV71"/>
      <c r="RQW71"/>
      <c r="RQX71"/>
      <c r="RQY71"/>
      <c r="RQZ71"/>
      <c r="RRA71"/>
      <c r="RRB71"/>
      <c r="RRC71"/>
      <c r="RRD71"/>
      <c r="RRE71"/>
      <c r="RRF71"/>
      <c r="RRG71"/>
      <c r="RRH71"/>
      <c r="RRI71"/>
      <c r="RRJ71"/>
      <c r="RRK71"/>
      <c r="RRL71"/>
      <c r="RRM71"/>
      <c r="RRN71"/>
      <c r="RRO71"/>
      <c r="RRP71"/>
      <c r="RRQ71"/>
      <c r="RRR71"/>
      <c r="RRS71"/>
      <c r="RRT71"/>
      <c r="RRU71"/>
      <c r="RRV71"/>
      <c r="RRW71"/>
      <c r="RRX71"/>
      <c r="RRY71"/>
      <c r="RRZ71"/>
      <c r="RSA71"/>
      <c r="RSB71"/>
      <c r="RSC71"/>
      <c r="RSD71"/>
      <c r="RSE71"/>
      <c r="RSF71"/>
      <c r="RSG71"/>
      <c r="RSH71"/>
      <c r="RSI71"/>
      <c r="RSJ71"/>
      <c r="RSK71"/>
      <c r="RSL71"/>
      <c r="RSM71"/>
      <c r="RSN71"/>
      <c r="RSO71"/>
      <c r="RSP71"/>
      <c r="RSQ71"/>
      <c r="RSR71"/>
      <c r="RSS71"/>
      <c r="RST71"/>
      <c r="RSU71"/>
      <c r="RSV71"/>
      <c r="RSW71"/>
      <c r="RSX71"/>
      <c r="RSY71"/>
      <c r="RSZ71"/>
      <c r="RTA71"/>
      <c r="RTB71"/>
      <c r="RTC71"/>
      <c r="RTD71"/>
      <c r="RTE71"/>
      <c r="RTF71"/>
      <c r="RTG71"/>
      <c r="RTH71"/>
      <c r="RTI71"/>
      <c r="RTJ71"/>
      <c r="RTK71"/>
      <c r="RTL71"/>
      <c r="RTM71"/>
      <c r="RTN71"/>
      <c r="RTO71"/>
      <c r="RTP71"/>
      <c r="RTQ71"/>
      <c r="RTR71"/>
      <c r="RTS71"/>
      <c r="RTT71"/>
      <c r="RTU71"/>
      <c r="RTV71"/>
      <c r="RTW71"/>
      <c r="RTX71"/>
      <c r="RTY71"/>
      <c r="RTZ71"/>
      <c r="RUA71"/>
      <c r="RUB71"/>
      <c r="RUC71"/>
      <c r="RUD71"/>
      <c r="RUE71"/>
      <c r="RUF71"/>
      <c r="RUG71"/>
      <c r="RUH71"/>
      <c r="RUI71"/>
      <c r="RUJ71"/>
      <c r="RUK71"/>
      <c r="RUL71"/>
      <c r="RUM71"/>
      <c r="RUN71"/>
      <c r="RUO71"/>
      <c r="RUP71"/>
      <c r="RUQ71"/>
      <c r="RUR71"/>
      <c r="RUS71"/>
      <c r="RUT71"/>
      <c r="RUU71"/>
      <c r="RUV71"/>
      <c r="RUW71"/>
      <c r="RUX71"/>
      <c r="RUY71"/>
      <c r="RUZ71"/>
      <c r="RVA71"/>
      <c r="RVB71"/>
      <c r="RVC71"/>
      <c r="RVD71"/>
      <c r="RVE71"/>
      <c r="RVF71"/>
      <c r="RVG71"/>
      <c r="RVH71"/>
      <c r="RVI71"/>
      <c r="RVJ71"/>
      <c r="RVK71"/>
      <c r="RVL71"/>
      <c r="RVM71"/>
      <c r="RVN71"/>
      <c r="RVO71"/>
      <c r="RVP71"/>
      <c r="RVQ71"/>
      <c r="RVR71"/>
      <c r="RVS71"/>
      <c r="RVT71"/>
      <c r="RVU71"/>
      <c r="RVV71"/>
      <c r="RVW71"/>
      <c r="RVX71"/>
      <c r="RVY71"/>
      <c r="RVZ71"/>
      <c r="RWA71"/>
      <c r="RWB71"/>
      <c r="RWC71"/>
      <c r="RWD71"/>
      <c r="RWE71"/>
      <c r="RWF71"/>
      <c r="RWG71"/>
      <c r="RWH71"/>
      <c r="RWI71"/>
      <c r="RWJ71"/>
      <c r="RWK71"/>
      <c r="RWL71"/>
      <c r="RWM71"/>
      <c r="RWN71"/>
      <c r="RWO71"/>
      <c r="RWP71"/>
      <c r="RWQ71"/>
      <c r="RWR71"/>
      <c r="RWS71"/>
      <c r="RWT71"/>
      <c r="RWU71"/>
      <c r="RWV71"/>
      <c r="RWW71"/>
      <c r="RWX71"/>
      <c r="RWY71"/>
      <c r="RWZ71"/>
      <c r="RXA71"/>
      <c r="RXB71"/>
      <c r="RXC71"/>
      <c r="RXD71"/>
      <c r="RXE71"/>
      <c r="RXF71"/>
      <c r="RXG71"/>
      <c r="RXH71"/>
      <c r="RXI71"/>
      <c r="RXJ71"/>
      <c r="RXK71"/>
      <c r="RXL71"/>
      <c r="RXM71"/>
      <c r="RXN71"/>
      <c r="RXO71"/>
      <c r="RXP71"/>
      <c r="RXQ71"/>
      <c r="RXR71"/>
      <c r="RXS71"/>
      <c r="RXT71"/>
      <c r="RXU71"/>
      <c r="RXV71"/>
      <c r="RXW71"/>
      <c r="RXX71"/>
      <c r="RXY71"/>
      <c r="RXZ71"/>
      <c r="RYA71"/>
      <c r="RYB71"/>
      <c r="RYC71"/>
      <c r="RYD71"/>
      <c r="RYE71"/>
      <c r="RYF71"/>
      <c r="RYG71"/>
      <c r="RYH71"/>
      <c r="RYI71"/>
      <c r="RYJ71"/>
      <c r="RYK71"/>
      <c r="RYL71"/>
      <c r="RYM71"/>
      <c r="RYN71"/>
      <c r="RYO71"/>
      <c r="RYP71"/>
      <c r="RYQ71"/>
      <c r="RYR71"/>
      <c r="RYS71"/>
      <c r="RYT71"/>
      <c r="RYU71"/>
      <c r="RYV71"/>
      <c r="RYW71"/>
      <c r="RYX71"/>
      <c r="RYY71"/>
      <c r="RYZ71"/>
      <c r="RZA71"/>
      <c r="RZB71"/>
      <c r="RZC71"/>
      <c r="RZD71"/>
      <c r="RZE71"/>
      <c r="RZF71"/>
      <c r="RZG71"/>
      <c r="RZH71"/>
      <c r="RZI71"/>
      <c r="RZJ71"/>
      <c r="RZK71"/>
      <c r="RZL71"/>
      <c r="RZM71"/>
      <c r="RZN71"/>
      <c r="RZO71"/>
      <c r="RZP71"/>
      <c r="RZQ71"/>
      <c r="RZR71"/>
      <c r="RZS71"/>
      <c r="RZT71"/>
      <c r="RZU71"/>
      <c r="RZV71"/>
      <c r="RZW71"/>
      <c r="RZX71"/>
      <c r="RZY71"/>
      <c r="RZZ71"/>
      <c r="SAA71"/>
      <c r="SAB71"/>
      <c r="SAC71"/>
      <c r="SAD71"/>
      <c r="SAE71"/>
      <c r="SAF71"/>
      <c r="SAG71"/>
      <c r="SAH71"/>
      <c r="SAI71"/>
      <c r="SAJ71"/>
      <c r="SAK71"/>
      <c r="SAL71"/>
      <c r="SAM71"/>
      <c r="SAN71"/>
      <c r="SAO71"/>
      <c r="SAP71"/>
      <c r="SAQ71"/>
      <c r="SAR71"/>
      <c r="SAS71"/>
      <c r="SAT71"/>
      <c r="SAU71"/>
      <c r="SAV71"/>
      <c r="SAW71"/>
      <c r="SAX71"/>
      <c r="SAY71"/>
      <c r="SAZ71"/>
      <c r="SBA71"/>
      <c r="SBB71"/>
      <c r="SBC71"/>
      <c r="SBD71"/>
      <c r="SBE71"/>
      <c r="SBF71"/>
      <c r="SBG71"/>
      <c r="SBH71"/>
      <c r="SBI71"/>
      <c r="SBJ71"/>
      <c r="SBK71"/>
      <c r="SBL71"/>
      <c r="SBM71"/>
      <c r="SBN71"/>
      <c r="SBO71"/>
      <c r="SBP71"/>
      <c r="SBQ71"/>
      <c r="SBR71"/>
      <c r="SBS71"/>
      <c r="SBT71"/>
      <c r="SBU71"/>
      <c r="SBV71"/>
      <c r="SBW71"/>
      <c r="SBX71"/>
      <c r="SBY71"/>
      <c r="SBZ71"/>
      <c r="SCA71"/>
      <c r="SCB71"/>
      <c r="SCC71"/>
      <c r="SCD71"/>
      <c r="SCE71"/>
      <c r="SCF71"/>
      <c r="SCG71"/>
      <c r="SCH71"/>
      <c r="SCI71"/>
      <c r="SCJ71"/>
      <c r="SCK71"/>
      <c r="SCL71"/>
      <c r="SCM71"/>
      <c r="SCN71"/>
      <c r="SCO71"/>
      <c r="SCP71"/>
      <c r="SCQ71"/>
      <c r="SCR71"/>
      <c r="SCS71"/>
      <c r="SCT71"/>
      <c r="SCU71"/>
      <c r="SCV71"/>
      <c r="SCW71"/>
      <c r="SCX71"/>
      <c r="SCY71"/>
      <c r="SCZ71"/>
      <c r="SDA71"/>
      <c r="SDB71"/>
      <c r="SDC71"/>
      <c r="SDD71"/>
      <c r="SDE71"/>
      <c r="SDF71"/>
      <c r="SDG71"/>
      <c r="SDH71"/>
      <c r="SDI71"/>
      <c r="SDJ71"/>
      <c r="SDK71"/>
      <c r="SDL71"/>
      <c r="SDM71"/>
      <c r="SDN71"/>
      <c r="SDO71"/>
      <c r="SDP71"/>
      <c r="SDQ71"/>
      <c r="SDR71"/>
      <c r="SDS71"/>
      <c r="SDT71"/>
      <c r="SDU71"/>
      <c r="SDV71"/>
      <c r="SDW71"/>
      <c r="SDX71"/>
      <c r="SDY71"/>
      <c r="SDZ71"/>
      <c r="SEA71"/>
      <c r="SEB71"/>
      <c r="SEC71"/>
      <c r="SED71"/>
      <c r="SEE71"/>
      <c r="SEF71"/>
      <c r="SEG71"/>
      <c r="SEH71"/>
      <c r="SEI71"/>
      <c r="SEJ71"/>
      <c r="SEK71"/>
      <c r="SEL71"/>
      <c r="SEM71"/>
      <c r="SEN71"/>
      <c r="SEO71"/>
      <c r="SEP71"/>
      <c r="SEQ71"/>
      <c r="SER71"/>
      <c r="SES71"/>
      <c r="SET71"/>
      <c r="SEU71"/>
      <c r="SEV71"/>
      <c r="SEW71"/>
      <c r="SEX71"/>
      <c r="SEY71"/>
      <c r="SEZ71"/>
      <c r="SFA71"/>
      <c r="SFB71"/>
      <c r="SFC71"/>
      <c r="SFD71"/>
      <c r="SFE71"/>
      <c r="SFF71"/>
      <c r="SFG71"/>
      <c r="SFH71"/>
      <c r="SFI71"/>
      <c r="SFJ71"/>
      <c r="SFK71"/>
      <c r="SFL71"/>
      <c r="SFM71"/>
      <c r="SFN71"/>
      <c r="SFO71"/>
      <c r="SFP71"/>
      <c r="SFQ71"/>
      <c r="SFR71"/>
      <c r="SFS71"/>
      <c r="SFT71"/>
      <c r="SFU71"/>
      <c r="SFV71"/>
      <c r="SFW71"/>
      <c r="SFX71"/>
      <c r="SFY71"/>
      <c r="SFZ71"/>
      <c r="SGA71"/>
      <c r="SGB71"/>
      <c r="SGC71"/>
      <c r="SGD71"/>
      <c r="SGE71"/>
      <c r="SGF71"/>
      <c r="SGG71"/>
      <c r="SGH71"/>
      <c r="SGI71"/>
      <c r="SGJ71"/>
      <c r="SGK71"/>
      <c r="SGL71"/>
      <c r="SGM71"/>
      <c r="SGN71"/>
      <c r="SGO71"/>
      <c r="SGP71"/>
      <c r="SGQ71"/>
      <c r="SGR71"/>
      <c r="SGS71"/>
      <c r="SGT71"/>
      <c r="SGU71"/>
      <c r="SGV71"/>
      <c r="SGW71"/>
      <c r="SGX71"/>
      <c r="SGY71"/>
      <c r="SGZ71"/>
      <c r="SHA71"/>
      <c r="SHB71"/>
      <c r="SHC71"/>
      <c r="SHD71"/>
      <c r="SHE71"/>
      <c r="SHF71"/>
      <c r="SHG71"/>
      <c r="SHH71"/>
      <c r="SHI71"/>
      <c r="SHJ71"/>
      <c r="SHK71"/>
      <c r="SHL71"/>
      <c r="SHM71"/>
      <c r="SHN71"/>
      <c r="SHO71"/>
      <c r="SHP71"/>
      <c r="SHQ71"/>
      <c r="SHR71"/>
      <c r="SHS71"/>
      <c r="SHT71"/>
      <c r="SHU71"/>
      <c r="SHV71"/>
      <c r="SHW71"/>
      <c r="SHX71"/>
      <c r="SHY71"/>
      <c r="SHZ71"/>
      <c r="SIA71"/>
      <c r="SIB71"/>
      <c r="SIC71"/>
      <c r="SID71"/>
      <c r="SIE71"/>
      <c r="SIF71"/>
      <c r="SIG71"/>
      <c r="SIH71"/>
      <c r="SII71"/>
      <c r="SIJ71"/>
      <c r="SIK71"/>
      <c r="SIL71"/>
      <c r="SIM71"/>
      <c r="SIN71"/>
      <c r="SIO71"/>
      <c r="SIP71"/>
      <c r="SIQ71"/>
      <c r="SIR71"/>
      <c r="SIS71"/>
      <c r="SIT71"/>
      <c r="SIU71"/>
      <c r="SIV71"/>
      <c r="SIW71"/>
      <c r="SIX71"/>
      <c r="SIY71"/>
      <c r="SIZ71"/>
      <c r="SJA71"/>
      <c r="SJB71"/>
      <c r="SJC71"/>
      <c r="SJD71"/>
      <c r="SJE71"/>
      <c r="SJF71"/>
      <c r="SJG71"/>
      <c r="SJH71"/>
      <c r="SJI71"/>
      <c r="SJJ71"/>
      <c r="SJK71"/>
      <c r="SJL71"/>
      <c r="SJM71"/>
      <c r="SJN71"/>
      <c r="SJO71"/>
      <c r="SJP71"/>
      <c r="SJQ71"/>
      <c r="SJR71"/>
      <c r="SJS71"/>
      <c r="SJT71"/>
      <c r="SJU71"/>
      <c r="SJV71"/>
      <c r="SJW71"/>
      <c r="SJX71"/>
      <c r="SJY71"/>
      <c r="SJZ71"/>
      <c r="SKA71"/>
      <c r="SKB71"/>
      <c r="SKC71"/>
      <c r="SKD71"/>
      <c r="SKE71"/>
      <c r="SKF71"/>
      <c r="SKG71"/>
      <c r="SKH71"/>
      <c r="SKI71"/>
      <c r="SKJ71"/>
      <c r="SKK71"/>
      <c r="SKL71"/>
      <c r="SKM71"/>
      <c r="SKN71"/>
      <c r="SKO71"/>
      <c r="SKP71"/>
      <c r="SKQ71"/>
      <c r="SKR71"/>
      <c r="SKS71"/>
      <c r="SKT71"/>
      <c r="SKU71"/>
      <c r="SKV71"/>
      <c r="SKW71"/>
      <c r="SKX71"/>
      <c r="SKY71"/>
      <c r="SKZ71"/>
      <c r="SLA71"/>
      <c r="SLB71"/>
      <c r="SLC71"/>
      <c r="SLD71"/>
      <c r="SLE71"/>
      <c r="SLF71"/>
      <c r="SLG71"/>
      <c r="SLH71"/>
      <c r="SLI71"/>
      <c r="SLJ71"/>
      <c r="SLK71"/>
      <c r="SLL71"/>
      <c r="SLM71"/>
      <c r="SLN71"/>
      <c r="SLO71"/>
      <c r="SLP71"/>
      <c r="SLQ71"/>
      <c r="SLR71"/>
      <c r="SLS71"/>
      <c r="SLT71"/>
      <c r="SLU71"/>
      <c r="SLV71"/>
      <c r="SLW71"/>
      <c r="SLX71"/>
      <c r="SLY71"/>
      <c r="SLZ71"/>
      <c r="SMA71"/>
      <c r="SMB71"/>
      <c r="SMC71"/>
      <c r="SMD71"/>
      <c r="SME71"/>
      <c r="SMF71"/>
      <c r="SMG71"/>
      <c r="SMH71"/>
      <c r="SMI71"/>
      <c r="SMJ71"/>
      <c r="SMK71"/>
      <c r="SML71"/>
      <c r="SMM71"/>
      <c r="SMN71"/>
      <c r="SMO71"/>
      <c r="SMP71"/>
      <c r="SMQ71"/>
      <c r="SMR71"/>
      <c r="SMS71"/>
      <c r="SMT71"/>
      <c r="SMU71"/>
      <c r="SMV71"/>
      <c r="SMW71"/>
      <c r="SMX71"/>
      <c r="SMY71"/>
      <c r="SMZ71"/>
      <c r="SNA71"/>
      <c r="SNB71"/>
      <c r="SNC71"/>
      <c r="SND71"/>
      <c r="SNE71"/>
      <c r="SNF71"/>
      <c r="SNG71"/>
      <c r="SNH71"/>
      <c r="SNI71"/>
      <c r="SNJ71"/>
      <c r="SNK71"/>
      <c r="SNL71"/>
      <c r="SNM71"/>
      <c r="SNN71"/>
      <c r="SNO71"/>
      <c r="SNP71"/>
      <c r="SNQ71"/>
      <c r="SNR71"/>
      <c r="SNS71"/>
      <c r="SNT71"/>
      <c r="SNU71"/>
      <c r="SNV71"/>
      <c r="SNW71"/>
      <c r="SNX71"/>
      <c r="SNY71"/>
      <c r="SNZ71"/>
      <c r="SOA71"/>
      <c r="SOB71"/>
      <c r="SOC71"/>
      <c r="SOD71"/>
      <c r="SOE71"/>
      <c r="SOF71"/>
      <c r="SOG71"/>
      <c r="SOH71"/>
      <c r="SOI71"/>
      <c r="SOJ71"/>
      <c r="SOK71"/>
      <c r="SOL71"/>
      <c r="SOM71"/>
      <c r="SON71"/>
      <c r="SOO71"/>
      <c r="SOP71"/>
      <c r="SOQ71"/>
      <c r="SOR71"/>
      <c r="SOS71"/>
      <c r="SOT71"/>
      <c r="SOU71"/>
      <c r="SOV71"/>
      <c r="SOW71"/>
      <c r="SOX71"/>
      <c r="SOY71"/>
      <c r="SOZ71"/>
      <c r="SPA71"/>
      <c r="SPB71"/>
      <c r="SPC71"/>
      <c r="SPD71"/>
      <c r="SPE71"/>
      <c r="SPF71"/>
      <c r="SPG71"/>
      <c r="SPH71"/>
      <c r="SPI71"/>
      <c r="SPJ71"/>
      <c r="SPK71"/>
      <c r="SPL71"/>
      <c r="SPM71"/>
      <c r="SPN71"/>
      <c r="SPO71"/>
      <c r="SPP71"/>
      <c r="SPQ71"/>
      <c r="SPR71"/>
      <c r="SPS71"/>
      <c r="SPT71"/>
      <c r="SPU71"/>
      <c r="SPV71"/>
      <c r="SPW71"/>
      <c r="SPX71"/>
      <c r="SPY71"/>
      <c r="SPZ71"/>
      <c r="SQA71"/>
      <c r="SQB71"/>
      <c r="SQC71"/>
      <c r="SQD71"/>
      <c r="SQE71"/>
      <c r="SQF71"/>
      <c r="SQG71"/>
      <c r="SQH71"/>
      <c r="SQI71"/>
      <c r="SQJ71"/>
      <c r="SQK71"/>
      <c r="SQL71"/>
      <c r="SQM71"/>
      <c r="SQN71"/>
      <c r="SQO71"/>
      <c r="SQP71"/>
      <c r="SQQ71"/>
      <c r="SQR71"/>
      <c r="SQS71"/>
      <c r="SQT71"/>
      <c r="SQU71"/>
      <c r="SQV71"/>
      <c r="SQW71"/>
      <c r="SQX71"/>
      <c r="SQY71"/>
      <c r="SQZ71"/>
      <c r="SRA71"/>
      <c r="SRB71"/>
      <c r="SRC71"/>
      <c r="SRD71"/>
      <c r="SRE71"/>
      <c r="SRF71"/>
      <c r="SRG71"/>
      <c r="SRH71"/>
      <c r="SRI71"/>
      <c r="SRJ71"/>
      <c r="SRK71"/>
      <c r="SRL71"/>
      <c r="SRM71"/>
      <c r="SRN71"/>
      <c r="SRO71"/>
      <c r="SRP71"/>
      <c r="SRQ71"/>
      <c r="SRR71"/>
      <c r="SRS71"/>
      <c r="SRT71"/>
      <c r="SRU71"/>
      <c r="SRV71"/>
      <c r="SRW71"/>
      <c r="SRX71"/>
      <c r="SRY71"/>
      <c r="SRZ71"/>
      <c r="SSA71"/>
      <c r="SSB71"/>
      <c r="SSC71"/>
      <c r="SSD71"/>
      <c r="SSE71"/>
      <c r="SSF71"/>
      <c r="SSG71"/>
      <c r="SSH71"/>
      <c r="SSI71"/>
      <c r="SSJ71"/>
      <c r="SSK71"/>
      <c r="SSL71"/>
      <c r="SSM71"/>
      <c r="SSN71"/>
      <c r="SSO71"/>
      <c r="SSP71"/>
      <c r="SSQ71"/>
      <c r="SSR71"/>
      <c r="SSS71"/>
      <c r="SST71"/>
      <c r="SSU71"/>
      <c r="SSV71"/>
      <c r="SSW71"/>
      <c r="SSX71"/>
      <c r="SSY71"/>
      <c r="SSZ71"/>
      <c r="STA71"/>
      <c r="STB71"/>
      <c r="STC71"/>
      <c r="STD71"/>
      <c r="STE71"/>
      <c r="STF71"/>
      <c r="STG71"/>
      <c r="STH71"/>
      <c r="STI71"/>
      <c r="STJ71"/>
      <c r="STK71"/>
      <c r="STL71"/>
      <c r="STM71"/>
      <c r="STN71"/>
      <c r="STO71"/>
      <c r="STP71"/>
      <c r="STQ71"/>
      <c r="STR71"/>
      <c r="STS71"/>
      <c r="STT71"/>
      <c r="STU71"/>
      <c r="STV71"/>
      <c r="STW71"/>
      <c r="STX71"/>
      <c r="STY71"/>
      <c r="STZ71"/>
      <c r="SUA71"/>
      <c r="SUB71"/>
      <c r="SUC71"/>
      <c r="SUD71"/>
      <c r="SUE71"/>
      <c r="SUF71"/>
      <c r="SUG71"/>
      <c r="SUH71"/>
      <c r="SUI71"/>
      <c r="SUJ71"/>
      <c r="SUK71"/>
      <c r="SUL71"/>
      <c r="SUM71"/>
      <c r="SUN71"/>
      <c r="SUO71"/>
      <c r="SUP71"/>
      <c r="SUQ71"/>
      <c r="SUR71"/>
      <c r="SUS71"/>
      <c r="SUT71"/>
      <c r="SUU71"/>
      <c r="SUV71"/>
      <c r="SUW71"/>
      <c r="SUX71"/>
      <c r="SUY71"/>
      <c r="SUZ71"/>
      <c r="SVA71"/>
      <c r="SVB71"/>
      <c r="SVC71"/>
      <c r="SVD71"/>
      <c r="SVE71"/>
      <c r="SVF71"/>
      <c r="SVG71"/>
      <c r="SVH71"/>
      <c r="SVI71"/>
      <c r="SVJ71"/>
      <c r="SVK71"/>
      <c r="SVL71"/>
      <c r="SVM71"/>
      <c r="SVN71"/>
      <c r="SVO71"/>
      <c r="SVP71"/>
      <c r="SVQ71"/>
      <c r="SVR71"/>
      <c r="SVS71"/>
      <c r="SVT71"/>
      <c r="SVU71"/>
      <c r="SVV71"/>
      <c r="SVW71"/>
      <c r="SVX71"/>
      <c r="SVY71"/>
      <c r="SVZ71"/>
      <c r="SWA71"/>
      <c r="SWB71"/>
      <c r="SWC71"/>
      <c r="SWD71"/>
      <c r="SWE71"/>
      <c r="SWF71"/>
      <c r="SWG71"/>
      <c r="SWH71"/>
      <c r="SWI71"/>
      <c r="SWJ71"/>
      <c r="SWK71"/>
      <c r="SWL71"/>
      <c r="SWM71"/>
      <c r="SWN71"/>
      <c r="SWO71"/>
      <c r="SWP71"/>
      <c r="SWQ71"/>
      <c r="SWR71"/>
      <c r="SWS71"/>
      <c r="SWT71"/>
      <c r="SWU71"/>
      <c r="SWV71"/>
      <c r="SWW71"/>
      <c r="SWX71"/>
      <c r="SWY71"/>
      <c r="SWZ71"/>
      <c r="SXA71"/>
      <c r="SXB71"/>
      <c r="SXC71"/>
      <c r="SXD71"/>
      <c r="SXE71"/>
      <c r="SXF71"/>
      <c r="SXG71"/>
      <c r="SXH71"/>
      <c r="SXI71"/>
      <c r="SXJ71"/>
      <c r="SXK71"/>
      <c r="SXL71"/>
      <c r="SXM71"/>
      <c r="SXN71"/>
      <c r="SXO71"/>
      <c r="SXP71"/>
      <c r="SXQ71"/>
      <c r="SXR71"/>
      <c r="SXS71"/>
      <c r="SXT71"/>
      <c r="SXU71"/>
      <c r="SXV71"/>
      <c r="SXW71"/>
      <c r="SXX71"/>
      <c r="SXY71"/>
      <c r="SXZ71"/>
      <c r="SYA71"/>
      <c r="SYB71"/>
      <c r="SYC71"/>
      <c r="SYD71"/>
      <c r="SYE71"/>
      <c r="SYF71"/>
      <c r="SYG71"/>
      <c r="SYH71"/>
      <c r="SYI71"/>
      <c r="SYJ71"/>
      <c r="SYK71"/>
      <c r="SYL71"/>
      <c r="SYM71"/>
      <c r="SYN71"/>
      <c r="SYO71"/>
      <c r="SYP71"/>
      <c r="SYQ71"/>
      <c r="SYR71"/>
      <c r="SYS71"/>
      <c r="SYT71"/>
      <c r="SYU71"/>
      <c r="SYV71"/>
      <c r="SYW71"/>
      <c r="SYX71"/>
      <c r="SYY71"/>
      <c r="SYZ71"/>
      <c r="SZA71"/>
      <c r="SZB71"/>
      <c r="SZC71"/>
      <c r="SZD71"/>
      <c r="SZE71"/>
      <c r="SZF71"/>
      <c r="SZG71"/>
      <c r="SZH71"/>
      <c r="SZI71"/>
      <c r="SZJ71"/>
      <c r="SZK71"/>
      <c r="SZL71"/>
      <c r="SZM71"/>
      <c r="SZN71"/>
      <c r="SZO71"/>
      <c r="SZP71"/>
      <c r="SZQ71"/>
      <c r="SZR71"/>
      <c r="SZS71"/>
      <c r="SZT71"/>
      <c r="SZU71"/>
      <c r="SZV71"/>
      <c r="SZW71"/>
      <c r="SZX71"/>
      <c r="SZY71"/>
      <c r="SZZ71"/>
      <c r="TAA71"/>
      <c r="TAB71"/>
      <c r="TAC71"/>
      <c r="TAD71"/>
      <c r="TAE71"/>
      <c r="TAF71"/>
      <c r="TAG71"/>
      <c r="TAH71"/>
      <c r="TAI71"/>
      <c r="TAJ71"/>
      <c r="TAK71"/>
      <c r="TAL71"/>
      <c r="TAM71"/>
      <c r="TAN71"/>
      <c r="TAO71"/>
      <c r="TAP71"/>
      <c r="TAQ71"/>
      <c r="TAR71"/>
      <c r="TAS71"/>
      <c r="TAT71"/>
      <c r="TAU71"/>
      <c r="TAV71"/>
      <c r="TAW71"/>
      <c r="TAX71"/>
      <c r="TAY71"/>
      <c r="TAZ71"/>
      <c r="TBA71"/>
      <c r="TBB71"/>
      <c r="TBC71"/>
      <c r="TBD71"/>
      <c r="TBE71"/>
      <c r="TBF71"/>
      <c r="TBG71"/>
      <c r="TBH71"/>
      <c r="TBI71"/>
      <c r="TBJ71"/>
      <c r="TBK71"/>
      <c r="TBL71"/>
      <c r="TBM71"/>
      <c r="TBN71"/>
      <c r="TBO71"/>
      <c r="TBP71"/>
      <c r="TBQ71"/>
      <c r="TBR71"/>
      <c r="TBS71"/>
      <c r="TBT71"/>
      <c r="TBU71"/>
      <c r="TBV71"/>
      <c r="TBW71"/>
      <c r="TBX71"/>
      <c r="TBY71"/>
      <c r="TBZ71"/>
      <c r="TCA71"/>
      <c r="TCB71"/>
      <c r="TCC71"/>
      <c r="TCD71"/>
      <c r="TCE71"/>
      <c r="TCF71"/>
      <c r="TCG71"/>
      <c r="TCH71"/>
      <c r="TCI71"/>
      <c r="TCJ71"/>
      <c r="TCK71"/>
      <c r="TCL71"/>
      <c r="TCM71"/>
      <c r="TCN71"/>
      <c r="TCO71"/>
      <c r="TCP71"/>
      <c r="TCQ71"/>
      <c r="TCR71"/>
      <c r="TCS71"/>
      <c r="TCT71"/>
      <c r="TCU71"/>
      <c r="TCV71"/>
      <c r="TCW71"/>
      <c r="TCX71"/>
      <c r="TCY71"/>
      <c r="TCZ71"/>
      <c r="TDA71"/>
      <c r="TDB71"/>
      <c r="TDC71"/>
      <c r="TDD71"/>
      <c r="TDE71"/>
      <c r="TDF71"/>
      <c r="TDG71"/>
      <c r="TDH71"/>
      <c r="TDI71"/>
      <c r="TDJ71"/>
      <c r="TDK71"/>
      <c r="TDL71"/>
      <c r="TDM71"/>
      <c r="TDN71"/>
      <c r="TDO71"/>
      <c r="TDP71"/>
      <c r="TDQ71"/>
      <c r="TDR71"/>
      <c r="TDS71"/>
      <c r="TDT71"/>
      <c r="TDU71"/>
      <c r="TDV71"/>
      <c r="TDW71"/>
      <c r="TDX71"/>
      <c r="TDY71"/>
      <c r="TDZ71"/>
      <c r="TEA71"/>
      <c r="TEB71"/>
      <c r="TEC71"/>
      <c r="TED71"/>
      <c r="TEE71"/>
      <c r="TEF71"/>
      <c r="TEG71"/>
      <c r="TEH71"/>
      <c r="TEI71"/>
      <c r="TEJ71"/>
      <c r="TEK71"/>
      <c r="TEL71"/>
      <c r="TEM71"/>
      <c r="TEN71"/>
      <c r="TEO71"/>
      <c r="TEP71"/>
      <c r="TEQ71"/>
      <c r="TER71"/>
      <c r="TES71"/>
      <c r="TET71"/>
      <c r="TEU71"/>
      <c r="TEV71"/>
      <c r="TEW71"/>
      <c r="TEX71"/>
      <c r="TEY71"/>
      <c r="TEZ71"/>
      <c r="TFA71"/>
      <c r="TFB71"/>
      <c r="TFC71"/>
      <c r="TFD71"/>
      <c r="TFE71"/>
      <c r="TFF71"/>
      <c r="TFG71"/>
      <c r="TFH71"/>
      <c r="TFI71"/>
      <c r="TFJ71"/>
      <c r="TFK71"/>
      <c r="TFL71"/>
      <c r="TFM71"/>
      <c r="TFN71"/>
      <c r="TFO71"/>
      <c r="TFP71"/>
      <c r="TFQ71"/>
      <c r="TFR71"/>
      <c r="TFS71"/>
      <c r="TFT71"/>
      <c r="TFU71"/>
      <c r="TFV71"/>
      <c r="TFW71"/>
      <c r="TFX71"/>
      <c r="TFY71"/>
      <c r="TFZ71"/>
      <c r="TGA71"/>
      <c r="TGB71"/>
      <c r="TGC71"/>
      <c r="TGD71"/>
      <c r="TGE71"/>
      <c r="TGF71"/>
      <c r="TGG71"/>
      <c r="TGH71"/>
      <c r="TGI71"/>
      <c r="TGJ71"/>
      <c r="TGK71"/>
      <c r="TGL71"/>
      <c r="TGM71"/>
      <c r="TGN71"/>
      <c r="TGO71"/>
      <c r="TGP71"/>
      <c r="TGQ71"/>
      <c r="TGR71"/>
      <c r="TGS71"/>
      <c r="TGT71"/>
      <c r="TGU71"/>
      <c r="TGV71"/>
      <c r="TGW71"/>
      <c r="TGX71"/>
      <c r="TGY71"/>
      <c r="TGZ71"/>
      <c r="THA71"/>
      <c r="THB71"/>
      <c r="THC71"/>
      <c r="THD71"/>
      <c r="THE71"/>
      <c r="THF71"/>
      <c r="THG71"/>
      <c r="THH71"/>
      <c r="THI71"/>
      <c r="THJ71"/>
      <c r="THK71"/>
      <c r="THL71"/>
      <c r="THM71"/>
      <c r="THN71"/>
      <c r="THO71"/>
      <c r="THP71"/>
      <c r="THQ71"/>
      <c r="THR71"/>
      <c r="THS71"/>
      <c r="THT71"/>
      <c r="THU71"/>
      <c r="THV71"/>
      <c r="THW71"/>
      <c r="THX71"/>
      <c r="THY71"/>
      <c r="THZ71"/>
      <c r="TIA71"/>
      <c r="TIB71"/>
      <c r="TIC71"/>
      <c r="TID71"/>
      <c r="TIE71"/>
      <c r="TIF71"/>
      <c r="TIG71"/>
      <c r="TIH71"/>
      <c r="TII71"/>
      <c r="TIJ71"/>
      <c r="TIK71"/>
      <c r="TIL71"/>
      <c r="TIM71"/>
      <c r="TIN71"/>
      <c r="TIO71"/>
      <c r="TIP71"/>
      <c r="TIQ71"/>
      <c r="TIR71"/>
      <c r="TIS71"/>
      <c r="TIT71"/>
      <c r="TIU71"/>
      <c r="TIV71"/>
      <c r="TIW71"/>
      <c r="TIX71"/>
      <c r="TIY71"/>
      <c r="TIZ71"/>
      <c r="TJA71"/>
      <c r="TJB71"/>
      <c r="TJC71"/>
      <c r="TJD71"/>
      <c r="TJE71"/>
      <c r="TJF71"/>
      <c r="TJG71"/>
      <c r="TJH71"/>
      <c r="TJI71"/>
      <c r="TJJ71"/>
      <c r="TJK71"/>
      <c r="TJL71"/>
      <c r="TJM71"/>
      <c r="TJN71"/>
      <c r="TJO71"/>
      <c r="TJP71"/>
      <c r="TJQ71"/>
      <c r="TJR71"/>
      <c r="TJS71"/>
      <c r="TJT71"/>
      <c r="TJU71"/>
      <c r="TJV71"/>
      <c r="TJW71"/>
      <c r="TJX71"/>
      <c r="TJY71"/>
      <c r="TJZ71"/>
      <c r="TKA71"/>
      <c r="TKB71"/>
      <c r="TKC71"/>
      <c r="TKD71"/>
      <c r="TKE71"/>
      <c r="TKF71"/>
      <c r="TKG71"/>
      <c r="TKH71"/>
      <c r="TKI71"/>
      <c r="TKJ71"/>
      <c r="TKK71"/>
      <c r="TKL71"/>
      <c r="TKM71"/>
      <c r="TKN71"/>
      <c r="TKO71"/>
      <c r="TKP71"/>
      <c r="TKQ71"/>
      <c r="TKR71"/>
      <c r="TKS71"/>
      <c r="TKT71"/>
      <c r="TKU71"/>
      <c r="TKV71"/>
      <c r="TKW71"/>
      <c r="TKX71"/>
      <c r="TKY71"/>
      <c r="TKZ71"/>
      <c r="TLA71"/>
      <c r="TLB71"/>
      <c r="TLC71"/>
      <c r="TLD71"/>
      <c r="TLE71"/>
      <c r="TLF71"/>
      <c r="TLG71"/>
      <c r="TLH71"/>
      <c r="TLI71"/>
      <c r="TLJ71"/>
      <c r="TLK71"/>
      <c r="TLL71"/>
      <c r="TLM71"/>
      <c r="TLN71"/>
      <c r="TLO71"/>
      <c r="TLP71"/>
      <c r="TLQ71"/>
      <c r="TLR71"/>
      <c r="TLS71"/>
      <c r="TLT71"/>
      <c r="TLU71"/>
      <c r="TLV71"/>
      <c r="TLW71"/>
      <c r="TLX71"/>
      <c r="TLY71"/>
      <c r="TLZ71"/>
      <c r="TMA71"/>
      <c r="TMB71"/>
      <c r="TMC71"/>
      <c r="TMD71"/>
      <c r="TME71"/>
      <c r="TMF71"/>
      <c r="TMG71"/>
      <c r="TMH71"/>
      <c r="TMI71"/>
      <c r="TMJ71"/>
      <c r="TMK71"/>
      <c r="TML71"/>
      <c r="TMM71"/>
      <c r="TMN71"/>
      <c r="TMO71"/>
      <c r="TMP71"/>
      <c r="TMQ71"/>
      <c r="TMR71"/>
      <c r="TMS71"/>
      <c r="TMT71"/>
      <c r="TMU71"/>
      <c r="TMV71"/>
      <c r="TMW71"/>
      <c r="TMX71"/>
      <c r="TMY71"/>
      <c r="TMZ71"/>
      <c r="TNA71"/>
      <c r="TNB71"/>
      <c r="TNC71"/>
      <c r="TND71"/>
      <c r="TNE71"/>
      <c r="TNF71"/>
      <c r="TNG71"/>
      <c r="TNH71"/>
      <c r="TNI71"/>
      <c r="TNJ71"/>
      <c r="TNK71"/>
      <c r="TNL71"/>
      <c r="TNM71"/>
      <c r="TNN71"/>
      <c r="TNO71"/>
      <c r="TNP71"/>
      <c r="TNQ71"/>
      <c r="TNR71"/>
      <c r="TNS71"/>
      <c r="TNT71"/>
      <c r="TNU71"/>
      <c r="TNV71"/>
      <c r="TNW71"/>
      <c r="TNX71"/>
      <c r="TNY71"/>
      <c r="TNZ71"/>
      <c r="TOA71"/>
      <c r="TOB71"/>
      <c r="TOC71"/>
      <c r="TOD71"/>
      <c r="TOE71"/>
      <c r="TOF71"/>
      <c r="TOG71"/>
      <c r="TOH71"/>
      <c r="TOI71"/>
      <c r="TOJ71"/>
      <c r="TOK71"/>
      <c r="TOL71"/>
      <c r="TOM71"/>
      <c r="TON71"/>
      <c r="TOO71"/>
      <c r="TOP71"/>
      <c r="TOQ71"/>
      <c r="TOR71"/>
      <c r="TOS71"/>
      <c r="TOT71"/>
      <c r="TOU71"/>
      <c r="TOV71"/>
      <c r="TOW71"/>
      <c r="TOX71"/>
      <c r="TOY71"/>
      <c r="TOZ71"/>
      <c r="TPA71"/>
      <c r="TPB71"/>
      <c r="TPC71"/>
      <c r="TPD71"/>
      <c r="TPE71"/>
      <c r="TPF71"/>
      <c r="TPG71"/>
      <c r="TPH71"/>
      <c r="TPI71"/>
      <c r="TPJ71"/>
      <c r="TPK71"/>
      <c r="TPL71"/>
      <c r="TPM71"/>
      <c r="TPN71"/>
      <c r="TPO71"/>
      <c r="TPP71"/>
      <c r="TPQ71"/>
      <c r="TPR71"/>
      <c r="TPS71"/>
      <c r="TPT71"/>
      <c r="TPU71"/>
      <c r="TPV71"/>
      <c r="TPW71"/>
      <c r="TPX71"/>
      <c r="TPY71"/>
      <c r="TPZ71"/>
      <c r="TQA71"/>
      <c r="TQB71"/>
      <c r="TQC71"/>
      <c r="TQD71"/>
      <c r="TQE71"/>
      <c r="TQF71"/>
      <c r="TQG71"/>
      <c r="TQH71"/>
      <c r="TQI71"/>
      <c r="TQJ71"/>
      <c r="TQK71"/>
      <c r="TQL71"/>
      <c r="TQM71"/>
      <c r="TQN71"/>
      <c r="TQO71"/>
      <c r="TQP71"/>
      <c r="TQQ71"/>
      <c r="TQR71"/>
      <c r="TQS71"/>
      <c r="TQT71"/>
      <c r="TQU71"/>
      <c r="TQV71"/>
      <c r="TQW71"/>
      <c r="TQX71"/>
      <c r="TQY71"/>
      <c r="TQZ71"/>
      <c r="TRA71"/>
      <c r="TRB71"/>
      <c r="TRC71"/>
      <c r="TRD71"/>
      <c r="TRE71"/>
      <c r="TRF71"/>
      <c r="TRG71"/>
      <c r="TRH71"/>
      <c r="TRI71"/>
      <c r="TRJ71"/>
      <c r="TRK71"/>
      <c r="TRL71"/>
      <c r="TRM71"/>
      <c r="TRN71"/>
      <c r="TRO71"/>
      <c r="TRP71"/>
      <c r="TRQ71"/>
      <c r="TRR71"/>
      <c r="TRS71"/>
      <c r="TRT71"/>
      <c r="TRU71"/>
      <c r="TRV71"/>
      <c r="TRW71"/>
      <c r="TRX71"/>
      <c r="TRY71"/>
      <c r="TRZ71"/>
      <c r="TSA71"/>
      <c r="TSB71"/>
      <c r="TSC71"/>
      <c r="TSD71"/>
      <c r="TSE71"/>
      <c r="TSF71"/>
      <c r="TSG71"/>
      <c r="TSH71"/>
      <c r="TSI71"/>
      <c r="TSJ71"/>
      <c r="TSK71"/>
      <c r="TSL71"/>
      <c r="TSM71"/>
      <c r="TSN71"/>
      <c r="TSO71"/>
      <c r="TSP71"/>
      <c r="TSQ71"/>
      <c r="TSR71"/>
      <c r="TSS71"/>
      <c r="TST71"/>
      <c r="TSU71"/>
      <c r="TSV71"/>
      <c r="TSW71"/>
      <c r="TSX71"/>
      <c r="TSY71"/>
      <c r="TSZ71"/>
      <c r="TTA71"/>
      <c r="TTB71"/>
      <c r="TTC71"/>
      <c r="TTD71"/>
      <c r="TTE71"/>
      <c r="TTF71"/>
      <c r="TTG71"/>
      <c r="TTH71"/>
      <c r="TTI71"/>
      <c r="TTJ71"/>
      <c r="TTK71"/>
      <c r="TTL71"/>
      <c r="TTM71"/>
      <c r="TTN71"/>
      <c r="TTO71"/>
      <c r="TTP71"/>
      <c r="TTQ71"/>
      <c r="TTR71"/>
      <c r="TTS71"/>
      <c r="TTT71"/>
      <c r="TTU71"/>
      <c r="TTV71"/>
      <c r="TTW71"/>
      <c r="TTX71"/>
      <c r="TTY71"/>
      <c r="TTZ71"/>
      <c r="TUA71"/>
      <c r="TUB71"/>
      <c r="TUC71"/>
      <c r="TUD71"/>
      <c r="TUE71"/>
      <c r="TUF71"/>
      <c r="TUG71"/>
      <c r="TUH71"/>
      <c r="TUI71"/>
      <c r="TUJ71"/>
      <c r="TUK71"/>
      <c r="TUL71"/>
      <c r="TUM71"/>
      <c r="TUN71"/>
      <c r="TUO71"/>
      <c r="TUP71"/>
      <c r="TUQ71"/>
      <c r="TUR71"/>
      <c r="TUS71"/>
      <c r="TUT71"/>
      <c r="TUU71"/>
      <c r="TUV71"/>
      <c r="TUW71"/>
      <c r="TUX71"/>
      <c r="TUY71"/>
      <c r="TUZ71"/>
      <c r="TVA71"/>
      <c r="TVB71"/>
      <c r="TVC71"/>
      <c r="TVD71"/>
      <c r="TVE71"/>
      <c r="TVF71"/>
      <c r="TVG71"/>
      <c r="TVH71"/>
      <c r="TVI71"/>
      <c r="TVJ71"/>
      <c r="TVK71"/>
      <c r="TVL71"/>
      <c r="TVM71"/>
      <c r="TVN71"/>
      <c r="TVO71"/>
      <c r="TVP71"/>
      <c r="TVQ71"/>
      <c r="TVR71"/>
      <c r="TVS71"/>
      <c r="TVT71"/>
      <c r="TVU71"/>
      <c r="TVV71"/>
      <c r="TVW71"/>
      <c r="TVX71"/>
      <c r="TVY71"/>
      <c r="TVZ71"/>
      <c r="TWA71"/>
      <c r="TWB71"/>
      <c r="TWC71"/>
      <c r="TWD71"/>
      <c r="TWE71"/>
      <c r="TWF71"/>
      <c r="TWG71"/>
      <c r="TWH71"/>
      <c r="TWI71"/>
      <c r="TWJ71"/>
      <c r="TWK71"/>
      <c r="TWL71"/>
      <c r="TWM71"/>
      <c r="TWN71"/>
      <c r="TWO71"/>
      <c r="TWP71"/>
      <c r="TWQ71"/>
      <c r="TWR71"/>
      <c r="TWS71"/>
      <c r="TWT71"/>
      <c r="TWU71"/>
      <c r="TWV71"/>
      <c r="TWW71"/>
      <c r="TWX71"/>
      <c r="TWY71"/>
      <c r="TWZ71"/>
      <c r="TXA71"/>
      <c r="TXB71"/>
      <c r="TXC71"/>
      <c r="TXD71"/>
      <c r="TXE71"/>
      <c r="TXF71"/>
      <c r="TXG71"/>
      <c r="TXH71"/>
      <c r="TXI71"/>
      <c r="TXJ71"/>
      <c r="TXK71"/>
      <c r="TXL71"/>
      <c r="TXM71"/>
      <c r="TXN71"/>
      <c r="TXO71"/>
      <c r="TXP71"/>
      <c r="TXQ71"/>
      <c r="TXR71"/>
      <c r="TXS71"/>
      <c r="TXT71"/>
      <c r="TXU71"/>
      <c r="TXV71"/>
      <c r="TXW71"/>
      <c r="TXX71"/>
      <c r="TXY71"/>
      <c r="TXZ71"/>
      <c r="TYA71"/>
      <c r="TYB71"/>
      <c r="TYC71"/>
      <c r="TYD71"/>
      <c r="TYE71"/>
      <c r="TYF71"/>
      <c r="TYG71"/>
      <c r="TYH71"/>
      <c r="TYI71"/>
      <c r="TYJ71"/>
      <c r="TYK71"/>
      <c r="TYL71"/>
      <c r="TYM71"/>
      <c r="TYN71"/>
      <c r="TYO71"/>
      <c r="TYP71"/>
      <c r="TYQ71"/>
      <c r="TYR71"/>
      <c r="TYS71"/>
      <c r="TYT71"/>
      <c r="TYU71"/>
      <c r="TYV71"/>
      <c r="TYW71"/>
      <c r="TYX71"/>
      <c r="TYY71"/>
      <c r="TYZ71"/>
      <c r="TZA71"/>
      <c r="TZB71"/>
      <c r="TZC71"/>
      <c r="TZD71"/>
      <c r="TZE71"/>
      <c r="TZF71"/>
      <c r="TZG71"/>
      <c r="TZH71"/>
      <c r="TZI71"/>
      <c r="TZJ71"/>
      <c r="TZK71"/>
      <c r="TZL71"/>
      <c r="TZM71"/>
      <c r="TZN71"/>
      <c r="TZO71"/>
      <c r="TZP71"/>
      <c r="TZQ71"/>
      <c r="TZR71"/>
      <c r="TZS71"/>
      <c r="TZT71"/>
      <c r="TZU71"/>
      <c r="TZV71"/>
      <c r="TZW71"/>
      <c r="TZX71"/>
      <c r="TZY71"/>
      <c r="TZZ71"/>
      <c r="UAA71"/>
      <c r="UAB71"/>
      <c r="UAC71"/>
      <c r="UAD71"/>
      <c r="UAE71"/>
      <c r="UAF71"/>
      <c r="UAG71"/>
      <c r="UAH71"/>
      <c r="UAI71"/>
      <c r="UAJ71"/>
      <c r="UAK71"/>
      <c r="UAL71"/>
      <c r="UAM71"/>
      <c r="UAN71"/>
      <c r="UAO71"/>
      <c r="UAP71"/>
      <c r="UAQ71"/>
      <c r="UAR71"/>
      <c r="UAS71"/>
      <c r="UAT71"/>
      <c r="UAU71"/>
      <c r="UAV71"/>
      <c r="UAW71"/>
      <c r="UAX71"/>
      <c r="UAY71"/>
      <c r="UAZ71"/>
      <c r="UBA71"/>
      <c r="UBB71"/>
      <c r="UBC71"/>
      <c r="UBD71"/>
      <c r="UBE71"/>
      <c r="UBF71"/>
      <c r="UBG71"/>
      <c r="UBH71"/>
      <c r="UBI71"/>
      <c r="UBJ71"/>
      <c r="UBK71"/>
      <c r="UBL71"/>
      <c r="UBM71"/>
      <c r="UBN71"/>
      <c r="UBO71"/>
      <c r="UBP71"/>
      <c r="UBQ71"/>
      <c r="UBR71"/>
      <c r="UBS71"/>
      <c r="UBT71"/>
      <c r="UBU71"/>
      <c r="UBV71"/>
      <c r="UBW71"/>
      <c r="UBX71"/>
      <c r="UBY71"/>
      <c r="UBZ71"/>
      <c r="UCA71"/>
      <c r="UCB71"/>
      <c r="UCC71"/>
      <c r="UCD71"/>
      <c r="UCE71"/>
      <c r="UCF71"/>
      <c r="UCG71"/>
      <c r="UCH71"/>
      <c r="UCI71"/>
      <c r="UCJ71"/>
      <c r="UCK71"/>
      <c r="UCL71"/>
      <c r="UCM71"/>
      <c r="UCN71"/>
      <c r="UCO71"/>
      <c r="UCP71"/>
      <c r="UCQ71"/>
      <c r="UCR71"/>
      <c r="UCS71"/>
      <c r="UCT71"/>
      <c r="UCU71"/>
      <c r="UCV71"/>
      <c r="UCW71"/>
      <c r="UCX71"/>
      <c r="UCY71"/>
      <c r="UCZ71"/>
      <c r="UDA71"/>
      <c r="UDB71"/>
      <c r="UDC71"/>
      <c r="UDD71"/>
      <c r="UDE71"/>
      <c r="UDF71"/>
      <c r="UDG71"/>
      <c r="UDH71"/>
      <c r="UDI71"/>
      <c r="UDJ71"/>
      <c r="UDK71"/>
      <c r="UDL71"/>
      <c r="UDM71"/>
      <c r="UDN71"/>
      <c r="UDO71"/>
      <c r="UDP71"/>
      <c r="UDQ71"/>
      <c r="UDR71"/>
      <c r="UDS71"/>
      <c r="UDT71"/>
      <c r="UDU71"/>
      <c r="UDV71"/>
      <c r="UDW71"/>
      <c r="UDX71"/>
      <c r="UDY71"/>
      <c r="UDZ71"/>
      <c r="UEA71"/>
      <c r="UEB71"/>
      <c r="UEC71"/>
      <c r="UED71"/>
      <c r="UEE71"/>
      <c r="UEF71"/>
      <c r="UEG71"/>
      <c r="UEH71"/>
      <c r="UEI71"/>
      <c r="UEJ71"/>
      <c r="UEK71"/>
      <c r="UEL71"/>
      <c r="UEM71"/>
      <c r="UEN71"/>
      <c r="UEO71"/>
      <c r="UEP71"/>
      <c r="UEQ71"/>
      <c r="UER71"/>
      <c r="UES71"/>
      <c r="UET71"/>
      <c r="UEU71"/>
      <c r="UEV71"/>
      <c r="UEW71"/>
      <c r="UEX71"/>
      <c r="UEY71"/>
      <c r="UEZ71"/>
      <c r="UFA71"/>
      <c r="UFB71"/>
      <c r="UFC71"/>
      <c r="UFD71"/>
      <c r="UFE71"/>
      <c r="UFF71"/>
      <c r="UFG71"/>
      <c r="UFH71"/>
      <c r="UFI71"/>
      <c r="UFJ71"/>
      <c r="UFK71"/>
      <c r="UFL71"/>
      <c r="UFM71"/>
      <c r="UFN71"/>
      <c r="UFO71"/>
      <c r="UFP71"/>
      <c r="UFQ71"/>
      <c r="UFR71"/>
      <c r="UFS71"/>
      <c r="UFT71"/>
      <c r="UFU71"/>
      <c r="UFV71"/>
      <c r="UFW71"/>
      <c r="UFX71"/>
      <c r="UFY71"/>
      <c r="UFZ71"/>
      <c r="UGA71"/>
      <c r="UGB71"/>
      <c r="UGC71"/>
      <c r="UGD71"/>
      <c r="UGE71"/>
      <c r="UGF71"/>
      <c r="UGG71"/>
      <c r="UGH71"/>
      <c r="UGI71"/>
      <c r="UGJ71"/>
      <c r="UGK71"/>
      <c r="UGL71"/>
      <c r="UGM71"/>
      <c r="UGN71"/>
      <c r="UGO71"/>
      <c r="UGP71"/>
      <c r="UGQ71"/>
      <c r="UGR71"/>
      <c r="UGS71"/>
      <c r="UGT71"/>
      <c r="UGU71"/>
      <c r="UGV71"/>
      <c r="UGW71"/>
      <c r="UGX71"/>
      <c r="UGY71"/>
      <c r="UGZ71"/>
      <c r="UHA71"/>
      <c r="UHB71"/>
      <c r="UHC71"/>
      <c r="UHD71"/>
      <c r="UHE71"/>
      <c r="UHF71"/>
      <c r="UHG71"/>
      <c r="UHH71"/>
      <c r="UHI71"/>
      <c r="UHJ71"/>
      <c r="UHK71"/>
      <c r="UHL71"/>
      <c r="UHM71"/>
      <c r="UHN71"/>
      <c r="UHO71"/>
      <c r="UHP71"/>
      <c r="UHQ71"/>
      <c r="UHR71"/>
      <c r="UHS71"/>
      <c r="UHT71"/>
      <c r="UHU71"/>
      <c r="UHV71"/>
      <c r="UHW71"/>
      <c r="UHX71"/>
      <c r="UHY71"/>
      <c r="UHZ71"/>
      <c r="UIA71"/>
      <c r="UIB71"/>
      <c r="UIC71"/>
      <c r="UID71"/>
      <c r="UIE71"/>
      <c r="UIF71"/>
      <c r="UIG71"/>
      <c r="UIH71"/>
      <c r="UII71"/>
      <c r="UIJ71"/>
      <c r="UIK71"/>
      <c r="UIL71"/>
      <c r="UIM71"/>
      <c r="UIN71"/>
      <c r="UIO71"/>
      <c r="UIP71"/>
      <c r="UIQ71"/>
      <c r="UIR71"/>
      <c r="UIS71"/>
      <c r="UIT71"/>
      <c r="UIU71"/>
      <c r="UIV71"/>
      <c r="UIW71"/>
      <c r="UIX71"/>
      <c r="UIY71"/>
      <c r="UIZ71"/>
      <c r="UJA71"/>
      <c r="UJB71"/>
      <c r="UJC71"/>
      <c r="UJD71"/>
      <c r="UJE71"/>
      <c r="UJF71"/>
      <c r="UJG71"/>
      <c r="UJH71"/>
      <c r="UJI71"/>
      <c r="UJJ71"/>
      <c r="UJK71"/>
      <c r="UJL71"/>
      <c r="UJM71"/>
      <c r="UJN71"/>
      <c r="UJO71"/>
      <c r="UJP71"/>
      <c r="UJQ71"/>
      <c r="UJR71"/>
      <c r="UJS71"/>
      <c r="UJT71"/>
      <c r="UJU71"/>
      <c r="UJV71"/>
      <c r="UJW71"/>
      <c r="UJX71"/>
      <c r="UJY71"/>
      <c r="UJZ71"/>
      <c r="UKA71"/>
      <c r="UKB71"/>
      <c r="UKC71"/>
      <c r="UKD71"/>
      <c r="UKE71"/>
      <c r="UKF71"/>
      <c r="UKG71"/>
      <c r="UKH71"/>
      <c r="UKI71"/>
      <c r="UKJ71"/>
      <c r="UKK71"/>
      <c r="UKL71"/>
      <c r="UKM71"/>
      <c r="UKN71"/>
      <c r="UKO71"/>
      <c r="UKP71"/>
      <c r="UKQ71"/>
      <c r="UKR71"/>
      <c r="UKS71"/>
      <c r="UKT71"/>
      <c r="UKU71"/>
      <c r="UKV71"/>
      <c r="UKW71"/>
      <c r="UKX71"/>
      <c r="UKY71"/>
      <c r="UKZ71"/>
      <c r="ULA71"/>
      <c r="ULB71"/>
      <c r="ULC71"/>
      <c r="ULD71"/>
      <c r="ULE71"/>
      <c r="ULF71"/>
      <c r="ULG71"/>
      <c r="ULH71"/>
      <c r="ULI71"/>
      <c r="ULJ71"/>
      <c r="ULK71"/>
      <c r="ULL71"/>
      <c r="ULM71"/>
      <c r="ULN71"/>
      <c r="ULO71"/>
      <c r="ULP71"/>
      <c r="ULQ71"/>
      <c r="ULR71"/>
      <c r="ULS71"/>
      <c r="ULT71"/>
      <c r="ULU71"/>
      <c r="ULV71"/>
      <c r="ULW71"/>
      <c r="ULX71"/>
      <c r="ULY71"/>
      <c r="ULZ71"/>
      <c r="UMA71"/>
      <c r="UMB71"/>
      <c r="UMC71"/>
      <c r="UMD71"/>
      <c r="UME71"/>
      <c r="UMF71"/>
      <c r="UMG71"/>
      <c r="UMH71"/>
      <c r="UMI71"/>
      <c r="UMJ71"/>
      <c r="UMK71"/>
      <c r="UML71"/>
      <c r="UMM71"/>
      <c r="UMN71"/>
      <c r="UMO71"/>
      <c r="UMP71"/>
      <c r="UMQ71"/>
      <c r="UMR71"/>
      <c r="UMS71"/>
      <c r="UMT71"/>
      <c r="UMU71"/>
      <c r="UMV71"/>
      <c r="UMW71"/>
      <c r="UMX71"/>
      <c r="UMY71"/>
      <c r="UMZ71"/>
      <c r="UNA71"/>
      <c r="UNB71"/>
      <c r="UNC71"/>
      <c r="UND71"/>
      <c r="UNE71"/>
      <c r="UNF71"/>
      <c r="UNG71"/>
      <c r="UNH71"/>
      <c r="UNI71"/>
      <c r="UNJ71"/>
      <c r="UNK71"/>
      <c r="UNL71"/>
      <c r="UNM71"/>
      <c r="UNN71"/>
      <c r="UNO71"/>
      <c r="UNP71"/>
      <c r="UNQ71"/>
      <c r="UNR71"/>
      <c r="UNS71"/>
      <c r="UNT71"/>
      <c r="UNU71"/>
      <c r="UNV71"/>
      <c r="UNW71"/>
      <c r="UNX71"/>
      <c r="UNY71"/>
      <c r="UNZ71"/>
      <c r="UOA71"/>
      <c r="UOB71"/>
      <c r="UOC71"/>
      <c r="UOD71"/>
      <c r="UOE71"/>
      <c r="UOF71"/>
      <c r="UOG71"/>
      <c r="UOH71"/>
      <c r="UOI71"/>
      <c r="UOJ71"/>
      <c r="UOK71"/>
      <c r="UOL71"/>
      <c r="UOM71"/>
      <c r="UON71"/>
      <c r="UOO71"/>
      <c r="UOP71"/>
      <c r="UOQ71"/>
      <c r="UOR71"/>
      <c r="UOS71"/>
      <c r="UOT71"/>
      <c r="UOU71"/>
      <c r="UOV71"/>
      <c r="UOW71"/>
      <c r="UOX71"/>
      <c r="UOY71"/>
      <c r="UOZ71"/>
      <c r="UPA71"/>
      <c r="UPB71"/>
      <c r="UPC71"/>
      <c r="UPD71"/>
      <c r="UPE71"/>
      <c r="UPF71"/>
      <c r="UPG71"/>
      <c r="UPH71"/>
      <c r="UPI71"/>
      <c r="UPJ71"/>
      <c r="UPK71"/>
      <c r="UPL71"/>
      <c r="UPM71"/>
      <c r="UPN71"/>
      <c r="UPO71"/>
      <c r="UPP71"/>
      <c r="UPQ71"/>
      <c r="UPR71"/>
      <c r="UPS71"/>
      <c r="UPT71"/>
      <c r="UPU71"/>
      <c r="UPV71"/>
      <c r="UPW71"/>
      <c r="UPX71"/>
      <c r="UPY71"/>
      <c r="UPZ71"/>
      <c r="UQA71"/>
      <c r="UQB71"/>
      <c r="UQC71"/>
      <c r="UQD71"/>
      <c r="UQE71"/>
      <c r="UQF71"/>
      <c r="UQG71"/>
      <c r="UQH71"/>
      <c r="UQI71"/>
      <c r="UQJ71"/>
      <c r="UQK71"/>
      <c r="UQL71"/>
      <c r="UQM71"/>
      <c r="UQN71"/>
      <c r="UQO71"/>
      <c r="UQP71"/>
      <c r="UQQ71"/>
      <c r="UQR71"/>
      <c r="UQS71"/>
      <c r="UQT71"/>
      <c r="UQU71"/>
      <c r="UQV71"/>
      <c r="UQW71"/>
      <c r="UQX71"/>
      <c r="UQY71"/>
      <c r="UQZ71"/>
      <c r="URA71"/>
      <c r="URB71"/>
      <c r="URC71"/>
      <c r="URD71"/>
      <c r="URE71"/>
      <c r="URF71"/>
      <c r="URG71"/>
      <c r="URH71"/>
      <c r="URI71"/>
      <c r="URJ71"/>
      <c r="URK71"/>
      <c r="URL71"/>
      <c r="URM71"/>
      <c r="URN71"/>
      <c r="URO71"/>
      <c r="URP71"/>
      <c r="URQ71"/>
      <c r="URR71"/>
      <c r="URS71"/>
      <c r="URT71"/>
      <c r="URU71"/>
      <c r="URV71"/>
      <c r="URW71"/>
      <c r="URX71"/>
      <c r="URY71"/>
      <c r="URZ71"/>
      <c r="USA71"/>
      <c r="USB71"/>
      <c r="USC71"/>
      <c r="USD71"/>
      <c r="USE71"/>
      <c r="USF71"/>
      <c r="USG71"/>
      <c r="USH71"/>
      <c r="USI71"/>
      <c r="USJ71"/>
      <c r="USK71"/>
      <c r="USL71"/>
      <c r="USM71"/>
      <c r="USN71"/>
      <c r="USO71"/>
      <c r="USP71"/>
      <c r="USQ71"/>
      <c r="USR71"/>
      <c r="USS71"/>
      <c r="UST71"/>
      <c r="USU71"/>
      <c r="USV71"/>
      <c r="USW71"/>
      <c r="USX71"/>
      <c r="USY71"/>
      <c r="USZ71"/>
      <c r="UTA71"/>
      <c r="UTB71"/>
      <c r="UTC71"/>
      <c r="UTD71"/>
      <c r="UTE71"/>
      <c r="UTF71"/>
      <c r="UTG71"/>
      <c r="UTH71"/>
      <c r="UTI71"/>
      <c r="UTJ71"/>
      <c r="UTK71"/>
      <c r="UTL71"/>
      <c r="UTM71"/>
      <c r="UTN71"/>
      <c r="UTO71"/>
      <c r="UTP71"/>
      <c r="UTQ71"/>
      <c r="UTR71"/>
      <c r="UTS71"/>
      <c r="UTT71"/>
      <c r="UTU71"/>
      <c r="UTV71"/>
      <c r="UTW71"/>
      <c r="UTX71"/>
      <c r="UTY71"/>
      <c r="UTZ71"/>
      <c r="UUA71"/>
      <c r="UUB71"/>
      <c r="UUC71"/>
      <c r="UUD71"/>
      <c r="UUE71"/>
      <c r="UUF71"/>
      <c r="UUG71"/>
      <c r="UUH71"/>
      <c r="UUI71"/>
      <c r="UUJ71"/>
      <c r="UUK71"/>
      <c r="UUL71"/>
      <c r="UUM71"/>
      <c r="UUN71"/>
      <c r="UUO71"/>
      <c r="UUP71"/>
      <c r="UUQ71"/>
      <c r="UUR71"/>
      <c r="UUS71"/>
      <c r="UUT71"/>
      <c r="UUU71"/>
      <c r="UUV71"/>
      <c r="UUW71"/>
      <c r="UUX71"/>
      <c r="UUY71"/>
      <c r="UUZ71"/>
      <c r="UVA71"/>
      <c r="UVB71"/>
      <c r="UVC71"/>
      <c r="UVD71"/>
      <c r="UVE71"/>
      <c r="UVF71"/>
      <c r="UVG71"/>
      <c r="UVH71"/>
      <c r="UVI71"/>
      <c r="UVJ71"/>
      <c r="UVK71"/>
      <c r="UVL71"/>
      <c r="UVM71"/>
      <c r="UVN71"/>
      <c r="UVO71"/>
      <c r="UVP71"/>
      <c r="UVQ71"/>
      <c r="UVR71"/>
      <c r="UVS71"/>
      <c r="UVT71"/>
      <c r="UVU71"/>
      <c r="UVV71"/>
      <c r="UVW71"/>
      <c r="UVX71"/>
      <c r="UVY71"/>
      <c r="UVZ71"/>
      <c r="UWA71"/>
      <c r="UWB71"/>
      <c r="UWC71"/>
      <c r="UWD71"/>
      <c r="UWE71"/>
      <c r="UWF71"/>
      <c r="UWG71"/>
      <c r="UWH71"/>
      <c r="UWI71"/>
      <c r="UWJ71"/>
      <c r="UWK71"/>
      <c r="UWL71"/>
      <c r="UWM71"/>
      <c r="UWN71"/>
      <c r="UWO71"/>
      <c r="UWP71"/>
      <c r="UWQ71"/>
      <c r="UWR71"/>
      <c r="UWS71"/>
      <c r="UWT71"/>
      <c r="UWU71"/>
      <c r="UWV71"/>
      <c r="UWW71"/>
      <c r="UWX71"/>
      <c r="UWY71"/>
      <c r="UWZ71"/>
      <c r="UXA71"/>
      <c r="UXB71"/>
      <c r="UXC71"/>
      <c r="UXD71"/>
      <c r="UXE71"/>
      <c r="UXF71"/>
      <c r="UXG71"/>
      <c r="UXH71"/>
      <c r="UXI71"/>
      <c r="UXJ71"/>
      <c r="UXK71"/>
      <c r="UXL71"/>
      <c r="UXM71"/>
      <c r="UXN71"/>
      <c r="UXO71"/>
      <c r="UXP71"/>
      <c r="UXQ71"/>
      <c r="UXR71"/>
      <c r="UXS71"/>
      <c r="UXT71"/>
      <c r="UXU71"/>
      <c r="UXV71"/>
      <c r="UXW71"/>
      <c r="UXX71"/>
      <c r="UXY71"/>
      <c r="UXZ71"/>
      <c r="UYA71"/>
      <c r="UYB71"/>
      <c r="UYC71"/>
      <c r="UYD71"/>
      <c r="UYE71"/>
      <c r="UYF71"/>
      <c r="UYG71"/>
      <c r="UYH71"/>
      <c r="UYI71"/>
      <c r="UYJ71"/>
      <c r="UYK71"/>
      <c r="UYL71"/>
      <c r="UYM71"/>
      <c r="UYN71"/>
      <c r="UYO71"/>
      <c r="UYP71"/>
      <c r="UYQ71"/>
      <c r="UYR71"/>
      <c r="UYS71"/>
      <c r="UYT71"/>
      <c r="UYU71"/>
      <c r="UYV71"/>
      <c r="UYW71"/>
      <c r="UYX71"/>
      <c r="UYY71"/>
      <c r="UYZ71"/>
      <c r="UZA71"/>
      <c r="UZB71"/>
      <c r="UZC71"/>
      <c r="UZD71"/>
      <c r="UZE71"/>
      <c r="UZF71"/>
      <c r="UZG71"/>
      <c r="UZH71"/>
      <c r="UZI71"/>
      <c r="UZJ71"/>
      <c r="UZK71"/>
      <c r="UZL71"/>
      <c r="UZM71"/>
      <c r="UZN71"/>
      <c r="UZO71"/>
      <c r="UZP71"/>
      <c r="UZQ71"/>
      <c r="UZR71"/>
      <c r="UZS71"/>
      <c r="UZT71"/>
      <c r="UZU71"/>
      <c r="UZV71"/>
      <c r="UZW71"/>
      <c r="UZX71"/>
      <c r="UZY71"/>
      <c r="UZZ71"/>
      <c r="VAA71"/>
      <c r="VAB71"/>
      <c r="VAC71"/>
      <c r="VAD71"/>
      <c r="VAE71"/>
      <c r="VAF71"/>
      <c r="VAG71"/>
      <c r="VAH71"/>
      <c r="VAI71"/>
      <c r="VAJ71"/>
      <c r="VAK71"/>
      <c r="VAL71"/>
      <c r="VAM71"/>
      <c r="VAN71"/>
      <c r="VAO71"/>
      <c r="VAP71"/>
      <c r="VAQ71"/>
      <c r="VAR71"/>
      <c r="VAS71"/>
      <c r="VAT71"/>
      <c r="VAU71"/>
      <c r="VAV71"/>
      <c r="VAW71"/>
      <c r="VAX71"/>
      <c r="VAY71"/>
      <c r="VAZ71"/>
      <c r="VBA71"/>
      <c r="VBB71"/>
      <c r="VBC71"/>
      <c r="VBD71"/>
      <c r="VBE71"/>
      <c r="VBF71"/>
      <c r="VBG71"/>
      <c r="VBH71"/>
      <c r="VBI71"/>
      <c r="VBJ71"/>
      <c r="VBK71"/>
      <c r="VBL71"/>
      <c r="VBM71"/>
      <c r="VBN71"/>
      <c r="VBO71"/>
      <c r="VBP71"/>
      <c r="VBQ71"/>
      <c r="VBR71"/>
      <c r="VBS71"/>
      <c r="VBT71"/>
      <c r="VBU71"/>
      <c r="VBV71"/>
      <c r="VBW71"/>
      <c r="VBX71"/>
      <c r="VBY71"/>
      <c r="VBZ71"/>
      <c r="VCA71"/>
      <c r="VCB71"/>
      <c r="VCC71"/>
      <c r="VCD71"/>
      <c r="VCE71"/>
      <c r="VCF71"/>
      <c r="VCG71"/>
      <c r="VCH71"/>
      <c r="VCI71"/>
      <c r="VCJ71"/>
      <c r="VCK71"/>
      <c r="VCL71"/>
      <c r="VCM71"/>
      <c r="VCN71"/>
      <c r="VCO71"/>
      <c r="VCP71"/>
      <c r="VCQ71"/>
      <c r="VCR71"/>
      <c r="VCS71"/>
      <c r="VCT71"/>
      <c r="VCU71"/>
      <c r="VCV71"/>
      <c r="VCW71"/>
      <c r="VCX71"/>
      <c r="VCY71"/>
      <c r="VCZ71"/>
      <c r="VDA71"/>
      <c r="VDB71"/>
      <c r="VDC71"/>
      <c r="VDD71"/>
      <c r="VDE71"/>
      <c r="VDF71"/>
      <c r="VDG71"/>
      <c r="VDH71"/>
      <c r="VDI71"/>
      <c r="VDJ71"/>
      <c r="VDK71"/>
      <c r="VDL71"/>
      <c r="VDM71"/>
      <c r="VDN71"/>
      <c r="VDO71"/>
      <c r="VDP71"/>
      <c r="VDQ71"/>
      <c r="VDR71"/>
      <c r="VDS71"/>
      <c r="VDT71"/>
      <c r="VDU71"/>
      <c r="VDV71"/>
      <c r="VDW71"/>
      <c r="VDX71"/>
      <c r="VDY71"/>
      <c r="VDZ71"/>
      <c r="VEA71"/>
      <c r="VEB71"/>
      <c r="VEC71"/>
      <c r="VED71"/>
      <c r="VEE71"/>
      <c r="VEF71"/>
      <c r="VEG71"/>
      <c r="VEH71"/>
      <c r="VEI71"/>
      <c r="VEJ71"/>
      <c r="VEK71"/>
      <c r="VEL71"/>
      <c r="VEM71"/>
      <c r="VEN71"/>
      <c r="VEO71"/>
      <c r="VEP71"/>
      <c r="VEQ71"/>
      <c r="VER71"/>
      <c r="VES71"/>
      <c r="VET71"/>
      <c r="VEU71"/>
      <c r="VEV71"/>
      <c r="VEW71"/>
      <c r="VEX71"/>
      <c r="VEY71"/>
      <c r="VEZ71"/>
      <c r="VFA71"/>
      <c r="VFB71"/>
      <c r="VFC71"/>
      <c r="VFD71"/>
      <c r="VFE71"/>
      <c r="VFF71"/>
      <c r="VFG71"/>
      <c r="VFH71"/>
      <c r="VFI71"/>
      <c r="VFJ71"/>
      <c r="VFK71"/>
      <c r="VFL71"/>
      <c r="VFM71"/>
      <c r="VFN71"/>
      <c r="VFO71"/>
      <c r="VFP71"/>
      <c r="VFQ71"/>
      <c r="VFR71"/>
      <c r="VFS71"/>
      <c r="VFT71"/>
      <c r="VFU71"/>
      <c r="VFV71"/>
      <c r="VFW71"/>
      <c r="VFX71"/>
      <c r="VFY71"/>
      <c r="VFZ71"/>
      <c r="VGA71"/>
      <c r="VGB71"/>
      <c r="VGC71"/>
      <c r="VGD71"/>
      <c r="VGE71"/>
      <c r="VGF71"/>
      <c r="VGG71"/>
      <c r="VGH71"/>
      <c r="VGI71"/>
      <c r="VGJ71"/>
      <c r="VGK71"/>
      <c r="VGL71"/>
      <c r="VGM71"/>
      <c r="VGN71"/>
      <c r="VGO71"/>
      <c r="VGP71"/>
      <c r="VGQ71"/>
      <c r="VGR71"/>
      <c r="VGS71"/>
      <c r="VGT71"/>
      <c r="VGU71"/>
      <c r="VGV71"/>
      <c r="VGW71"/>
      <c r="VGX71"/>
      <c r="VGY71"/>
      <c r="VGZ71"/>
      <c r="VHA71"/>
      <c r="VHB71"/>
      <c r="VHC71"/>
      <c r="VHD71"/>
      <c r="VHE71"/>
      <c r="VHF71"/>
      <c r="VHG71"/>
      <c r="VHH71"/>
      <c r="VHI71"/>
      <c r="VHJ71"/>
      <c r="VHK71"/>
      <c r="VHL71"/>
      <c r="VHM71"/>
      <c r="VHN71"/>
      <c r="VHO71"/>
      <c r="VHP71"/>
      <c r="VHQ71"/>
      <c r="VHR71"/>
      <c r="VHS71"/>
      <c r="VHT71"/>
      <c r="VHU71"/>
      <c r="VHV71"/>
      <c r="VHW71"/>
      <c r="VHX71"/>
      <c r="VHY71"/>
      <c r="VHZ71"/>
      <c r="VIA71"/>
      <c r="VIB71"/>
      <c r="VIC71"/>
      <c r="VID71"/>
      <c r="VIE71"/>
      <c r="VIF71"/>
      <c r="VIG71"/>
      <c r="VIH71"/>
      <c r="VII71"/>
      <c r="VIJ71"/>
      <c r="VIK71"/>
      <c r="VIL71"/>
      <c r="VIM71"/>
      <c r="VIN71"/>
      <c r="VIO71"/>
      <c r="VIP71"/>
      <c r="VIQ71"/>
      <c r="VIR71"/>
      <c r="VIS71"/>
      <c r="VIT71"/>
      <c r="VIU71"/>
      <c r="VIV71"/>
      <c r="VIW71"/>
      <c r="VIX71"/>
      <c r="VIY71"/>
      <c r="VIZ71"/>
      <c r="VJA71"/>
      <c r="VJB71"/>
      <c r="VJC71"/>
      <c r="VJD71"/>
      <c r="VJE71"/>
      <c r="VJF71"/>
      <c r="VJG71"/>
      <c r="VJH71"/>
      <c r="VJI71"/>
      <c r="VJJ71"/>
      <c r="VJK71"/>
      <c r="VJL71"/>
      <c r="VJM71"/>
      <c r="VJN71"/>
      <c r="VJO71"/>
      <c r="VJP71"/>
      <c r="VJQ71"/>
      <c r="VJR71"/>
      <c r="VJS71"/>
      <c r="VJT71"/>
      <c r="VJU71"/>
      <c r="VJV71"/>
      <c r="VJW71"/>
      <c r="VJX71"/>
      <c r="VJY71"/>
      <c r="VJZ71"/>
      <c r="VKA71"/>
      <c r="VKB71"/>
      <c r="VKC71"/>
      <c r="VKD71"/>
      <c r="VKE71"/>
      <c r="VKF71"/>
      <c r="VKG71"/>
      <c r="VKH71"/>
      <c r="VKI71"/>
      <c r="VKJ71"/>
      <c r="VKK71"/>
      <c r="VKL71"/>
      <c r="VKM71"/>
      <c r="VKN71"/>
      <c r="VKO71"/>
      <c r="VKP71"/>
      <c r="VKQ71"/>
      <c r="VKR71"/>
      <c r="VKS71"/>
      <c r="VKT71"/>
      <c r="VKU71"/>
      <c r="VKV71"/>
      <c r="VKW71"/>
      <c r="VKX71"/>
      <c r="VKY71"/>
      <c r="VKZ71"/>
      <c r="VLA71"/>
      <c r="VLB71"/>
      <c r="VLC71"/>
      <c r="VLD71"/>
      <c r="VLE71"/>
      <c r="VLF71"/>
      <c r="VLG71"/>
      <c r="VLH71"/>
      <c r="VLI71"/>
      <c r="VLJ71"/>
      <c r="VLK71"/>
      <c r="VLL71"/>
      <c r="VLM71"/>
      <c r="VLN71"/>
      <c r="VLO71"/>
      <c r="VLP71"/>
      <c r="VLQ71"/>
      <c r="VLR71"/>
      <c r="VLS71"/>
      <c r="VLT71"/>
      <c r="VLU71"/>
      <c r="VLV71"/>
      <c r="VLW71"/>
      <c r="VLX71"/>
      <c r="VLY71"/>
      <c r="VLZ71"/>
      <c r="VMA71"/>
      <c r="VMB71"/>
      <c r="VMC71"/>
      <c r="VMD71"/>
      <c r="VME71"/>
      <c r="VMF71"/>
      <c r="VMG71"/>
      <c r="VMH71"/>
      <c r="VMI71"/>
      <c r="VMJ71"/>
      <c r="VMK71"/>
      <c r="VML71"/>
      <c r="VMM71"/>
      <c r="VMN71"/>
      <c r="VMO71"/>
      <c r="VMP71"/>
      <c r="VMQ71"/>
      <c r="VMR71"/>
      <c r="VMS71"/>
      <c r="VMT71"/>
      <c r="VMU71"/>
      <c r="VMV71"/>
      <c r="VMW71"/>
      <c r="VMX71"/>
      <c r="VMY71"/>
      <c r="VMZ71"/>
      <c r="VNA71"/>
      <c r="VNB71"/>
      <c r="VNC71"/>
      <c r="VND71"/>
      <c r="VNE71"/>
      <c r="VNF71"/>
      <c r="VNG71"/>
      <c r="VNH71"/>
      <c r="VNI71"/>
      <c r="VNJ71"/>
      <c r="VNK71"/>
      <c r="VNL71"/>
      <c r="VNM71"/>
      <c r="VNN71"/>
      <c r="VNO71"/>
      <c r="VNP71"/>
      <c r="VNQ71"/>
      <c r="VNR71"/>
      <c r="VNS71"/>
      <c r="VNT71"/>
      <c r="VNU71"/>
      <c r="VNV71"/>
      <c r="VNW71"/>
      <c r="VNX71"/>
      <c r="VNY71"/>
      <c r="VNZ71"/>
      <c r="VOA71"/>
      <c r="VOB71"/>
      <c r="VOC71"/>
      <c r="VOD71"/>
      <c r="VOE71"/>
      <c r="VOF71"/>
      <c r="VOG71"/>
      <c r="VOH71"/>
      <c r="VOI71"/>
      <c r="VOJ71"/>
      <c r="VOK71"/>
      <c r="VOL71"/>
      <c r="VOM71"/>
      <c r="VON71"/>
      <c r="VOO71"/>
      <c r="VOP71"/>
      <c r="VOQ71"/>
      <c r="VOR71"/>
      <c r="VOS71"/>
      <c r="VOT71"/>
      <c r="VOU71"/>
      <c r="VOV71"/>
      <c r="VOW71"/>
      <c r="VOX71"/>
      <c r="VOY71"/>
      <c r="VOZ71"/>
      <c r="VPA71"/>
      <c r="VPB71"/>
      <c r="VPC71"/>
      <c r="VPD71"/>
      <c r="VPE71"/>
      <c r="VPF71"/>
      <c r="VPG71"/>
      <c r="VPH71"/>
      <c r="VPI71"/>
      <c r="VPJ71"/>
      <c r="VPK71"/>
      <c r="VPL71"/>
      <c r="VPM71"/>
      <c r="VPN71"/>
      <c r="VPO71"/>
      <c r="VPP71"/>
      <c r="VPQ71"/>
      <c r="VPR71"/>
      <c r="VPS71"/>
      <c r="VPT71"/>
      <c r="VPU71"/>
      <c r="VPV71"/>
      <c r="VPW71"/>
      <c r="VPX71"/>
      <c r="VPY71"/>
      <c r="VPZ71"/>
      <c r="VQA71"/>
      <c r="VQB71"/>
      <c r="VQC71"/>
      <c r="VQD71"/>
      <c r="VQE71"/>
      <c r="VQF71"/>
      <c r="VQG71"/>
      <c r="VQH71"/>
      <c r="VQI71"/>
      <c r="VQJ71"/>
      <c r="VQK71"/>
      <c r="VQL71"/>
      <c r="VQM71"/>
      <c r="VQN71"/>
      <c r="VQO71"/>
      <c r="VQP71"/>
      <c r="VQQ71"/>
      <c r="VQR71"/>
      <c r="VQS71"/>
      <c r="VQT71"/>
      <c r="VQU71"/>
      <c r="VQV71"/>
      <c r="VQW71"/>
      <c r="VQX71"/>
      <c r="VQY71"/>
      <c r="VQZ71"/>
      <c r="VRA71"/>
      <c r="VRB71"/>
      <c r="VRC71"/>
      <c r="VRD71"/>
      <c r="VRE71"/>
      <c r="VRF71"/>
      <c r="VRG71"/>
      <c r="VRH71"/>
      <c r="VRI71"/>
      <c r="VRJ71"/>
      <c r="VRK71"/>
      <c r="VRL71"/>
      <c r="VRM71"/>
      <c r="VRN71"/>
      <c r="VRO71"/>
      <c r="VRP71"/>
      <c r="VRQ71"/>
      <c r="VRR71"/>
      <c r="VRS71"/>
      <c r="VRT71"/>
      <c r="VRU71"/>
      <c r="VRV71"/>
      <c r="VRW71"/>
      <c r="VRX71"/>
      <c r="VRY71"/>
      <c r="VRZ71"/>
      <c r="VSA71"/>
      <c r="VSB71"/>
      <c r="VSC71"/>
      <c r="VSD71"/>
      <c r="VSE71"/>
      <c r="VSF71"/>
      <c r="VSG71"/>
      <c r="VSH71"/>
      <c r="VSI71"/>
      <c r="VSJ71"/>
      <c r="VSK71"/>
      <c r="VSL71"/>
      <c r="VSM71"/>
      <c r="VSN71"/>
      <c r="VSO71"/>
      <c r="VSP71"/>
      <c r="VSQ71"/>
      <c r="VSR71"/>
      <c r="VSS71"/>
      <c r="VST71"/>
      <c r="VSU71"/>
      <c r="VSV71"/>
      <c r="VSW71"/>
      <c r="VSX71"/>
      <c r="VSY71"/>
      <c r="VSZ71"/>
      <c r="VTA71"/>
      <c r="VTB71"/>
      <c r="VTC71"/>
      <c r="VTD71"/>
      <c r="VTE71"/>
      <c r="VTF71"/>
      <c r="VTG71"/>
      <c r="VTH71"/>
      <c r="VTI71"/>
      <c r="VTJ71"/>
      <c r="VTK71"/>
      <c r="VTL71"/>
      <c r="VTM71"/>
      <c r="VTN71"/>
      <c r="VTO71"/>
      <c r="VTP71"/>
      <c r="VTQ71"/>
      <c r="VTR71"/>
      <c r="VTS71"/>
      <c r="VTT71"/>
      <c r="VTU71"/>
      <c r="VTV71"/>
      <c r="VTW71"/>
      <c r="VTX71"/>
      <c r="VTY71"/>
      <c r="VTZ71"/>
      <c r="VUA71"/>
      <c r="VUB71"/>
      <c r="VUC71"/>
      <c r="VUD71"/>
      <c r="VUE71"/>
      <c r="VUF71"/>
      <c r="VUG71"/>
      <c r="VUH71"/>
      <c r="VUI71"/>
      <c r="VUJ71"/>
      <c r="VUK71"/>
      <c r="VUL71"/>
      <c r="VUM71"/>
      <c r="VUN71"/>
      <c r="VUO71"/>
      <c r="VUP71"/>
      <c r="VUQ71"/>
      <c r="VUR71"/>
      <c r="VUS71"/>
      <c r="VUT71"/>
      <c r="VUU71"/>
      <c r="VUV71"/>
      <c r="VUW71"/>
      <c r="VUX71"/>
      <c r="VUY71"/>
      <c r="VUZ71"/>
      <c r="VVA71"/>
      <c r="VVB71"/>
      <c r="VVC71"/>
      <c r="VVD71"/>
      <c r="VVE71"/>
      <c r="VVF71"/>
      <c r="VVG71"/>
      <c r="VVH71"/>
      <c r="VVI71"/>
      <c r="VVJ71"/>
      <c r="VVK71"/>
      <c r="VVL71"/>
      <c r="VVM71"/>
      <c r="VVN71"/>
      <c r="VVO71"/>
      <c r="VVP71"/>
      <c r="VVQ71"/>
      <c r="VVR71"/>
      <c r="VVS71"/>
      <c r="VVT71"/>
      <c r="VVU71"/>
      <c r="VVV71"/>
      <c r="VVW71"/>
      <c r="VVX71"/>
      <c r="VVY71"/>
      <c r="VVZ71"/>
      <c r="VWA71"/>
      <c r="VWB71"/>
      <c r="VWC71"/>
      <c r="VWD71"/>
      <c r="VWE71"/>
      <c r="VWF71"/>
      <c r="VWG71"/>
      <c r="VWH71"/>
      <c r="VWI71"/>
      <c r="VWJ71"/>
      <c r="VWK71"/>
      <c r="VWL71"/>
      <c r="VWM71"/>
      <c r="VWN71"/>
      <c r="VWO71"/>
      <c r="VWP71"/>
      <c r="VWQ71"/>
      <c r="VWR71"/>
      <c r="VWS71"/>
      <c r="VWT71"/>
      <c r="VWU71"/>
      <c r="VWV71"/>
      <c r="VWW71"/>
      <c r="VWX71"/>
      <c r="VWY71"/>
      <c r="VWZ71"/>
      <c r="VXA71"/>
      <c r="VXB71"/>
      <c r="VXC71"/>
      <c r="VXD71"/>
      <c r="VXE71"/>
      <c r="VXF71"/>
      <c r="VXG71"/>
      <c r="VXH71"/>
      <c r="VXI71"/>
      <c r="VXJ71"/>
      <c r="VXK71"/>
      <c r="VXL71"/>
      <c r="VXM71"/>
      <c r="VXN71"/>
      <c r="VXO71"/>
      <c r="VXP71"/>
      <c r="VXQ71"/>
      <c r="VXR71"/>
      <c r="VXS71"/>
      <c r="VXT71"/>
      <c r="VXU71"/>
      <c r="VXV71"/>
      <c r="VXW71"/>
      <c r="VXX71"/>
      <c r="VXY71"/>
      <c r="VXZ71"/>
      <c r="VYA71"/>
      <c r="VYB71"/>
      <c r="VYC71"/>
      <c r="VYD71"/>
      <c r="VYE71"/>
      <c r="VYF71"/>
      <c r="VYG71"/>
      <c r="VYH71"/>
      <c r="VYI71"/>
      <c r="VYJ71"/>
      <c r="VYK71"/>
      <c r="VYL71"/>
      <c r="VYM71"/>
      <c r="VYN71"/>
      <c r="VYO71"/>
      <c r="VYP71"/>
      <c r="VYQ71"/>
      <c r="VYR71"/>
      <c r="VYS71"/>
      <c r="VYT71"/>
      <c r="VYU71"/>
      <c r="VYV71"/>
      <c r="VYW71"/>
      <c r="VYX71"/>
      <c r="VYY71"/>
      <c r="VYZ71"/>
      <c r="VZA71"/>
      <c r="VZB71"/>
      <c r="VZC71"/>
      <c r="VZD71"/>
      <c r="VZE71"/>
      <c r="VZF71"/>
      <c r="VZG71"/>
      <c r="VZH71"/>
      <c r="VZI71"/>
      <c r="VZJ71"/>
      <c r="VZK71"/>
      <c r="VZL71"/>
      <c r="VZM71"/>
      <c r="VZN71"/>
      <c r="VZO71"/>
      <c r="VZP71"/>
      <c r="VZQ71"/>
      <c r="VZR71"/>
      <c r="VZS71"/>
      <c r="VZT71"/>
      <c r="VZU71"/>
      <c r="VZV71"/>
      <c r="VZW71"/>
      <c r="VZX71"/>
      <c r="VZY71"/>
      <c r="VZZ71"/>
      <c r="WAA71"/>
      <c r="WAB71"/>
      <c r="WAC71"/>
      <c r="WAD71"/>
      <c r="WAE71"/>
      <c r="WAF71"/>
      <c r="WAG71"/>
      <c r="WAH71"/>
      <c r="WAI71"/>
      <c r="WAJ71"/>
      <c r="WAK71"/>
      <c r="WAL71"/>
      <c r="WAM71"/>
      <c r="WAN71"/>
      <c r="WAO71"/>
      <c r="WAP71"/>
      <c r="WAQ71"/>
      <c r="WAR71"/>
      <c r="WAS71"/>
      <c r="WAT71"/>
      <c r="WAU71"/>
      <c r="WAV71"/>
      <c r="WAW71"/>
      <c r="WAX71"/>
      <c r="WAY71"/>
      <c r="WAZ71"/>
      <c r="WBA71"/>
      <c r="WBB71"/>
      <c r="WBC71"/>
      <c r="WBD71"/>
      <c r="WBE71"/>
      <c r="WBF71"/>
      <c r="WBG71"/>
      <c r="WBH71"/>
      <c r="WBI71"/>
      <c r="WBJ71"/>
      <c r="WBK71"/>
      <c r="WBL71"/>
      <c r="WBM71"/>
      <c r="WBN71"/>
      <c r="WBO71"/>
      <c r="WBP71"/>
      <c r="WBQ71"/>
      <c r="WBR71"/>
      <c r="WBS71"/>
      <c r="WBT71"/>
      <c r="WBU71"/>
      <c r="WBV71"/>
      <c r="WBW71"/>
      <c r="WBX71"/>
      <c r="WBY71"/>
      <c r="WBZ71"/>
      <c r="WCA71"/>
      <c r="WCB71"/>
      <c r="WCC71"/>
      <c r="WCD71"/>
      <c r="WCE71"/>
      <c r="WCF71"/>
      <c r="WCG71"/>
      <c r="WCH71"/>
      <c r="WCI71"/>
      <c r="WCJ71"/>
      <c r="WCK71"/>
      <c r="WCL71"/>
      <c r="WCM71"/>
      <c r="WCN71"/>
      <c r="WCO71"/>
      <c r="WCP71"/>
      <c r="WCQ71"/>
      <c r="WCR71"/>
      <c r="WCS71"/>
      <c r="WCT71"/>
      <c r="WCU71"/>
      <c r="WCV71"/>
      <c r="WCW71"/>
      <c r="WCX71"/>
      <c r="WCY71"/>
      <c r="WCZ71"/>
      <c r="WDA71"/>
      <c r="WDB71"/>
      <c r="WDC71"/>
      <c r="WDD71"/>
      <c r="WDE71"/>
      <c r="WDF71"/>
      <c r="WDG71"/>
      <c r="WDH71"/>
      <c r="WDI71"/>
      <c r="WDJ71"/>
      <c r="WDK71"/>
      <c r="WDL71"/>
      <c r="WDM71"/>
      <c r="WDN71"/>
      <c r="WDO71"/>
      <c r="WDP71"/>
      <c r="WDQ71"/>
      <c r="WDR71"/>
      <c r="WDS71"/>
      <c r="WDT71"/>
      <c r="WDU71"/>
      <c r="WDV71"/>
      <c r="WDW71"/>
      <c r="WDX71"/>
      <c r="WDY71"/>
      <c r="WDZ71"/>
      <c r="WEA71"/>
      <c r="WEB71"/>
      <c r="WEC71"/>
      <c r="WED71"/>
      <c r="WEE71"/>
      <c r="WEF71"/>
      <c r="WEG71"/>
      <c r="WEH71"/>
      <c r="WEI71"/>
      <c r="WEJ71"/>
      <c r="WEK71"/>
      <c r="WEL71"/>
      <c r="WEM71"/>
      <c r="WEN71"/>
      <c r="WEO71"/>
      <c r="WEP71"/>
      <c r="WEQ71"/>
      <c r="WER71"/>
      <c r="WES71"/>
      <c r="WET71"/>
      <c r="WEU71"/>
      <c r="WEV71"/>
      <c r="WEW71"/>
      <c r="WEX71"/>
      <c r="WEY71"/>
      <c r="WEZ71"/>
      <c r="WFA71"/>
      <c r="WFB71"/>
      <c r="WFC71"/>
      <c r="WFD71"/>
      <c r="WFE71"/>
      <c r="WFF71"/>
      <c r="WFG71"/>
      <c r="WFH71"/>
      <c r="WFI71"/>
      <c r="WFJ71"/>
      <c r="WFK71"/>
      <c r="WFL71"/>
      <c r="WFM71"/>
      <c r="WFN71"/>
      <c r="WFO71"/>
      <c r="WFP71"/>
      <c r="WFQ71"/>
      <c r="WFR71"/>
      <c r="WFS71"/>
      <c r="WFT71"/>
      <c r="WFU71"/>
      <c r="WFV71"/>
      <c r="WFW71"/>
      <c r="WFX71"/>
      <c r="WFY71"/>
      <c r="WFZ71"/>
      <c r="WGA71"/>
      <c r="WGB71"/>
      <c r="WGC71"/>
      <c r="WGD71"/>
      <c r="WGE71"/>
      <c r="WGF71"/>
      <c r="WGG71"/>
      <c r="WGH71"/>
      <c r="WGI71"/>
      <c r="WGJ71"/>
      <c r="WGK71"/>
      <c r="WGL71"/>
      <c r="WGM71"/>
      <c r="WGN71"/>
      <c r="WGO71"/>
      <c r="WGP71"/>
      <c r="WGQ71"/>
      <c r="WGR71"/>
      <c r="WGS71"/>
      <c r="WGT71"/>
      <c r="WGU71"/>
      <c r="WGV71"/>
      <c r="WGW71"/>
      <c r="WGX71"/>
      <c r="WGY71"/>
      <c r="WGZ71"/>
      <c r="WHA71"/>
      <c r="WHB71"/>
      <c r="WHC71"/>
      <c r="WHD71"/>
      <c r="WHE71"/>
      <c r="WHF71"/>
      <c r="WHG71"/>
      <c r="WHH71"/>
      <c r="WHI71"/>
      <c r="WHJ71"/>
      <c r="WHK71"/>
      <c r="WHL71"/>
      <c r="WHM71"/>
      <c r="WHN71"/>
      <c r="WHO71"/>
      <c r="WHP71"/>
      <c r="WHQ71"/>
      <c r="WHR71"/>
      <c r="WHS71"/>
      <c r="WHT71"/>
      <c r="WHU71"/>
      <c r="WHV71"/>
      <c r="WHW71"/>
      <c r="WHX71"/>
      <c r="WHY71"/>
      <c r="WHZ71"/>
      <c r="WIA71"/>
      <c r="WIB71"/>
      <c r="WIC71"/>
      <c r="WID71"/>
      <c r="WIE71"/>
      <c r="WIF71"/>
      <c r="WIG71"/>
      <c r="WIH71"/>
      <c r="WII71"/>
      <c r="WIJ71"/>
      <c r="WIK71"/>
      <c r="WIL71"/>
      <c r="WIM71"/>
      <c r="WIN71"/>
      <c r="WIO71"/>
      <c r="WIP71"/>
      <c r="WIQ71"/>
      <c r="WIR71"/>
      <c r="WIS71"/>
      <c r="WIT71"/>
      <c r="WIU71"/>
      <c r="WIV71"/>
      <c r="WIW71"/>
      <c r="WIX71"/>
      <c r="WIY71"/>
      <c r="WIZ71"/>
      <c r="WJA71"/>
      <c r="WJB71"/>
      <c r="WJC71"/>
      <c r="WJD71"/>
      <c r="WJE71"/>
      <c r="WJF71"/>
      <c r="WJG71"/>
      <c r="WJH71"/>
      <c r="WJI71"/>
      <c r="WJJ71"/>
      <c r="WJK71"/>
      <c r="WJL71"/>
      <c r="WJM71"/>
      <c r="WJN71"/>
      <c r="WJO71"/>
      <c r="WJP71"/>
      <c r="WJQ71"/>
      <c r="WJR71"/>
      <c r="WJS71"/>
      <c r="WJT71"/>
      <c r="WJU71"/>
      <c r="WJV71"/>
      <c r="WJW71"/>
      <c r="WJX71"/>
      <c r="WJY71"/>
      <c r="WJZ71"/>
      <c r="WKA71"/>
      <c r="WKB71"/>
      <c r="WKC71"/>
      <c r="WKD71"/>
      <c r="WKE71"/>
      <c r="WKF71"/>
      <c r="WKG71"/>
      <c r="WKH71"/>
      <c r="WKI71"/>
      <c r="WKJ71"/>
      <c r="WKK71"/>
      <c r="WKL71"/>
      <c r="WKM71"/>
      <c r="WKN71"/>
      <c r="WKO71"/>
      <c r="WKP71"/>
      <c r="WKQ71"/>
      <c r="WKR71"/>
      <c r="WKS71"/>
      <c r="WKT71"/>
      <c r="WKU71"/>
      <c r="WKV71"/>
      <c r="WKW71"/>
      <c r="WKX71"/>
      <c r="WKY71"/>
      <c r="WKZ71"/>
      <c r="WLA71"/>
      <c r="WLB71"/>
      <c r="WLC71"/>
      <c r="WLD71"/>
      <c r="WLE71"/>
      <c r="WLF71"/>
      <c r="WLG71"/>
      <c r="WLH71"/>
      <c r="WLI71"/>
      <c r="WLJ71"/>
      <c r="WLK71"/>
      <c r="WLL71"/>
      <c r="WLM71"/>
      <c r="WLN71"/>
      <c r="WLO71"/>
      <c r="WLP71"/>
      <c r="WLQ71"/>
      <c r="WLR71"/>
      <c r="WLS71"/>
      <c r="WLT71"/>
      <c r="WLU71"/>
      <c r="WLV71"/>
      <c r="WLW71"/>
      <c r="WLX71"/>
      <c r="WLY71"/>
      <c r="WLZ71"/>
      <c r="WMA71"/>
      <c r="WMB71"/>
      <c r="WMC71"/>
      <c r="WMD71"/>
      <c r="WME71"/>
      <c r="WMF71"/>
      <c r="WMG71"/>
      <c r="WMH71"/>
      <c r="WMI71"/>
      <c r="WMJ71"/>
      <c r="WMK71"/>
      <c r="WML71"/>
      <c r="WMM71"/>
      <c r="WMN71"/>
      <c r="WMO71"/>
      <c r="WMP71"/>
      <c r="WMQ71"/>
      <c r="WMR71"/>
      <c r="WMS71"/>
      <c r="WMT71"/>
      <c r="WMU71"/>
      <c r="WMV71"/>
      <c r="WMW71"/>
      <c r="WMX71"/>
      <c r="WMY71"/>
      <c r="WMZ71"/>
      <c r="WNA71"/>
      <c r="WNB71"/>
      <c r="WNC71"/>
      <c r="WND71"/>
      <c r="WNE71"/>
      <c r="WNF71"/>
      <c r="WNG71"/>
      <c r="WNH71"/>
      <c r="WNI71"/>
      <c r="WNJ71"/>
      <c r="WNK71"/>
      <c r="WNL71"/>
      <c r="WNM71"/>
      <c r="WNN71"/>
      <c r="WNO71"/>
      <c r="WNP71"/>
      <c r="WNQ71"/>
      <c r="WNR71"/>
      <c r="WNS71"/>
      <c r="WNT71"/>
      <c r="WNU71"/>
      <c r="WNV71"/>
      <c r="WNW71"/>
      <c r="WNX71"/>
      <c r="WNY71"/>
      <c r="WNZ71"/>
      <c r="WOA71"/>
      <c r="WOB71"/>
      <c r="WOC71"/>
      <c r="WOD71"/>
      <c r="WOE71"/>
      <c r="WOF71"/>
      <c r="WOG71"/>
      <c r="WOH71"/>
      <c r="WOI71"/>
      <c r="WOJ71"/>
      <c r="WOK71"/>
      <c r="WOL71"/>
      <c r="WOM71"/>
      <c r="WON71"/>
      <c r="WOO71"/>
      <c r="WOP71"/>
      <c r="WOQ71"/>
      <c r="WOR71"/>
      <c r="WOS71"/>
      <c r="WOT71"/>
      <c r="WOU71"/>
      <c r="WOV71"/>
      <c r="WOW71"/>
      <c r="WOX71"/>
      <c r="WOY71"/>
      <c r="WOZ71"/>
      <c r="WPA71"/>
      <c r="WPB71"/>
      <c r="WPC71"/>
      <c r="WPD71"/>
      <c r="WPE71"/>
      <c r="WPF71"/>
      <c r="WPG71"/>
      <c r="WPH71"/>
      <c r="WPI71"/>
      <c r="WPJ71"/>
      <c r="WPK71"/>
      <c r="WPL71"/>
      <c r="WPM71"/>
      <c r="WPN71"/>
      <c r="WPO71"/>
      <c r="WPP71"/>
      <c r="WPQ71"/>
      <c r="WPR71"/>
      <c r="WPS71"/>
      <c r="WPT71"/>
      <c r="WPU71"/>
      <c r="WPV71"/>
      <c r="WPW71"/>
      <c r="WPX71"/>
      <c r="WPY71"/>
      <c r="WPZ71"/>
      <c r="WQA71"/>
      <c r="WQB71"/>
      <c r="WQC71"/>
      <c r="WQD71"/>
      <c r="WQE71"/>
      <c r="WQF71"/>
      <c r="WQG71"/>
      <c r="WQH71"/>
      <c r="WQI71"/>
      <c r="WQJ71"/>
      <c r="WQK71"/>
      <c r="WQL71"/>
      <c r="WQM71"/>
      <c r="WQN71"/>
      <c r="WQO71"/>
      <c r="WQP71"/>
      <c r="WQQ71"/>
      <c r="WQR71"/>
      <c r="WQS71"/>
      <c r="WQT71"/>
      <c r="WQU71"/>
      <c r="WQV71"/>
      <c r="WQW71"/>
      <c r="WQX71"/>
      <c r="WQY71"/>
      <c r="WQZ71"/>
      <c r="WRA71"/>
      <c r="WRB71"/>
      <c r="WRC71"/>
      <c r="WRD71"/>
      <c r="WRE71"/>
      <c r="WRF71"/>
      <c r="WRG71"/>
      <c r="WRH71"/>
      <c r="WRI71"/>
      <c r="WRJ71"/>
      <c r="WRK71"/>
      <c r="WRL71"/>
      <c r="WRM71"/>
      <c r="WRN71"/>
      <c r="WRO71"/>
      <c r="WRP71"/>
      <c r="WRQ71"/>
      <c r="WRR71"/>
      <c r="WRS71"/>
      <c r="WRT71"/>
      <c r="WRU71"/>
      <c r="WRV71"/>
      <c r="WRW71"/>
      <c r="WRX71"/>
      <c r="WRY71"/>
      <c r="WRZ71"/>
      <c r="WSA71"/>
      <c r="WSB71"/>
      <c r="WSC71"/>
      <c r="WSD71"/>
      <c r="WSE71"/>
      <c r="WSF71"/>
      <c r="WSG71"/>
      <c r="WSH71"/>
      <c r="WSI71"/>
      <c r="WSJ71"/>
      <c r="WSK71"/>
      <c r="WSL71"/>
      <c r="WSM71"/>
      <c r="WSN71"/>
      <c r="WSO71"/>
      <c r="WSP71"/>
      <c r="WSQ71"/>
      <c r="WSR71"/>
      <c r="WSS71"/>
      <c r="WST71"/>
      <c r="WSU71"/>
      <c r="WSV71"/>
      <c r="WSW71"/>
      <c r="WSX71"/>
      <c r="WSY71"/>
      <c r="WSZ71"/>
      <c r="WTA71"/>
      <c r="WTB71"/>
      <c r="WTC71"/>
      <c r="WTD71"/>
      <c r="WTE71"/>
      <c r="WTF71"/>
      <c r="WTG71"/>
      <c r="WTH71"/>
      <c r="WTI71"/>
      <c r="WTJ71"/>
      <c r="WTK71"/>
      <c r="WTL71"/>
      <c r="WTM71"/>
      <c r="WTN71"/>
      <c r="WTO71"/>
      <c r="WTP71"/>
      <c r="WTQ71"/>
      <c r="WTR71"/>
      <c r="WTS71"/>
      <c r="WTT71"/>
      <c r="WTU71"/>
      <c r="WTV71"/>
      <c r="WTW71"/>
      <c r="WTX71"/>
      <c r="WTY71"/>
      <c r="WTZ71"/>
      <c r="WUA71"/>
      <c r="WUB71"/>
      <c r="WUC71"/>
      <c r="WUD71"/>
      <c r="WUE71"/>
      <c r="WUF71"/>
      <c r="WUG71"/>
      <c r="WUH71"/>
      <c r="WUI71"/>
      <c r="WUJ71"/>
      <c r="WUK71"/>
      <c r="WUL71"/>
      <c r="WUM71"/>
      <c r="WUN71"/>
      <c r="WUO71"/>
      <c r="WUP71"/>
      <c r="WUQ71"/>
      <c r="WUR71"/>
      <c r="WUS71"/>
      <c r="WUT71"/>
      <c r="WUU71"/>
      <c r="WUV71"/>
      <c r="WUW71"/>
      <c r="WUX71"/>
      <c r="WUY71"/>
      <c r="WUZ71"/>
      <c r="WVA71"/>
      <c r="WVB71"/>
      <c r="WVC71"/>
      <c r="WVD71"/>
      <c r="WVE71"/>
      <c r="WVF71"/>
      <c r="WVG71"/>
      <c r="WVH71"/>
      <c r="WVI71"/>
      <c r="WVJ71"/>
      <c r="WVK71"/>
      <c r="WVL71"/>
      <c r="WVM71"/>
      <c r="WVN71"/>
      <c r="WVO71"/>
      <c r="WVP71"/>
      <c r="WVQ71"/>
      <c r="WVR71"/>
      <c r="WVS71"/>
      <c r="WVT71"/>
      <c r="WVU71"/>
      <c r="WVV71"/>
      <c r="WVW71"/>
      <c r="WVX71"/>
      <c r="WVY71"/>
      <c r="WVZ71"/>
      <c r="WWA71"/>
      <c r="WWB71"/>
      <c r="WWC71"/>
      <c r="WWD71"/>
      <c r="WWE71"/>
      <c r="WWF71"/>
      <c r="WWG71"/>
      <c r="WWH71"/>
      <c r="WWI71"/>
      <c r="WWJ71"/>
      <c r="WWK71"/>
      <c r="WWL71"/>
      <c r="WWM71"/>
      <c r="WWN71"/>
      <c r="WWO71"/>
      <c r="WWP71"/>
      <c r="WWQ71"/>
      <c r="WWR71"/>
      <c r="WWS71"/>
      <c r="WWT71"/>
      <c r="WWU71"/>
      <c r="WWV71"/>
      <c r="WWW71"/>
      <c r="WWX71"/>
      <c r="WWY71"/>
      <c r="WWZ71"/>
      <c r="WXA71"/>
      <c r="WXB71"/>
      <c r="WXC71"/>
      <c r="WXD71"/>
      <c r="WXE71"/>
      <c r="WXF71"/>
      <c r="WXG71"/>
      <c r="WXH71"/>
      <c r="WXI71"/>
      <c r="WXJ71"/>
      <c r="WXK71"/>
      <c r="WXL71"/>
      <c r="WXM71"/>
      <c r="WXN71"/>
      <c r="WXO71"/>
      <c r="WXP71"/>
      <c r="WXQ71"/>
      <c r="WXR71"/>
      <c r="WXS71"/>
      <c r="WXT71"/>
      <c r="WXU71"/>
      <c r="WXV71"/>
      <c r="WXW71"/>
      <c r="WXX71"/>
      <c r="WXY71"/>
      <c r="WXZ71"/>
      <c r="WYA71"/>
      <c r="WYB71"/>
      <c r="WYC71"/>
      <c r="WYD71"/>
      <c r="WYE71"/>
      <c r="WYF71"/>
      <c r="WYG71"/>
      <c r="WYH71"/>
      <c r="WYI71"/>
      <c r="WYJ71"/>
      <c r="WYK71"/>
      <c r="WYL71"/>
      <c r="WYM71"/>
      <c r="WYN71"/>
      <c r="WYO71"/>
      <c r="WYP71"/>
      <c r="WYQ71"/>
      <c r="WYR71"/>
      <c r="WYS71"/>
      <c r="WYT71"/>
      <c r="WYU71"/>
      <c r="WYV71"/>
      <c r="WYW71"/>
      <c r="WYX71"/>
      <c r="WYY71"/>
      <c r="WYZ71"/>
      <c r="WZA71"/>
      <c r="WZB71"/>
      <c r="WZC71"/>
      <c r="WZD71"/>
      <c r="WZE71"/>
      <c r="WZF71"/>
      <c r="WZG71"/>
      <c r="WZH71"/>
      <c r="WZI71"/>
      <c r="WZJ71"/>
      <c r="WZK71"/>
      <c r="WZL71"/>
      <c r="WZM71"/>
      <c r="WZN71"/>
      <c r="WZO71"/>
      <c r="WZP71"/>
      <c r="WZQ71"/>
      <c r="WZR71"/>
      <c r="WZS71"/>
      <c r="WZT71"/>
      <c r="WZU71"/>
      <c r="WZV71"/>
      <c r="WZW71"/>
      <c r="WZX71"/>
      <c r="WZY71"/>
      <c r="WZZ71"/>
      <c r="XAA71"/>
      <c r="XAB71"/>
      <c r="XAC71"/>
      <c r="XAD71"/>
      <c r="XAE71"/>
      <c r="XAF71"/>
      <c r="XAG71"/>
      <c r="XAH71"/>
      <c r="XAI71"/>
      <c r="XAJ71"/>
      <c r="XAK71"/>
      <c r="XAL71"/>
      <c r="XAM71"/>
      <c r="XAN71"/>
      <c r="XAO71"/>
      <c r="XAP71"/>
      <c r="XAQ71"/>
      <c r="XAR71"/>
      <c r="XAS71"/>
      <c r="XAT71"/>
      <c r="XAU71"/>
      <c r="XAV71"/>
      <c r="XAW71"/>
      <c r="XAX71"/>
      <c r="XAY71"/>
      <c r="XAZ71"/>
      <c r="XBA71"/>
      <c r="XBB71"/>
      <c r="XBC71"/>
      <c r="XBD71"/>
      <c r="XBE71"/>
      <c r="XBF71"/>
      <c r="XBG71"/>
      <c r="XBH71"/>
      <c r="XBI71"/>
      <c r="XBJ71"/>
      <c r="XBK71"/>
      <c r="XBL71"/>
      <c r="XBM71"/>
      <c r="XBN71"/>
      <c r="XBO71"/>
      <c r="XBP71"/>
      <c r="XBQ71"/>
      <c r="XBR71"/>
      <c r="XBS71"/>
      <c r="XBT71"/>
      <c r="XBU71"/>
      <c r="XBV71"/>
      <c r="XBW71"/>
      <c r="XBX71"/>
      <c r="XBY71"/>
      <c r="XBZ71"/>
      <c r="XCA71"/>
      <c r="XCB71"/>
      <c r="XCC71"/>
      <c r="XCD71"/>
      <c r="XCE71"/>
      <c r="XCF71"/>
      <c r="XCG71"/>
      <c r="XCH71"/>
      <c r="XCI71"/>
      <c r="XCJ71"/>
      <c r="XCK71"/>
      <c r="XCL71"/>
      <c r="XCM71"/>
      <c r="XCN71"/>
      <c r="XCO71"/>
      <c r="XCP71"/>
      <c r="XCQ71"/>
      <c r="XCR71"/>
      <c r="XCS71"/>
      <c r="XCT71"/>
      <c r="XCU71"/>
      <c r="XCV71"/>
      <c r="XCW71"/>
      <c r="XCX71"/>
      <c r="XCY71"/>
      <c r="XCZ71"/>
      <c r="XDA71"/>
      <c r="XDB71"/>
      <c r="XDC71"/>
      <c r="XDD71"/>
      <c r="XDE71"/>
      <c r="XDF71"/>
      <c r="XDG71"/>
      <c r="XDH71"/>
      <c r="XDI71"/>
      <c r="XDJ71"/>
      <c r="XDK71"/>
      <c r="XDL71"/>
      <c r="XDM71"/>
      <c r="XDN71"/>
      <c r="XDO71"/>
      <c r="XDP71"/>
      <c r="XDQ71"/>
      <c r="XDR71"/>
      <c r="XDS71"/>
      <c r="XDT71"/>
    </row>
    <row r="72" spans="1:16348" s="2" customFormat="1">
      <c r="A72"/>
      <c r="B72"/>
      <c r="C72" s="5"/>
      <c r="D72" s="34"/>
      <c r="E72" s="62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31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  <c r="AMM72"/>
      <c r="AMN72"/>
      <c r="AMO72"/>
      <c r="AMP72"/>
      <c r="AMQ72"/>
      <c r="AMR72"/>
      <c r="AMS72"/>
      <c r="AMT72"/>
      <c r="AMU72"/>
      <c r="AMV72"/>
      <c r="AMW72"/>
      <c r="AMX72"/>
      <c r="AMY72"/>
      <c r="AMZ72"/>
      <c r="ANA72"/>
      <c r="ANB72"/>
      <c r="ANC72"/>
      <c r="AND72"/>
      <c r="ANE72"/>
      <c r="ANF72"/>
      <c r="ANG72"/>
      <c r="ANH72"/>
      <c r="ANI72"/>
      <c r="ANJ72"/>
      <c r="ANK72"/>
      <c r="ANL72"/>
      <c r="ANM72"/>
      <c r="ANN72"/>
      <c r="ANO72"/>
      <c r="ANP72"/>
      <c r="ANQ72"/>
      <c r="ANR72"/>
      <c r="ANS72"/>
      <c r="ANT72"/>
      <c r="ANU72"/>
      <c r="ANV72"/>
      <c r="ANW72"/>
      <c r="ANX72"/>
      <c r="ANY72"/>
      <c r="ANZ72"/>
      <c r="AOA72"/>
      <c r="AOB72"/>
      <c r="AOC72"/>
      <c r="AOD72"/>
      <c r="AOE72"/>
      <c r="AOF72"/>
      <c r="AOG72"/>
      <c r="AOH72"/>
      <c r="AOI72"/>
      <c r="AOJ72"/>
      <c r="AOK72"/>
      <c r="AOL72"/>
      <c r="AOM72"/>
      <c r="AON72"/>
      <c r="AOO72"/>
      <c r="AOP72"/>
      <c r="AOQ72"/>
      <c r="AOR72"/>
      <c r="AOS72"/>
      <c r="AOT72"/>
      <c r="AOU72"/>
      <c r="AOV72"/>
      <c r="AOW72"/>
      <c r="AOX72"/>
      <c r="AOY72"/>
      <c r="AOZ72"/>
      <c r="APA72"/>
      <c r="APB72"/>
      <c r="APC72"/>
      <c r="APD72"/>
      <c r="APE72"/>
      <c r="APF72"/>
      <c r="APG72"/>
      <c r="APH72"/>
      <c r="API72"/>
      <c r="APJ72"/>
      <c r="APK72"/>
      <c r="APL72"/>
      <c r="APM72"/>
      <c r="APN72"/>
      <c r="APO72"/>
      <c r="APP72"/>
      <c r="APQ72"/>
      <c r="APR72"/>
      <c r="APS72"/>
      <c r="APT72"/>
      <c r="APU72"/>
      <c r="APV72"/>
      <c r="APW72"/>
      <c r="APX72"/>
      <c r="APY72"/>
      <c r="APZ72"/>
      <c r="AQA72"/>
      <c r="AQB72"/>
      <c r="AQC72"/>
      <c r="AQD72"/>
      <c r="AQE72"/>
      <c r="AQF72"/>
      <c r="AQG72"/>
      <c r="AQH72"/>
      <c r="AQI72"/>
      <c r="AQJ72"/>
      <c r="AQK72"/>
      <c r="AQL72"/>
      <c r="AQM72"/>
      <c r="AQN72"/>
      <c r="AQO72"/>
      <c r="AQP72"/>
      <c r="AQQ72"/>
      <c r="AQR72"/>
      <c r="AQS72"/>
      <c r="AQT72"/>
      <c r="AQU72"/>
      <c r="AQV72"/>
      <c r="AQW72"/>
      <c r="AQX72"/>
      <c r="AQY72"/>
      <c r="AQZ72"/>
      <c r="ARA72"/>
      <c r="ARB72"/>
      <c r="ARC72"/>
      <c r="ARD72"/>
      <c r="ARE72"/>
      <c r="ARF72"/>
      <c r="ARG72"/>
      <c r="ARH72"/>
      <c r="ARI72"/>
      <c r="ARJ72"/>
      <c r="ARK72"/>
      <c r="ARL72"/>
      <c r="ARM72"/>
      <c r="ARN72"/>
      <c r="ARO72"/>
      <c r="ARP72"/>
      <c r="ARQ72"/>
      <c r="ARR72"/>
      <c r="ARS72"/>
      <c r="ART72"/>
      <c r="ARU72"/>
      <c r="ARV72"/>
      <c r="ARW72"/>
      <c r="ARX72"/>
      <c r="ARY72"/>
      <c r="ARZ72"/>
      <c r="ASA72"/>
      <c r="ASB72"/>
      <c r="ASC72"/>
      <c r="ASD72"/>
      <c r="ASE72"/>
      <c r="ASF72"/>
      <c r="ASG72"/>
      <c r="ASH72"/>
      <c r="ASI72"/>
      <c r="ASJ72"/>
      <c r="ASK72"/>
      <c r="ASL72"/>
      <c r="ASM72"/>
      <c r="ASN72"/>
      <c r="ASO72"/>
      <c r="ASP72"/>
      <c r="ASQ72"/>
      <c r="ASR72"/>
      <c r="ASS72"/>
      <c r="AST72"/>
      <c r="ASU72"/>
      <c r="ASV72"/>
      <c r="ASW72"/>
      <c r="ASX72"/>
      <c r="ASY72"/>
      <c r="ASZ72"/>
      <c r="ATA72"/>
      <c r="ATB72"/>
      <c r="ATC72"/>
      <c r="ATD72"/>
      <c r="ATE72"/>
      <c r="ATF72"/>
      <c r="ATG72"/>
      <c r="ATH72"/>
      <c r="ATI72"/>
      <c r="ATJ72"/>
      <c r="ATK72"/>
      <c r="ATL72"/>
      <c r="ATM72"/>
      <c r="ATN72"/>
      <c r="ATO72"/>
      <c r="ATP72"/>
      <c r="ATQ72"/>
      <c r="ATR72"/>
      <c r="ATS72"/>
      <c r="ATT72"/>
      <c r="ATU72"/>
      <c r="ATV72"/>
      <c r="ATW72"/>
      <c r="ATX72"/>
      <c r="ATY72"/>
      <c r="ATZ72"/>
      <c r="AUA72"/>
      <c r="AUB72"/>
      <c r="AUC72"/>
      <c r="AUD72"/>
      <c r="AUE72"/>
      <c r="AUF72"/>
      <c r="AUG72"/>
      <c r="AUH72"/>
      <c r="AUI72"/>
      <c r="AUJ72"/>
      <c r="AUK72"/>
      <c r="AUL72"/>
      <c r="AUM72"/>
      <c r="AUN72"/>
      <c r="AUO72"/>
      <c r="AUP72"/>
      <c r="AUQ72"/>
      <c r="AUR72"/>
      <c r="AUS72"/>
      <c r="AUT72"/>
      <c r="AUU72"/>
      <c r="AUV72"/>
      <c r="AUW72"/>
      <c r="AUX72"/>
      <c r="AUY72"/>
      <c r="AUZ72"/>
      <c r="AVA72"/>
      <c r="AVB72"/>
      <c r="AVC72"/>
      <c r="AVD72"/>
      <c r="AVE72"/>
      <c r="AVF72"/>
      <c r="AVG72"/>
      <c r="AVH72"/>
      <c r="AVI72"/>
      <c r="AVJ72"/>
      <c r="AVK72"/>
      <c r="AVL72"/>
      <c r="AVM72"/>
      <c r="AVN72"/>
      <c r="AVO72"/>
      <c r="AVP72"/>
      <c r="AVQ72"/>
      <c r="AVR72"/>
      <c r="AVS72"/>
      <c r="AVT72"/>
      <c r="AVU72"/>
      <c r="AVV72"/>
      <c r="AVW72"/>
      <c r="AVX72"/>
      <c r="AVY72"/>
      <c r="AVZ72"/>
      <c r="AWA72"/>
      <c r="AWB72"/>
      <c r="AWC72"/>
      <c r="AWD72"/>
      <c r="AWE72"/>
      <c r="AWF72"/>
      <c r="AWG72"/>
      <c r="AWH72"/>
      <c r="AWI72"/>
      <c r="AWJ72"/>
      <c r="AWK72"/>
      <c r="AWL72"/>
      <c r="AWM72"/>
      <c r="AWN72"/>
      <c r="AWO72"/>
      <c r="AWP72"/>
      <c r="AWQ72"/>
      <c r="AWR72"/>
      <c r="AWS72"/>
      <c r="AWT72"/>
      <c r="AWU72"/>
      <c r="AWV72"/>
      <c r="AWW72"/>
      <c r="AWX72"/>
      <c r="AWY72"/>
      <c r="AWZ72"/>
      <c r="AXA72"/>
      <c r="AXB72"/>
      <c r="AXC72"/>
      <c r="AXD72"/>
      <c r="AXE72"/>
      <c r="AXF72"/>
      <c r="AXG72"/>
      <c r="AXH72"/>
      <c r="AXI72"/>
      <c r="AXJ72"/>
      <c r="AXK72"/>
      <c r="AXL72"/>
      <c r="AXM72"/>
      <c r="AXN72"/>
      <c r="AXO72"/>
      <c r="AXP72"/>
      <c r="AXQ72"/>
      <c r="AXR72"/>
      <c r="AXS72"/>
      <c r="AXT72"/>
      <c r="AXU72"/>
      <c r="AXV72"/>
      <c r="AXW72"/>
      <c r="AXX72"/>
      <c r="AXY72"/>
      <c r="AXZ72"/>
      <c r="AYA72"/>
      <c r="AYB72"/>
      <c r="AYC72"/>
      <c r="AYD72"/>
      <c r="AYE72"/>
      <c r="AYF72"/>
      <c r="AYG72"/>
      <c r="AYH72"/>
      <c r="AYI72"/>
      <c r="AYJ72"/>
      <c r="AYK72"/>
      <c r="AYL72"/>
      <c r="AYM72"/>
      <c r="AYN72"/>
      <c r="AYO72"/>
      <c r="AYP72"/>
      <c r="AYQ72"/>
      <c r="AYR72"/>
      <c r="AYS72"/>
      <c r="AYT72"/>
      <c r="AYU72"/>
      <c r="AYV72"/>
      <c r="AYW72"/>
      <c r="AYX72"/>
      <c r="AYY72"/>
      <c r="AYZ72"/>
      <c r="AZA72"/>
      <c r="AZB72"/>
      <c r="AZC72"/>
      <c r="AZD72"/>
      <c r="AZE72"/>
      <c r="AZF72"/>
      <c r="AZG72"/>
      <c r="AZH72"/>
      <c r="AZI72"/>
      <c r="AZJ72"/>
      <c r="AZK72"/>
      <c r="AZL72"/>
      <c r="AZM72"/>
      <c r="AZN72"/>
      <c r="AZO72"/>
      <c r="AZP72"/>
      <c r="AZQ72"/>
      <c r="AZR72"/>
      <c r="AZS72"/>
      <c r="AZT72"/>
      <c r="AZU72"/>
      <c r="AZV72"/>
      <c r="AZW72"/>
      <c r="AZX72"/>
      <c r="AZY72"/>
      <c r="AZZ72"/>
      <c r="BAA72"/>
      <c r="BAB72"/>
      <c r="BAC72"/>
      <c r="BAD72"/>
      <c r="BAE72"/>
      <c r="BAF72"/>
      <c r="BAG72"/>
      <c r="BAH72"/>
      <c r="BAI72"/>
      <c r="BAJ72"/>
      <c r="BAK72"/>
      <c r="BAL72"/>
      <c r="BAM72"/>
      <c r="BAN72"/>
      <c r="BAO72"/>
      <c r="BAP72"/>
      <c r="BAQ72"/>
      <c r="BAR72"/>
      <c r="BAS72"/>
      <c r="BAT72"/>
      <c r="BAU72"/>
      <c r="BAV72"/>
      <c r="BAW72"/>
      <c r="BAX72"/>
      <c r="BAY72"/>
      <c r="BAZ72"/>
      <c r="BBA72"/>
      <c r="BBB72"/>
      <c r="BBC72"/>
      <c r="BBD72"/>
      <c r="BBE72"/>
      <c r="BBF72"/>
      <c r="BBG72"/>
      <c r="BBH72"/>
      <c r="BBI72"/>
      <c r="BBJ72"/>
      <c r="BBK72"/>
      <c r="BBL72"/>
      <c r="BBM72"/>
      <c r="BBN72"/>
      <c r="BBO72"/>
      <c r="BBP72"/>
      <c r="BBQ72"/>
      <c r="BBR72"/>
      <c r="BBS72"/>
      <c r="BBT72"/>
      <c r="BBU72"/>
      <c r="BBV72"/>
      <c r="BBW72"/>
      <c r="BBX72"/>
      <c r="BBY72"/>
      <c r="BBZ72"/>
      <c r="BCA72"/>
      <c r="BCB72"/>
      <c r="BCC72"/>
      <c r="BCD72"/>
      <c r="BCE72"/>
      <c r="BCF72"/>
      <c r="BCG72"/>
      <c r="BCH72"/>
      <c r="BCI72"/>
      <c r="BCJ72"/>
      <c r="BCK72"/>
      <c r="BCL72"/>
      <c r="BCM72"/>
      <c r="BCN72"/>
      <c r="BCO72"/>
      <c r="BCP72"/>
      <c r="BCQ72"/>
      <c r="BCR72"/>
      <c r="BCS72"/>
      <c r="BCT72"/>
      <c r="BCU72"/>
      <c r="BCV72"/>
      <c r="BCW72"/>
      <c r="BCX72"/>
      <c r="BCY72"/>
      <c r="BCZ72"/>
      <c r="BDA72"/>
      <c r="BDB72"/>
      <c r="BDC72"/>
      <c r="BDD72"/>
      <c r="BDE72"/>
      <c r="BDF72"/>
      <c r="BDG72"/>
      <c r="BDH72"/>
      <c r="BDI72"/>
      <c r="BDJ72"/>
      <c r="BDK72"/>
      <c r="BDL72"/>
      <c r="BDM72"/>
      <c r="BDN72"/>
      <c r="BDO72"/>
      <c r="BDP72"/>
      <c r="BDQ72"/>
      <c r="BDR72"/>
      <c r="BDS72"/>
      <c r="BDT72"/>
      <c r="BDU72"/>
      <c r="BDV72"/>
      <c r="BDW72"/>
      <c r="BDX72"/>
      <c r="BDY72"/>
      <c r="BDZ72"/>
      <c r="BEA72"/>
      <c r="BEB72"/>
      <c r="BEC72"/>
      <c r="BED72"/>
      <c r="BEE72"/>
      <c r="BEF72"/>
      <c r="BEG72"/>
      <c r="BEH72"/>
      <c r="BEI72"/>
      <c r="BEJ72"/>
      <c r="BEK72"/>
      <c r="BEL72"/>
      <c r="BEM72"/>
      <c r="BEN72"/>
      <c r="BEO72"/>
      <c r="BEP72"/>
      <c r="BEQ72"/>
      <c r="BER72"/>
      <c r="BES72"/>
      <c r="BET72"/>
      <c r="BEU72"/>
      <c r="BEV72"/>
      <c r="BEW72"/>
      <c r="BEX72"/>
      <c r="BEY72"/>
      <c r="BEZ72"/>
      <c r="BFA72"/>
      <c r="BFB72"/>
      <c r="BFC72"/>
      <c r="BFD72"/>
      <c r="BFE72"/>
      <c r="BFF72"/>
      <c r="BFG72"/>
      <c r="BFH72"/>
      <c r="BFI72"/>
      <c r="BFJ72"/>
      <c r="BFK72"/>
      <c r="BFL72"/>
      <c r="BFM72"/>
      <c r="BFN72"/>
      <c r="BFO72"/>
      <c r="BFP72"/>
      <c r="BFQ72"/>
      <c r="BFR72"/>
      <c r="BFS72"/>
      <c r="BFT72"/>
      <c r="BFU72"/>
      <c r="BFV72"/>
      <c r="BFW72"/>
      <c r="BFX72"/>
      <c r="BFY72"/>
      <c r="BFZ72"/>
      <c r="BGA72"/>
      <c r="BGB72"/>
      <c r="BGC72"/>
      <c r="BGD72"/>
      <c r="BGE72"/>
      <c r="BGF72"/>
      <c r="BGG72"/>
      <c r="BGH72"/>
      <c r="BGI72"/>
      <c r="BGJ72"/>
      <c r="BGK72"/>
      <c r="BGL72"/>
      <c r="BGM72"/>
      <c r="BGN72"/>
      <c r="BGO72"/>
      <c r="BGP72"/>
      <c r="BGQ72"/>
      <c r="BGR72"/>
      <c r="BGS72"/>
      <c r="BGT72"/>
      <c r="BGU72"/>
      <c r="BGV72"/>
      <c r="BGW72"/>
      <c r="BGX72"/>
      <c r="BGY72"/>
      <c r="BGZ72"/>
      <c r="BHA72"/>
      <c r="BHB72"/>
      <c r="BHC72"/>
      <c r="BHD72"/>
      <c r="BHE72"/>
      <c r="BHF72"/>
      <c r="BHG72"/>
      <c r="BHH72"/>
      <c r="BHI72"/>
      <c r="BHJ72"/>
      <c r="BHK72"/>
      <c r="BHL72"/>
      <c r="BHM72"/>
      <c r="BHN72"/>
      <c r="BHO72"/>
      <c r="BHP72"/>
      <c r="BHQ72"/>
      <c r="BHR72"/>
      <c r="BHS72"/>
      <c r="BHT72"/>
      <c r="BHU72"/>
      <c r="BHV72"/>
      <c r="BHW72"/>
      <c r="BHX72"/>
      <c r="BHY72"/>
      <c r="BHZ72"/>
      <c r="BIA72"/>
      <c r="BIB72"/>
      <c r="BIC72"/>
      <c r="BID72"/>
      <c r="BIE72"/>
      <c r="BIF72"/>
      <c r="BIG72"/>
      <c r="BIH72"/>
      <c r="BII72"/>
      <c r="BIJ72"/>
      <c r="BIK72"/>
      <c r="BIL72"/>
      <c r="BIM72"/>
      <c r="BIN72"/>
      <c r="BIO72"/>
      <c r="BIP72"/>
      <c r="BIQ72"/>
      <c r="BIR72"/>
      <c r="BIS72"/>
      <c r="BIT72"/>
      <c r="BIU72"/>
      <c r="BIV72"/>
      <c r="BIW72"/>
      <c r="BIX72"/>
      <c r="BIY72"/>
      <c r="BIZ72"/>
      <c r="BJA72"/>
      <c r="BJB72"/>
      <c r="BJC72"/>
      <c r="BJD72"/>
      <c r="BJE72"/>
      <c r="BJF72"/>
      <c r="BJG72"/>
      <c r="BJH72"/>
      <c r="BJI72"/>
      <c r="BJJ72"/>
      <c r="BJK72"/>
      <c r="BJL72"/>
      <c r="BJM72"/>
      <c r="BJN72"/>
      <c r="BJO72"/>
      <c r="BJP72"/>
      <c r="BJQ72"/>
      <c r="BJR72"/>
      <c r="BJS72"/>
      <c r="BJT72"/>
      <c r="BJU72"/>
      <c r="BJV72"/>
      <c r="BJW72"/>
      <c r="BJX72"/>
      <c r="BJY72"/>
      <c r="BJZ72"/>
      <c r="BKA72"/>
      <c r="BKB72"/>
      <c r="BKC72"/>
      <c r="BKD72"/>
      <c r="BKE72"/>
      <c r="BKF72"/>
      <c r="BKG72"/>
      <c r="BKH72"/>
      <c r="BKI72"/>
      <c r="BKJ72"/>
      <c r="BKK72"/>
      <c r="BKL72"/>
      <c r="BKM72"/>
      <c r="BKN72"/>
      <c r="BKO72"/>
      <c r="BKP72"/>
      <c r="BKQ72"/>
      <c r="BKR72"/>
      <c r="BKS72"/>
      <c r="BKT72"/>
      <c r="BKU72"/>
      <c r="BKV72"/>
      <c r="BKW72"/>
      <c r="BKX72"/>
      <c r="BKY72"/>
      <c r="BKZ72"/>
      <c r="BLA72"/>
      <c r="BLB72"/>
      <c r="BLC72"/>
      <c r="BLD72"/>
      <c r="BLE72"/>
      <c r="BLF72"/>
      <c r="BLG72"/>
      <c r="BLH72"/>
      <c r="BLI72"/>
      <c r="BLJ72"/>
      <c r="BLK72"/>
      <c r="BLL72"/>
      <c r="BLM72"/>
      <c r="BLN72"/>
      <c r="BLO72"/>
      <c r="BLP72"/>
      <c r="BLQ72"/>
      <c r="BLR72"/>
      <c r="BLS72"/>
      <c r="BLT72"/>
      <c r="BLU72"/>
      <c r="BLV72"/>
      <c r="BLW72"/>
      <c r="BLX72"/>
      <c r="BLY72"/>
      <c r="BLZ72"/>
      <c r="BMA72"/>
      <c r="BMB72"/>
      <c r="BMC72"/>
      <c r="BMD72"/>
      <c r="BME72"/>
      <c r="BMF72"/>
      <c r="BMG72"/>
      <c r="BMH72"/>
      <c r="BMI72"/>
      <c r="BMJ72"/>
      <c r="BMK72"/>
      <c r="BML72"/>
      <c r="BMM72"/>
      <c r="BMN72"/>
      <c r="BMO72"/>
      <c r="BMP72"/>
      <c r="BMQ72"/>
      <c r="BMR72"/>
      <c r="BMS72"/>
      <c r="BMT72"/>
      <c r="BMU72"/>
      <c r="BMV72"/>
      <c r="BMW72"/>
      <c r="BMX72"/>
      <c r="BMY72"/>
      <c r="BMZ72"/>
      <c r="BNA72"/>
      <c r="BNB72"/>
      <c r="BNC72"/>
      <c r="BND72"/>
      <c r="BNE72"/>
      <c r="BNF72"/>
      <c r="BNG72"/>
      <c r="BNH72"/>
      <c r="BNI72"/>
      <c r="BNJ72"/>
      <c r="BNK72"/>
      <c r="BNL72"/>
      <c r="BNM72"/>
      <c r="BNN72"/>
      <c r="BNO72"/>
      <c r="BNP72"/>
      <c r="BNQ72"/>
      <c r="BNR72"/>
      <c r="BNS72"/>
      <c r="BNT72"/>
      <c r="BNU72"/>
      <c r="BNV72"/>
      <c r="BNW72"/>
      <c r="BNX72"/>
      <c r="BNY72"/>
      <c r="BNZ72"/>
      <c r="BOA72"/>
      <c r="BOB72"/>
      <c r="BOC72"/>
      <c r="BOD72"/>
      <c r="BOE72"/>
      <c r="BOF72"/>
      <c r="BOG72"/>
      <c r="BOH72"/>
      <c r="BOI72"/>
      <c r="BOJ72"/>
      <c r="BOK72"/>
      <c r="BOL72"/>
      <c r="BOM72"/>
      <c r="BON72"/>
      <c r="BOO72"/>
      <c r="BOP72"/>
      <c r="BOQ72"/>
      <c r="BOR72"/>
      <c r="BOS72"/>
      <c r="BOT72"/>
      <c r="BOU72"/>
      <c r="BOV72"/>
      <c r="BOW72"/>
      <c r="BOX72"/>
      <c r="BOY72"/>
      <c r="BOZ72"/>
      <c r="BPA72"/>
      <c r="BPB72"/>
      <c r="BPC72"/>
      <c r="BPD72"/>
      <c r="BPE72"/>
      <c r="BPF72"/>
      <c r="BPG72"/>
      <c r="BPH72"/>
      <c r="BPI72"/>
      <c r="BPJ72"/>
      <c r="BPK72"/>
      <c r="BPL72"/>
      <c r="BPM72"/>
      <c r="BPN72"/>
      <c r="BPO72"/>
      <c r="BPP72"/>
      <c r="BPQ72"/>
      <c r="BPR72"/>
      <c r="BPS72"/>
      <c r="BPT72"/>
      <c r="BPU72"/>
      <c r="BPV72"/>
      <c r="BPW72"/>
      <c r="BPX72"/>
      <c r="BPY72"/>
      <c r="BPZ72"/>
      <c r="BQA72"/>
      <c r="BQB72"/>
      <c r="BQC72"/>
      <c r="BQD72"/>
      <c r="BQE72"/>
      <c r="BQF72"/>
      <c r="BQG72"/>
      <c r="BQH72"/>
      <c r="BQI72"/>
      <c r="BQJ72"/>
      <c r="BQK72"/>
      <c r="BQL72"/>
      <c r="BQM72"/>
      <c r="BQN72"/>
      <c r="BQO72"/>
      <c r="BQP72"/>
      <c r="BQQ72"/>
      <c r="BQR72"/>
      <c r="BQS72"/>
      <c r="BQT72"/>
      <c r="BQU72"/>
      <c r="BQV72"/>
      <c r="BQW72"/>
      <c r="BQX72"/>
      <c r="BQY72"/>
      <c r="BQZ72"/>
      <c r="BRA72"/>
      <c r="BRB72"/>
      <c r="BRC72"/>
      <c r="BRD72"/>
      <c r="BRE72"/>
      <c r="BRF72"/>
      <c r="BRG72"/>
      <c r="BRH72"/>
      <c r="BRI72"/>
      <c r="BRJ72"/>
      <c r="BRK72"/>
      <c r="BRL72"/>
      <c r="BRM72"/>
      <c r="BRN72"/>
      <c r="BRO72"/>
      <c r="BRP72"/>
      <c r="BRQ72"/>
      <c r="BRR72"/>
      <c r="BRS72"/>
      <c r="BRT72"/>
      <c r="BRU72"/>
      <c r="BRV72"/>
      <c r="BRW72"/>
      <c r="BRX72"/>
      <c r="BRY72"/>
      <c r="BRZ72"/>
      <c r="BSA72"/>
      <c r="BSB72"/>
      <c r="BSC72"/>
      <c r="BSD72"/>
      <c r="BSE72"/>
      <c r="BSF72"/>
      <c r="BSG72"/>
      <c r="BSH72"/>
      <c r="BSI72"/>
      <c r="BSJ72"/>
      <c r="BSK72"/>
      <c r="BSL72"/>
      <c r="BSM72"/>
      <c r="BSN72"/>
      <c r="BSO72"/>
      <c r="BSP72"/>
      <c r="BSQ72"/>
      <c r="BSR72"/>
      <c r="BSS72"/>
      <c r="BST72"/>
      <c r="BSU72"/>
      <c r="BSV72"/>
      <c r="BSW72"/>
      <c r="BSX72"/>
      <c r="BSY72"/>
      <c r="BSZ72"/>
      <c r="BTA72"/>
      <c r="BTB72"/>
      <c r="BTC72"/>
      <c r="BTD72"/>
      <c r="BTE72"/>
      <c r="BTF72"/>
      <c r="BTG72"/>
      <c r="BTH72"/>
      <c r="BTI72"/>
      <c r="BTJ72"/>
      <c r="BTK72"/>
      <c r="BTL72"/>
      <c r="BTM72"/>
      <c r="BTN72"/>
      <c r="BTO72"/>
      <c r="BTP72"/>
      <c r="BTQ72"/>
      <c r="BTR72"/>
      <c r="BTS72"/>
      <c r="BTT72"/>
      <c r="BTU72"/>
      <c r="BTV72"/>
      <c r="BTW72"/>
      <c r="BTX72"/>
      <c r="BTY72"/>
      <c r="BTZ72"/>
      <c r="BUA72"/>
      <c r="BUB72"/>
      <c r="BUC72"/>
      <c r="BUD72"/>
      <c r="BUE72"/>
      <c r="BUF72"/>
      <c r="BUG72"/>
      <c r="BUH72"/>
      <c r="BUI72"/>
      <c r="BUJ72"/>
      <c r="BUK72"/>
      <c r="BUL72"/>
      <c r="BUM72"/>
      <c r="BUN72"/>
      <c r="BUO72"/>
      <c r="BUP72"/>
      <c r="BUQ72"/>
      <c r="BUR72"/>
      <c r="BUS72"/>
      <c r="BUT72"/>
      <c r="BUU72"/>
      <c r="BUV72"/>
      <c r="BUW72"/>
      <c r="BUX72"/>
      <c r="BUY72"/>
      <c r="BUZ72"/>
      <c r="BVA72"/>
      <c r="BVB72"/>
      <c r="BVC72"/>
      <c r="BVD72"/>
      <c r="BVE72"/>
      <c r="BVF72"/>
      <c r="BVG72"/>
      <c r="BVH72"/>
      <c r="BVI72"/>
      <c r="BVJ72"/>
      <c r="BVK72"/>
      <c r="BVL72"/>
      <c r="BVM72"/>
      <c r="BVN72"/>
      <c r="BVO72"/>
      <c r="BVP72"/>
      <c r="BVQ72"/>
      <c r="BVR72"/>
      <c r="BVS72"/>
      <c r="BVT72"/>
      <c r="BVU72"/>
      <c r="BVV72"/>
      <c r="BVW72"/>
      <c r="BVX72"/>
      <c r="BVY72"/>
      <c r="BVZ72"/>
      <c r="BWA72"/>
      <c r="BWB72"/>
      <c r="BWC72"/>
      <c r="BWD72"/>
      <c r="BWE72"/>
      <c r="BWF72"/>
      <c r="BWG72"/>
      <c r="BWH72"/>
      <c r="BWI72"/>
      <c r="BWJ72"/>
      <c r="BWK72"/>
      <c r="BWL72"/>
      <c r="BWM72"/>
      <c r="BWN72"/>
      <c r="BWO72"/>
      <c r="BWP72"/>
      <c r="BWQ72"/>
      <c r="BWR72"/>
      <c r="BWS72"/>
      <c r="BWT72"/>
      <c r="BWU72"/>
      <c r="BWV72"/>
      <c r="BWW72"/>
      <c r="BWX72"/>
      <c r="BWY72"/>
      <c r="BWZ72"/>
      <c r="BXA72"/>
      <c r="BXB72"/>
      <c r="BXC72"/>
      <c r="BXD72"/>
      <c r="BXE72"/>
      <c r="BXF72"/>
      <c r="BXG72"/>
      <c r="BXH72"/>
      <c r="BXI72"/>
      <c r="BXJ72"/>
      <c r="BXK72"/>
      <c r="BXL72"/>
      <c r="BXM72"/>
      <c r="BXN72"/>
      <c r="BXO72"/>
      <c r="BXP72"/>
      <c r="BXQ72"/>
      <c r="BXR72"/>
      <c r="BXS72"/>
      <c r="BXT72"/>
      <c r="BXU72"/>
      <c r="BXV72"/>
      <c r="BXW72"/>
      <c r="BXX72"/>
      <c r="BXY72"/>
      <c r="BXZ72"/>
      <c r="BYA72"/>
      <c r="BYB72"/>
      <c r="BYC72"/>
      <c r="BYD72"/>
      <c r="BYE72"/>
      <c r="BYF72"/>
      <c r="BYG72"/>
      <c r="BYH72"/>
      <c r="BYI72"/>
      <c r="BYJ72"/>
      <c r="BYK72"/>
      <c r="BYL72"/>
      <c r="BYM72"/>
      <c r="BYN72"/>
      <c r="BYO72"/>
      <c r="BYP72"/>
      <c r="BYQ72"/>
      <c r="BYR72"/>
      <c r="BYS72"/>
      <c r="BYT72"/>
      <c r="BYU72"/>
      <c r="BYV72"/>
      <c r="BYW72"/>
      <c r="BYX72"/>
      <c r="BYY72"/>
      <c r="BYZ72"/>
      <c r="BZA72"/>
      <c r="BZB72"/>
      <c r="BZC72"/>
      <c r="BZD72"/>
      <c r="BZE72"/>
      <c r="BZF72"/>
      <c r="BZG72"/>
      <c r="BZH72"/>
      <c r="BZI72"/>
      <c r="BZJ72"/>
      <c r="BZK72"/>
      <c r="BZL72"/>
      <c r="BZM72"/>
      <c r="BZN72"/>
      <c r="BZO72"/>
      <c r="BZP72"/>
      <c r="BZQ72"/>
      <c r="BZR72"/>
      <c r="BZS72"/>
      <c r="BZT72"/>
      <c r="BZU72"/>
      <c r="BZV72"/>
      <c r="BZW72"/>
      <c r="BZX72"/>
      <c r="BZY72"/>
      <c r="BZZ72"/>
      <c r="CAA72"/>
      <c r="CAB72"/>
      <c r="CAC72"/>
      <c r="CAD72"/>
      <c r="CAE72"/>
      <c r="CAF72"/>
      <c r="CAG72"/>
      <c r="CAH72"/>
      <c r="CAI72"/>
      <c r="CAJ72"/>
      <c r="CAK72"/>
      <c r="CAL72"/>
      <c r="CAM72"/>
      <c r="CAN72"/>
      <c r="CAO72"/>
      <c r="CAP72"/>
      <c r="CAQ72"/>
      <c r="CAR72"/>
      <c r="CAS72"/>
      <c r="CAT72"/>
      <c r="CAU72"/>
      <c r="CAV72"/>
      <c r="CAW72"/>
      <c r="CAX72"/>
      <c r="CAY72"/>
      <c r="CAZ72"/>
      <c r="CBA72"/>
      <c r="CBB72"/>
      <c r="CBC72"/>
      <c r="CBD72"/>
      <c r="CBE72"/>
      <c r="CBF72"/>
      <c r="CBG72"/>
      <c r="CBH72"/>
      <c r="CBI72"/>
      <c r="CBJ72"/>
      <c r="CBK72"/>
      <c r="CBL72"/>
      <c r="CBM72"/>
      <c r="CBN72"/>
      <c r="CBO72"/>
      <c r="CBP72"/>
      <c r="CBQ72"/>
      <c r="CBR72"/>
      <c r="CBS72"/>
      <c r="CBT72"/>
      <c r="CBU72"/>
      <c r="CBV72"/>
      <c r="CBW72"/>
      <c r="CBX72"/>
      <c r="CBY72"/>
      <c r="CBZ72"/>
      <c r="CCA72"/>
      <c r="CCB72"/>
      <c r="CCC72"/>
      <c r="CCD72"/>
      <c r="CCE72"/>
      <c r="CCF72"/>
      <c r="CCG72"/>
      <c r="CCH72"/>
      <c r="CCI72"/>
      <c r="CCJ72"/>
      <c r="CCK72"/>
      <c r="CCL72"/>
      <c r="CCM72"/>
      <c r="CCN72"/>
      <c r="CCO72"/>
      <c r="CCP72"/>
      <c r="CCQ72"/>
      <c r="CCR72"/>
      <c r="CCS72"/>
      <c r="CCT72"/>
      <c r="CCU72"/>
      <c r="CCV72"/>
      <c r="CCW72"/>
      <c r="CCX72"/>
      <c r="CCY72"/>
      <c r="CCZ72"/>
      <c r="CDA72"/>
      <c r="CDB72"/>
      <c r="CDC72"/>
      <c r="CDD72"/>
      <c r="CDE72"/>
      <c r="CDF72"/>
      <c r="CDG72"/>
      <c r="CDH72"/>
      <c r="CDI72"/>
      <c r="CDJ72"/>
      <c r="CDK72"/>
      <c r="CDL72"/>
      <c r="CDM72"/>
      <c r="CDN72"/>
      <c r="CDO72"/>
      <c r="CDP72"/>
      <c r="CDQ72"/>
      <c r="CDR72"/>
      <c r="CDS72"/>
      <c r="CDT72"/>
      <c r="CDU72"/>
      <c r="CDV72"/>
      <c r="CDW72"/>
      <c r="CDX72"/>
      <c r="CDY72"/>
      <c r="CDZ72"/>
      <c r="CEA72"/>
      <c r="CEB72"/>
      <c r="CEC72"/>
      <c r="CED72"/>
      <c r="CEE72"/>
      <c r="CEF72"/>
      <c r="CEG72"/>
      <c r="CEH72"/>
      <c r="CEI72"/>
      <c r="CEJ72"/>
      <c r="CEK72"/>
      <c r="CEL72"/>
      <c r="CEM72"/>
      <c r="CEN72"/>
      <c r="CEO72"/>
      <c r="CEP72"/>
      <c r="CEQ72"/>
      <c r="CER72"/>
      <c r="CES72"/>
      <c r="CET72"/>
      <c r="CEU72"/>
      <c r="CEV72"/>
      <c r="CEW72"/>
      <c r="CEX72"/>
      <c r="CEY72"/>
      <c r="CEZ72"/>
      <c r="CFA72"/>
      <c r="CFB72"/>
      <c r="CFC72"/>
      <c r="CFD72"/>
      <c r="CFE72"/>
      <c r="CFF72"/>
      <c r="CFG72"/>
      <c r="CFH72"/>
      <c r="CFI72"/>
      <c r="CFJ72"/>
      <c r="CFK72"/>
      <c r="CFL72"/>
      <c r="CFM72"/>
      <c r="CFN72"/>
      <c r="CFO72"/>
      <c r="CFP72"/>
      <c r="CFQ72"/>
      <c r="CFR72"/>
      <c r="CFS72"/>
      <c r="CFT72"/>
      <c r="CFU72"/>
      <c r="CFV72"/>
      <c r="CFW72"/>
      <c r="CFX72"/>
      <c r="CFY72"/>
      <c r="CFZ72"/>
      <c r="CGA72"/>
      <c r="CGB72"/>
      <c r="CGC72"/>
      <c r="CGD72"/>
      <c r="CGE72"/>
      <c r="CGF72"/>
      <c r="CGG72"/>
      <c r="CGH72"/>
      <c r="CGI72"/>
      <c r="CGJ72"/>
      <c r="CGK72"/>
      <c r="CGL72"/>
      <c r="CGM72"/>
      <c r="CGN72"/>
      <c r="CGO72"/>
      <c r="CGP72"/>
      <c r="CGQ72"/>
      <c r="CGR72"/>
      <c r="CGS72"/>
      <c r="CGT72"/>
      <c r="CGU72"/>
      <c r="CGV72"/>
      <c r="CGW72"/>
      <c r="CGX72"/>
      <c r="CGY72"/>
      <c r="CGZ72"/>
      <c r="CHA72"/>
      <c r="CHB72"/>
      <c r="CHC72"/>
      <c r="CHD72"/>
      <c r="CHE72"/>
      <c r="CHF72"/>
      <c r="CHG72"/>
      <c r="CHH72"/>
      <c r="CHI72"/>
      <c r="CHJ72"/>
      <c r="CHK72"/>
      <c r="CHL72"/>
      <c r="CHM72"/>
      <c r="CHN72"/>
      <c r="CHO72"/>
      <c r="CHP72"/>
      <c r="CHQ72"/>
      <c r="CHR72"/>
      <c r="CHS72"/>
      <c r="CHT72"/>
      <c r="CHU72"/>
      <c r="CHV72"/>
      <c r="CHW72"/>
      <c r="CHX72"/>
      <c r="CHY72"/>
      <c r="CHZ72"/>
      <c r="CIA72"/>
      <c r="CIB72"/>
      <c r="CIC72"/>
      <c r="CID72"/>
      <c r="CIE72"/>
      <c r="CIF72"/>
      <c r="CIG72"/>
      <c r="CIH72"/>
      <c r="CII72"/>
      <c r="CIJ72"/>
      <c r="CIK72"/>
      <c r="CIL72"/>
      <c r="CIM72"/>
      <c r="CIN72"/>
      <c r="CIO72"/>
      <c r="CIP72"/>
      <c r="CIQ72"/>
      <c r="CIR72"/>
      <c r="CIS72"/>
      <c r="CIT72"/>
      <c r="CIU72"/>
      <c r="CIV72"/>
      <c r="CIW72"/>
      <c r="CIX72"/>
      <c r="CIY72"/>
      <c r="CIZ72"/>
      <c r="CJA72"/>
      <c r="CJB72"/>
      <c r="CJC72"/>
      <c r="CJD72"/>
      <c r="CJE72"/>
      <c r="CJF72"/>
      <c r="CJG72"/>
      <c r="CJH72"/>
      <c r="CJI72"/>
      <c r="CJJ72"/>
      <c r="CJK72"/>
      <c r="CJL72"/>
      <c r="CJM72"/>
      <c r="CJN72"/>
      <c r="CJO72"/>
      <c r="CJP72"/>
      <c r="CJQ72"/>
      <c r="CJR72"/>
      <c r="CJS72"/>
      <c r="CJT72"/>
      <c r="CJU72"/>
      <c r="CJV72"/>
      <c r="CJW72"/>
      <c r="CJX72"/>
      <c r="CJY72"/>
      <c r="CJZ72"/>
      <c r="CKA72"/>
      <c r="CKB72"/>
      <c r="CKC72"/>
      <c r="CKD72"/>
      <c r="CKE72"/>
      <c r="CKF72"/>
      <c r="CKG72"/>
      <c r="CKH72"/>
      <c r="CKI72"/>
      <c r="CKJ72"/>
      <c r="CKK72"/>
      <c r="CKL72"/>
      <c r="CKM72"/>
      <c r="CKN72"/>
      <c r="CKO72"/>
      <c r="CKP72"/>
      <c r="CKQ72"/>
      <c r="CKR72"/>
      <c r="CKS72"/>
      <c r="CKT72"/>
      <c r="CKU72"/>
      <c r="CKV72"/>
      <c r="CKW72"/>
      <c r="CKX72"/>
      <c r="CKY72"/>
      <c r="CKZ72"/>
      <c r="CLA72"/>
      <c r="CLB72"/>
      <c r="CLC72"/>
      <c r="CLD72"/>
      <c r="CLE72"/>
      <c r="CLF72"/>
      <c r="CLG72"/>
      <c r="CLH72"/>
      <c r="CLI72"/>
      <c r="CLJ72"/>
      <c r="CLK72"/>
      <c r="CLL72"/>
      <c r="CLM72"/>
      <c r="CLN72"/>
      <c r="CLO72"/>
      <c r="CLP72"/>
      <c r="CLQ72"/>
      <c r="CLR72"/>
      <c r="CLS72"/>
      <c r="CLT72"/>
      <c r="CLU72"/>
      <c r="CLV72"/>
      <c r="CLW72"/>
      <c r="CLX72"/>
      <c r="CLY72"/>
      <c r="CLZ72"/>
      <c r="CMA72"/>
      <c r="CMB72"/>
      <c r="CMC72"/>
      <c r="CMD72"/>
      <c r="CME72"/>
      <c r="CMF72"/>
      <c r="CMG72"/>
      <c r="CMH72"/>
      <c r="CMI72"/>
      <c r="CMJ72"/>
      <c r="CMK72"/>
      <c r="CML72"/>
      <c r="CMM72"/>
      <c r="CMN72"/>
      <c r="CMO72"/>
      <c r="CMP72"/>
      <c r="CMQ72"/>
      <c r="CMR72"/>
      <c r="CMS72"/>
      <c r="CMT72"/>
      <c r="CMU72"/>
      <c r="CMV72"/>
      <c r="CMW72"/>
      <c r="CMX72"/>
      <c r="CMY72"/>
      <c r="CMZ72"/>
      <c r="CNA72"/>
      <c r="CNB72"/>
      <c r="CNC72"/>
      <c r="CND72"/>
      <c r="CNE72"/>
      <c r="CNF72"/>
      <c r="CNG72"/>
      <c r="CNH72"/>
      <c r="CNI72"/>
      <c r="CNJ72"/>
      <c r="CNK72"/>
      <c r="CNL72"/>
      <c r="CNM72"/>
      <c r="CNN72"/>
      <c r="CNO72"/>
      <c r="CNP72"/>
      <c r="CNQ72"/>
      <c r="CNR72"/>
      <c r="CNS72"/>
      <c r="CNT72"/>
      <c r="CNU72"/>
      <c r="CNV72"/>
      <c r="CNW72"/>
      <c r="CNX72"/>
      <c r="CNY72"/>
      <c r="CNZ72"/>
      <c r="COA72"/>
      <c r="COB72"/>
      <c r="COC72"/>
      <c r="COD72"/>
      <c r="COE72"/>
      <c r="COF72"/>
      <c r="COG72"/>
      <c r="COH72"/>
      <c r="COI72"/>
      <c r="COJ72"/>
      <c r="COK72"/>
      <c r="COL72"/>
      <c r="COM72"/>
      <c r="CON72"/>
      <c r="COO72"/>
      <c r="COP72"/>
      <c r="COQ72"/>
      <c r="COR72"/>
      <c r="COS72"/>
      <c r="COT72"/>
      <c r="COU72"/>
      <c r="COV72"/>
      <c r="COW72"/>
      <c r="COX72"/>
      <c r="COY72"/>
      <c r="COZ72"/>
      <c r="CPA72"/>
      <c r="CPB72"/>
      <c r="CPC72"/>
      <c r="CPD72"/>
      <c r="CPE72"/>
      <c r="CPF72"/>
      <c r="CPG72"/>
      <c r="CPH72"/>
      <c r="CPI72"/>
      <c r="CPJ72"/>
      <c r="CPK72"/>
      <c r="CPL72"/>
      <c r="CPM72"/>
      <c r="CPN72"/>
      <c r="CPO72"/>
      <c r="CPP72"/>
      <c r="CPQ72"/>
      <c r="CPR72"/>
      <c r="CPS72"/>
      <c r="CPT72"/>
      <c r="CPU72"/>
      <c r="CPV72"/>
      <c r="CPW72"/>
      <c r="CPX72"/>
      <c r="CPY72"/>
      <c r="CPZ72"/>
      <c r="CQA72"/>
      <c r="CQB72"/>
      <c r="CQC72"/>
      <c r="CQD72"/>
      <c r="CQE72"/>
      <c r="CQF72"/>
      <c r="CQG72"/>
      <c r="CQH72"/>
      <c r="CQI72"/>
      <c r="CQJ72"/>
      <c r="CQK72"/>
      <c r="CQL72"/>
      <c r="CQM72"/>
      <c r="CQN72"/>
      <c r="CQO72"/>
      <c r="CQP72"/>
      <c r="CQQ72"/>
      <c r="CQR72"/>
      <c r="CQS72"/>
      <c r="CQT72"/>
      <c r="CQU72"/>
      <c r="CQV72"/>
      <c r="CQW72"/>
      <c r="CQX72"/>
      <c r="CQY72"/>
      <c r="CQZ72"/>
      <c r="CRA72"/>
      <c r="CRB72"/>
      <c r="CRC72"/>
      <c r="CRD72"/>
      <c r="CRE72"/>
      <c r="CRF72"/>
      <c r="CRG72"/>
      <c r="CRH72"/>
      <c r="CRI72"/>
      <c r="CRJ72"/>
      <c r="CRK72"/>
      <c r="CRL72"/>
      <c r="CRM72"/>
      <c r="CRN72"/>
      <c r="CRO72"/>
      <c r="CRP72"/>
      <c r="CRQ72"/>
      <c r="CRR72"/>
      <c r="CRS72"/>
      <c r="CRT72"/>
      <c r="CRU72"/>
      <c r="CRV72"/>
      <c r="CRW72"/>
      <c r="CRX72"/>
      <c r="CRY72"/>
      <c r="CRZ72"/>
      <c r="CSA72"/>
      <c r="CSB72"/>
      <c r="CSC72"/>
      <c r="CSD72"/>
      <c r="CSE72"/>
      <c r="CSF72"/>
      <c r="CSG72"/>
      <c r="CSH72"/>
      <c r="CSI72"/>
      <c r="CSJ72"/>
      <c r="CSK72"/>
      <c r="CSL72"/>
      <c r="CSM72"/>
      <c r="CSN72"/>
      <c r="CSO72"/>
      <c r="CSP72"/>
      <c r="CSQ72"/>
      <c r="CSR72"/>
      <c r="CSS72"/>
      <c r="CST72"/>
      <c r="CSU72"/>
      <c r="CSV72"/>
      <c r="CSW72"/>
      <c r="CSX72"/>
      <c r="CSY72"/>
      <c r="CSZ72"/>
      <c r="CTA72"/>
      <c r="CTB72"/>
      <c r="CTC72"/>
      <c r="CTD72"/>
      <c r="CTE72"/>
      <c r="CTF72"/>
      <c r="CTG72"/>
      <c r="CTH72"/>
      <c r="CTI72"/>
      <c r="CTJ72"/>
      <c r="CTK72"/>
      <c r="CTL72"/>
      <c r="CTM72"/>
      <c r="CTN72"/>
      <c r="CTO72"/>
      <c r="CTP72"/>
      <c r="CTQ72"/>
      <c r="CTR72"/>
      <c r="CTS72"/>
      <c r="CTT72"/>
      <c r="CTU72"/>
      <c r="CTV72"/>
      <c r="CTW72"/>
      <c r="CTX72"/>
      <c r="CTY72"/>
      <c r="CTZ72"/>
      <c r="CUA72"/>
      <c r="CUB72"/>
      <c r="CUC72"/>
      <c r="CUD72"/>
      <c r="CUE72"/>
      <c r="CUF72"/>
      <c r="CUG72"/>
      <c r="CUH72"/>
      <c r="CUI72"/>
      <c r="CUJ72"/>
      <c r="CUK72"/>
      <c r="CUL72"/>
      <c r="CUM72"/>
      <c r="CUN72"/>
      <c r="CUO72"/>
      <c r="CUP72"/>
      <c r="CUQ72"/>
      <c r="CUR72"/>
      <c r="CUS72"/>
      <c r="CUT72"/>
      <c r="CUU72"/>
      <c r="CUV72"/>
      <c r="CUW72"/>
      <c r="CUX72"/>
      <c r="CUY72"/>
      <c r="CUZ72"/>
      <c r="CVA72"/>
      <c r="CVB72"/>
      <c r="CVC72"/>
      <c r="CVD72"/>
      <c r="CVE72"/>
      <c r="CVF72"/>
      <c r="CVG72"/>
      <c r="CVH72"/>
      <c r="CVI72"/>
      <c r="CVJ72"/>
      <c r="CVK72"/>
      <c r="CVL72"/>
      <c r="CVM72"/>
      <c r="CVN72"/>
      <c r="CVO72"/>
      <c r="CVP72"/>
      <c r="CVQ72"/>
      <c r="CVR72"/>
      <c r="CVS72"/>
      <c r="CVT72"/>
      <c r="CVU72"/>
      <c r="CVV72"/>
      <c r="CVW72"/>
      <c r="CVX72"/>
      <c r="CVY72"/>
      <c r="CVZ72"/>
      <c r="CWA72"/>
      <c r="CWB72"/>
      <c r="CWC72"/>
      <c r="CWD72"/>
      <c r="CWE72"/>
      <c r="CWF72"/>
      <c r="CWG72"/>
      <c r="CWH72"/>
      <c r="CWI72"/>
      <c r="CWJ72"/>
      <c r="CWK72"/>
      <c r="CWL72"/>
      <c r="CWM72"/>
      <c r="CWN72"/>
      <c r="CWO72"/>
      <c r="CWP72"/>
      <c r="CWQ72"/>
      <c r="CWR72"/>
      <c r="CWS72"/>
      <c r="CWT72"/>
      <c r="CWU72"/>
      <c r="CWV72"/>
      <c r="CWW72"/>
      <c r="CWX72"/>
      <c r="CWY72"/>
      <c r="CWZ72"/>
      <c r="CXA72"/>
      <c r="CXB72"/>
      <c r="CXC72"/>
      <c r="CXD72"/>
      <c r="CXE72"/>
      <c r="CXF72"/>
      <c r="CXG72"/>
      <c r="CXH72"/>
      <c r="CXI72"/>
      <c r="CXJ72"/>
      <c r="CXK72"/>
      <c r="CXL72"/>
      <c r="CXM72"/>
      <c r="CXN72"/>
      <c r="CXO72"/>
      <c r="CXP72"/>
      <c r="CXQ72"/>
      <c r="CXR72"/>
      <c r="CXS72"/>
      <c r="CXT72"/>
      <c r="CXU72"/>
      <c r="CXV72"/>
      <c r="CXW72"/>
      <c r="CXX72"/>
      <c r="CXY72"/>
      <c r="CXZ72"/>
      <c r="CYA72"/>
      <c r="CYB72"/>
      <c r="CYC72"/>
      <c r="CYD72"/>
      <c r="CYE72"/>
      <c r="CYF72"/>
      <c r="CYG72"/>
      <c r="CYH72"/>
      <c r="CYI72"/>
      <c r="CYJ72"/>
      <c r="CYK72"/>
      <c r="CYL72"/>
      <c r="CYM72"/>
      <c r="CYN72"/>
      <c r="CYO72"/>
      <c r="CYP72"/>
      <c r="CYQ72"/>
      <c r="CYR72"/>
      <c r="CYS72"/>
      <c r="CYT72"/>
      <c r="CYU72"/>
      <c r="CYV72"/>
      <c r="CYW72"/>
      <c r="CYX72"/>
      <c r="CYY72"/>
      <c r="CYZ72"/>
      <c r="CZA72"/>
      <c r="CZB72"/>
      <c r="CZC72"/>
      <c r="CZD72"/>
      <c r="CZE72"/>
      <c r="CZF72"/>
      <c r="CZG72"/>
      <c r="CZH72"/>
      <c r="CZI72"/>
      <c r="CZJ72"/>
      <c r="CZK72"/>
      <c r="CZL72"/>
      <c r="CZM72"/>
      <c r="CZN72"/>
      <c r="CZO72"/>
      <c r="CZP72"/>
      <c r="CZQ72"/>
      <c r="CZR72"/>
      <c r="CZS72"/>
      <c r="CZT72"/>
      <c r="CZU72"/>
      <c r="CZV72"/>
      <c r="CZW72"/>
      <c r="CZX72"/>
      <c r="CZY72"/>
      <c r="CZZ72"/>
      <c r="DAA72"/>
      <c r="DAB72"/>
      <c r="DAC72"/>
      <c r="DAD72"/>
      <c r="DAE72"/>
      <c r="DAF72"/>
      <c r="DAG72"/>
      <c r="DAH72"/>
      <c r="DAI72"/>
      <c r="DAJ72"/>
      <c r="DAK72"/>
      <c r="DAL72"/>
      <c r="DAM72"/>
      <c r="DAN72"/>
      <c r="DAO72"/>
      <c r="DAP72"/>
      <c r="DAQ72"/>
      <c r="DAR72"/>
      <c r="DAS72"/>
      <c r="DAT72"/>
      <c r="DAU72"/>
      <c r="DAV72"/>
      <c r="DAW72"/>
      <c r="DAX72"/>
      <c r="DAY72"/>
      <c r="DAZ72"/>
      <c r="DBA72"/>
      <c r="DBB72"/>
      <c r="DBC72"/>
      <c r="DBD72"/>
      <c r="DBE72"/>
      <c r="DBF72"/>
      <c r="DBG72"/>
      <c r="DBH72"/>
      <c r="DBI72"/>
      <c r="DBJ72"/>
      <c r="DBK72"/>
      <c r="DBL72"/>
      <c r="DBM72"/>
      <c r="DBN72"/>
      <c r="DBO72"/>
      <c r="DBP72"/>
      <c r="DBQ72"/>
      <c r="DBR72"/>
      <c r="DBS72"/>
      <c r="DBT72"/>
      <c r="DBU72"/>
      <c r="DBV72"/>
      <c r="DBW72"/>
      <c r="DBX72"/>
      <c r="DBY72"/>
      <c r="DBZ72"/>
      <c r="DCA72"/>
      <c r="DCB72"/>
      <c r="DCC72"/>
      <c r="DCD72"/>
      <c r="DCE72"/>
      <c r="DCF72"/>
      <c r="DCG72"/>
      <c r="DCH72"/>
      <c r="DCI72"/>
      <c r="DCJ72"/>
      <c r="DCK72"/>
      <c r="DCL72"/>
      <c r="DCM72"/>
      <c r="DCN72"/>
      <c r="DCO72"/>
      <c r="DCP72"/>
      <c r="DCQ72"/>
      <c r="DCR72"/>
      <c r="DCS72"/>
      <c r="DCT72"/>
      <c r="DCU72"/>
      <c r="DCV72"/>
      <c r="DCW72"/>
      <c r="DCX72"/>
      <c r="DCY72"/>
      <c r="DCZ72"/>
      <c r="DDA72"/>
      <c r="DDB72"/>
      <c r="DDC72"/>
      <c r="DDD72"/>
      <c r="DDE72"/>
      <c r="DDF72"/>
      <c r="DDG72"/>
      <c r="DDH72"/>
      <c r="DDI72"/>
      <c r="DDJ72"/>
      <c r="DDK72"/>
      <c r="DDL72"/>
      <c r="DDM72"/>
      <c r="DDN72"/>
      <c r="DDO72"/>
      <c r="DDP72"/>
      <c r="DDQ72"/>
      <c r="DDR72"/>
      <c r="DDS72"/>
      <c r="DDT72"/>
      <c r="DDU72"/>
      <c r="DDV72"/>
      <c r="DDW72"/>
      <c r="DDX72"/>
      <c r="DDY72"/>
      <c r="DDZ72"/>
      <c r="DEA72"/>
      <c r="DEB72"/>
      <c r="DEC72"/>
      <c r="DED72"/>
      <c r="DEE72"/>
      <c r="DEF72"/>
      <c r="DEG72"/>
      <c r="DEH72"/>
      <c r="DEI72"/>
      <c r="DEJ72"/>
      <c r="DEK72"/>
      <c r="DEL72"/>
      <c r="DEM72"/>
      <c r="DEN72"/>
      <c r="DEO72"/>
      <c r="DEP72"/>
      <c r="DEQ72"/>
      <c r="DER72"/>
      <c r="DES72"/>
      <c r="DET72"/>
      <c r="DEU72"/>
      <c r="DEV72"/>
      <c r="DEW72"/>
      <c r="DEX72"/>
      <c r="DEY72"/>
      <c r="DEZ72"/>
      <c r="DFA72"/>
      <c r="DFB72"/>
      <c r="DFC72"/>
      <c r="DFD72"/>
      <c r="DFE72"/>
      <c r="DFF72"/>
      <c r="DFG72"/>
      <c r="DFH72"/>
      <c r="DFI72"/>
      <c r="DFJ72"/>
      <c r="DFK72"/>
      <c r="DFL72"/>
      <c r="DFM72"/>
      <c r="DFN72"/>
      <c r="DFO72"/>
      <c r="DFP72"/>
      <c r="DFQ72"/>
      <c r="DFR72"/>
      <c r="DFS72"/>
      <c r="DFT72"/>
      <c r="DFU72"/>
      <c r="DFV72"/>
      <c r="DFW72"/>
      <c r="DFX72"/>
      <c r="DFY72"/>
      <c r="DFZ72"/>
      <c r="DGA72"/>
      <c r="DGB72"/>
      <c r="DGC72"/>
      <c r="DGD72"/>
      <c r="DGE72"/>
      <c r="DGF72"/>
      <c r="DGG72"/>
      <c r="DGH72"/>
      <c r="DGI72"/>
      <c r="DGJ72"/>
      <c r="DGK72"/>
      <c r="DGL72"/>
      <c r="DGM72"/>
      <c r="DGN72"/>
      <c r="DGO72"/>
      <c r="DGP72"/>
      <c r="DGQ72"/>
      <c r="DGR72"/>
      <c r="DGS72"/>
      <c r="DGT72"/>
      <c r="DGU72"/>
      <c r="DGV72"/>
      <c r="DGW72"/>
      <c r="DGX72"/>
      <c r="DGY72"/>
      <c r="DGZ72"/>
      <c r="DHA72"/>
      <c r="DHB72"/>
      <c r="DHC72"/>
      <c r="DHD72"/>
      <c r="DHE72"/>
      <c r="DHF72"/>
      <c r="DHG72"/>
      <c r="DHH72"/>
      <c r="DHI72"/>
      <c r="DHJ72"/>
      <c r="DHK72"/>
      <c r="DHL72"/>
      <c r="DHM72"/>
      <c r="DHN72"/>
      <c r="DHO72"/>
      <c r="DHP72"/>
      <c r="DHQ72"/>
      <c r="DHR72"/>
      <c r="DHS72"/>
      <c r="DHT72"/>
      <c r="DHU72"/>
      <c r="DHV72"/>
      <c r="DHW72"/>
      <c r="DHX72"/>
      <c r="DHY72"/>
      <c r="DHZ72"/>
      <c r="DIA72"/>
      <c r="DIB72"/>
      <c r="DIC72"/>
      <c r="DID72"/>
      <c r="DIE72"/>
      <c r="DIF72"/>
      <c r="DIG72"/>
      <c r="DIH72"/>
      <c r="DII72"/>
      <c r="DIJ72"/>
      <c r="DIK72"/>
      <c r="DIL72"/>
      <c r="DIM72"/>
      <c r="DIN72"/>
      <c r="DIO72"/>
      <c r="DIP72"/>
      <c r="DIQ72"/>
      <c r="DIR72"/>
      <c r="DIS72"/>
      <c r="DIT72"/>
      <c r="DIU72"/>
      <c r="DIV72"/>
      <c r="DIW72"/>
      <c r="DIX72"/>
      <c r="DIY72"/>
      <c r="DIZ72"/>
      <c r="DJA72"/>
      <c r="DJB72"/>
      <c r="DJC72"/>
      <c r="DJD72"/>
      <c r="DJE72"/>
      <c r="DJF72"/>
      <c r="DJG72"/>
      <c r="DJH72"/>
      <c r="DJI72"/>
      <c r="DJJ72"/>
      <c r="DJK72"/>
      <c r="DJL72"/>
      <c r="DJM72"/>
      <c r="DJN72"/>
      <c r="DJO72"/>
      <c r="DJP72"/>
      <c r="DJQ72"/>
      <c r="DJR72"/>
      <c r="DJS72"/>
      <c r="DJT72"/>
      <c r="DJU72"/>
      <c r="DJV72"/>
      <c r="DJW72"/>
      <c r="DJX72"/>
      <c r="DJY72"/>
      <c r="DJZ72"/>
      <c r="DKA72"/>
      <c r="DKB72"/>
      <c r="DKC72"/>
      <c r="DKD72"/>
      <c r="DKE72"/>
      <c r="DKF72"/>
      <c r="DKG72"/>
      <c r="DKH72"/>
      <c r="DKI72"/>
      <c r="DKJ72"/>
      <c r="DKK72"/>
      <c r="DKL72"/>
      <c r="DKM72"/>
      <c r="DKN72"/>
      <c r="DKO72"/>
      <c r="DKP72"/>
      <c r="DKQ72"/>
      <c r="DKR72"/>
      <c r="DKS72"/>
      <c r="DKT72"/>
      <c r="DKU72"/>
      <c r="DKV72"/>
      <c r="DKW72"/>
      <c r="DKX72"/>
      <c r="DKY72"/>
      <c r="DKZ72"/>
      <c r="DLA72"/>
      <c r="DLB72"/>
      <c r="DLC72"/>
      <c r="DLD72"/>
      <c r="DLE72"/>
      <c r="DLF72"/>
      <c r="DLG72"/>
      <c r="DLH72"/>
      <c r="DLI72"/>
      <c r="DLJ72"/>
      <c r="DLK72"/>
      <c r="DLL72"/>
      <c r="DLM72"/>
      <c r="DLN72"/>
      <c r="DLO72"/>
      <c r="DLP72"/>
      <c r="DLQ72"/>
      <c r="DLR72"/>
      <c r="DLS72"/>
      <c r="DLT72"/>
      <c r="DLU72"/>
      <c r="DLV72"/>
      <c r="DLW72"/>
      <c r="DLX72"/>
      <c r="DLY72"/>
      <c r="DLZ72"/>
      <c r="DMA72"/>
      <c r="DMB72"/>
      <c r="DMC72"/>
      <c r="DMD72"/>
      <c r="DME72"/>
      <c r="DMF72"/>
      <c r="DMG72"/>
      <c r="DMH72"/>
      <c r="DMI72"/>
      <c r="DMJ72"/>
      <c r="DMK72"/>
      <c r="DML72"/>
      <c r="DMM72"/>
      <c r="DMN72"/>
      <c r="DMO72"/>
      <c r="DMP72"/>
      <c r="DMQ72"/>
      <c r="DMR72"/>
      <c r="DMS72"/>
      <c r="DMT72"/>
      <c r="DMU72"/>
      <c r="DMV72"/>
      <c r="DMW72"/>
      <c r="DMX72"/>
      <c r="DMY72"/>
      <c r="DMZ72"/>
      <c r="DNA72"/>
      <c r="DNB72"/>
      <c r="DNC72"/>
      <c r="DND72"/>
      <c r="DNE72"/>
      <c r="DNF72"/>
      <c r="DNG72"/>
      <c r="DNH72"/>
      <c r="DNI72"/>
      <c r="DNJ72"/>
      <c r="DNK72"/>
      <c r="DNL72"/>
      <c r="DNM72"/>
      <c r="DNN72"/>
      <c r="DNO72"/>
      <c r="DNP72"/>
      <c r="DNQ72"/>
      <c r="DNR72"/>
      <c r="DNS72"/>
      <c r="DNT72"/>
      <c r="DNU72"/>
      <c r="DNV72"/>
      <c r="DNW72"/>
      <c r="DNX72"/>
      <c r="DNY72"/>
      <c r="DNZ72"/>
      <c r="DOA72"/>
      <c r="DOB72"/>
      <c r="DOC72"/>
      <c r="DOD72"/>
      <c r="DOE72"/>
      <c r="DOF72"/>
      <c r="DOG72"/>
      <c r="DOH72"/>
      <c r="DOI72"/>
      <c r="DOJ72"/>
      <c r="DOK72"/>
      <c r="DOL72"/>
      <c r="DOM72"/>
      <c r="DON72"/>
      <c r="DOO72"/>
      <c r="DOP72"/>
      <c r="DOQ72"/>
      <c r="DOR72"/>
      <c r="DOS72"/>
      <c r="DOT72"/>
      <c r="DOU72"/>
      <c r="DOV72"/>
      <c r="DOW72"/>
      <c r="DOX72"/>
      <c r="DOY72"/>
      <c r="DOZ72"/>
      <c r="DPA72"/>
      <c r="DPB72"/>
      <c r="DPC72"/>
      <c r="DPD72"/>
      <c r="DPE72"/>
      <c r="DPF72"/>
      <c r="DPG72"/>
      <c r="DPH72"/>
      <c r="DPI72"/>
      <c r="DPJ72"/>
      <c r="DPK72"/>
      <c r="DPL72"/>
      <c r="DPM72"/>
      <c r="DPN72"/>
      <c r="DPO72"/>
      <c r="DPP72"/>
      <c r="DPQ72"/>
      <c r="DPR72"/>
      <c r="DPS72"/>
      <c r="DPT72"/>
      <c r="DPU72"/>
      <c r="DPV72"/>
      <c r="DPW72"/>
      <c r="DPX72"/>
      <c r="DPY72"/>
      <c r="DPZ72"/>
      <c r="DQA72"/>
      <c r="DQB72"/>
      <c r="DQC72"/>
      <c r="DQD72"/>
      <c r="DQE72"/>
      <c r="DQF72"/>
      <c r="DQG72"/>
      <c r="DQH72"/>
      <c r="DQI72"/>
      <c r="DQJ72"/>
      <c r="DQK72"/>
      <c r="DQL72"/>
      <c r="DQM72"/>
      <c r="DQN72"/>
      <c r="DQO72"/>
      <c r="DQP72"/>
      <c r="DQQ72"/>
      <c r="DQR72"/>
      <c r="DQS72"/>
      <c r="DQT72"/>
      <c r="DQU72"/>
      <c r="DQV72"/>
      <c r="DQW72"/>
      <c r="DQX72"/>
      <c r="DQY72"/>
      <c r="DQZ72"/>
      <c r="DRA72"/>
      <c r="DRB72"/>
      <c r="DRC72"/>
      <c r="DRD72"/>
      <c r="DRE72"/>
      <c r="DRF72"/>
      <c r="DRG72"/>
      <c r="DRH72"/>
      <c r="DRI72"/>
      <c r="DRJ72"/>
      <c r="DRK72"/>
      <c r="DRL72"/>
      <c r="DRM72"/>
      <c r="DRN72"/>
      <c r="DRO72"/>
      <c r="DRP72"/>
      <c r="DRQ72"/>
      <c r="DRR72"/>
      <c r="DRS72"/>
      <c r="DRT72"/>
      <c r="DRU72"/>
      <c r="DRV72"/>
      <c r="DRW72"/>
      <c r="DRX72"/>
      <c r="DRY72"/>
      <c r="DRZ72"/>
      <c r="DSA72"/>
      <c r="DSB72"/>
      <c r="DSC72"/>
      <c r="DSD72"/>
      <c r="DSE72"/>
      <c r="DSF72"/>
      <c r="DSG72"/>
      <c r="DSH72"/>
      <c r="DSI72"/>
      <c r="DSJ72"/>
      <c r="DSK72"/>
      <c r="DSL72"/>
      <c r="DSM72"/>
      <c r="DSN72"/>
      <c r="DSO72"/>
      <c r="DSP72"/>
      <c r="DSQ72"/>
      <c r="DSR72"/>
      <c r="DSS72"/>
      <c r="DST72"/>
      <c r="DSU72"/>
      <c r="DSV72"/>
      <c r="DSW72"/>
      <c r="DSX72"/>
      <c r="DSY72"/>
      <c r="DSZ72"/>
      <c r="DTA72"/>
      <c r="DTB72"/>
      <c r="DTC72"/>
      <c r="DTD72"/>
      <c r="DTE72"/>
      <c r="DTF72"/>
      <c r="DTG72"/>
      <c r="DTH72"/>
      <c r="DTI72"/>
      <c r="DTJ72"/>
      <c r="DTK72"/>
      <c r="DTL72"/>
      <c r="DTM72"/>
      <c r="DTN72"/>
      <c r="DTO72"/>
      <c r="DTP72"/>
      <c r="DTQ72"/>
      <c r="DTR72"/>
      <c r="DTS72"/>
      <c r="DTT72"/>
      <c r="DTU72"/>
      <c r="DTV72"/>
      <c r="DTW72"/>
      <c r="DTX72"/>
      <c r="DTY72"/>
      <c r="DTZ72"/>
      <c r="DUA72"/>
      <c r="DUB72"/>
      <c r="DUC72"/>
      <c r="DUD72"/>
      <c r="DUE72"/>
      <c r="DUF72"/>
      <c r="DUG72"/>
      <c r="DUH72"/>
      <c r="DUI72"/>
      <c r="DUJ72"/>
      <c r="DUK72"/>
      <c r="DUL72"/>
      <c r="DUM72"/>
      <c r="DUN72"/>
      <c r="DUO72"/>
      <c r="DUP72"/>
      <c r="DUQ72"/>
      <c r="DUR72"/>
      <c r="DUS72"/>
      <c r="DUT72"/>
      <c r="DUU72"/>
      <c r="DUV72"/>
      <c r="DUW72"/>
      <c r="DUX72"/>
      <c r="DUY72"/>
      <c r="DUZ72"/>
      <c r="DVA72"/>
      <c r="DVB72"/>
      <c r="DVC72"/>
      <c r="DVD72"/>
      <c r="DVE72"/>
      <c r="DVF72"/>
      <c r="DVG72"/>
      <c r="DVH72"/>
      <c r="DVI72"/>
      <c r="DVJ72"/>
      <c r="DVK72"/>
      <c r="DVL72"/>
      <c r="DVM72"/>
      <c r="DVN72"/>
      <c r="DVO72"/>
      <c r="DVP72"/>
      <c r="DVQ72"/>
      <c r="DVR72"/>
      <c r="DVS72"/>
      <c r="DVT72"/>
      <c r="DVU72"/>
      <c r="DVV72"/>
      <c r="DVW72"/>
      <c r="DVX72"/>
      <c r="DVY72"/>
      <c r="DVZ72"/>
      <c r="DWA72"/>
      <c r="DWB72"/>
      <c r="DWC72"/>
      <c r="DWD72"/>
      <c r="DWE72"/>
      <c r="DWF72"/>
      <c r="DWG72"/>
      <c r="DWH72"/>
      <c r="DWI72"/>
      <c r="DWJ72"/>
      <c r="DWK72"/>
      <c r="DWL72"/>
      <c r="DWM72"/>
      <c r="DWN72"/>
      <c r="DWO72"/>
      <c r="DWP72"/>
      <c r="DWQ72"/>
      <c r="DWR72"/>
      <c r="DWS72"/>
      <c r="DWT72"/>
      <c r="DWU72"/>
      <c r="DWV72"/>
      <c r="DWW72"/>
      <c r="DWX72"/>
      <c r="DWY72"/>
      <c r="DWZ72"/>
      <c r="DXA72"/>
      <c r="DXB72"/>
      <c r="DXC72"/>
      <c r="DXD72"/>
      <c r="DXE72"/>
      <c r="DXF72"/>
      <c r="DXG72"/>
      <c r="DXH72"/>
      <c r="DXI72"/>
      <c r="DXJ72"/>
      <c r="DXK72"/>
      <c r="DXL72"/>
      <c r="DXM72"/>
      <c r="DXN72"/>
      <c r="DXO72"/>
      <c r="DXP72"/>
      <c r="DXQ72"/>
      <c r="DXR72"/>
      <c r="DXS72"/>
      <c r="DXT72"/>
      <c r="DXU72"/>
      <c r="DXV72"/>
      <c r="DXW72"/>
      <c r="DXX72"/>
      <c r="DXY72"/>
      <c r="DXZ72"/>
      <c r="DYA72"/>
      <c r="DYB72"/>
      <c r="DYC72"/>
      <c r="DYD72"/>
      <c r="DYE72"/>
      <c r="DYF72"/>
      <c r="DYG72"/>
      <c r="DYH72"/>
      <c r="DYI72"/>
      <c r="DYJ72"/>
      <c r="DYK72"/>
      <c r="DYL72"/>
      <c r="DYM72"/>
      <c r="DYN72"/>
      <c r="DYO72"/>
      <c r="DYP72"/>
      <c r="DYQ72"/>
      <c r="DYR72"/>
      <c r="DYS72"/>
      <c r="DYT72"/>
      <c r="DYU72"/>
      <c r="DYV72"/>
      <c r="DYW72"/>
      <c r="DYX72"/>
      <c r="DYY72"/>
      <c r="DYZ72"/>
      <c r="DZA72"/>
      <c r="DZB72"/>
      <c r="DZC72"/>
      <c r="DZD72"/>
      <c r="DZE72"/>
      <c r="DZF72"/>
      <c r="DZG72"/>
      <c r="DZH72"/>
      <c r="DZI72"/>
      <c r="DZJ72"/>
      <c r="DZK72"/>
      <c r="DZL72"/>
      <c r="DZM72"/>
      <c r="DZN72"/>
      <c r="DZO72"/>
      <c r="DZP72"/>
      <c r="DZQ72"/>
      <c r="DZR72"/>
      <c r="DZS72"/>
      <c r="DZT72"/>
      <c r="DZU72"/>
      <c r="DZV72"/>
      <c r="DZW72"/>
      <c r="DZX72"/>
      <c r="DZY72"/>
      <c r="DZZ72"/>
      <c r="EAA72"/>
      <c r="EAB72"/>
      <c r="EAC72"/>
      <c r="EAD72"/>
      <c r="EAE72"/>
      <c r="EAF72"/>
      <c r="EAG72"/>
      <c r="EAH72"/>
      <c r="EAI72"/>
      <c r="EAJ72"/>
      <c r="EAK72"/>
      <c r="EAL72"/>
      <c r="EAM72"/>
      <c r="EAN72"/>
      <c r="EAO72"/>
      <c r="EAP72"/>
      <c r="EAQ72"/>
      <c r="EAR72"/>
      <c r="EAS72"/>
      <c r="EAT72"/>
      <c r="EAU72"/>
      <c r="EAV72"/>
      <c r="EAW72"/>
      <c r="EAX72"/>
      <c r="EAY72"/>
      <c r="EAZ72"/>
      <c r="EBA72"/>
      <c r="EBB72"/>
      <c r="EBC72"/>
      <c r="EBD72"/>
      <c r="EBE72"/>
      <c r="EBF72"/>
      <c r="EBG72"/>
      <c r="EBH72"/>
      <c r="EBI72"/>
      <c r="EBJ72"/>
      <c r="EBK72"/>
      <c r="EBL72"/>
      <c r="EBM72"/>
      <c r="EBN72"/>
      <c r="EBO72"/>
      <c r="EBP72"/>
      <c r="EBQ72"/>
      <c r="EBR72"/>
      <c r="EBS72"/>
      <c r="EBT72"/>
      <c r="EBU72"/>
      <c r="EBV72"/>
      <c r="EBW72"/>
      <c r="EBX72"/>
      <c r="EBY72"/>
      <c r="EBZ72"/>
      <c r="ECA72"/>
      <c r="ECB72"/>
      <c r="ECC72"/>
      <c r="ECD72"/>
      <c r="ECE72"/>
      <c r="ECF72"/>
      <c r="ECG72"/>
      <c r="ECH72"/>
      <c r="ECI72"/>
      <c r="ECJ72"/>
      <c r="ECK72"/>
      <c r="ECL72"/>
      <c r="ECM72"/>
      <c r="ECN72"/>
      <c r="ECO72"/>
      <c r="ECP72"/>
      <c r="ECQ72"/>
      <c r="ECR72"/>
      <c r="ECS72"/>
      <c r="ECT72"/>
      <c r="ECU72"/>
      <c r="ECV72"/>
      <c r="ECW72"/>
      <c r="ECX72"/>
      <c r="ECY72"/>
      <c r="ECZ72"/>
      <c r="EDA72"/>
      <c r="EDB72"/>
      <c r="EDC72"/>
      <c r="EDD72"/>
      <c r="EDE72"/>
      <c r="EDF72"/>
      <c r="EDG72"/>
      <c r="EDH72"/>
      <c r="EDI72"/>
      <c r="EDJ72"/>
      <c r="EDK72"/>
      <c r="EDL72"/>
      <c r="EDM72"/>
      <c r="EDN72"/>
      <c r="EDO72"/>
      <c r="EDP72"/>
      <c r="EDQ72"/>
      <c r="EDR72"/>
      <c r="EDS72"/>
      <c r="EDT72"/>
      <c r="EDU72"/>
      <c r="EDV72"/>
      <c r="EDW72"/>
      <c r="EDX72"/>
      <c r="EDY72"/>
      <c r="EDZ72"/>
      <c r="EEA72"/>
      <c r="EEB72"/>
      <c r="EEC72"/>
      <c r="EED72"/>
      <c r="EEE72"/>
      <c r="EEF72"/>
      <c r="EEG72"/>
      <c r="EEH72"/>
      <c r="EEI72"/>
      <c r="EEJ72"/>
      <c r="EEK72"/>
      <c r="EEL72"/>
      <c r="EEM72"/>
      <c r="EEN72"/>
      <c r="EEO72"/>
      <c r="EEP72"/>
      <c r="EEQ72"/>
      <c r="EER72"/>
      <c r="EES72"/>
      <c r="EET72"/>
      <c r="EEU72"/>
      <c r="EEV72"/>
      <c r="EEW72"/>
      <c r="EEX72"/>
      <c r="EEY72"/>
      <c r="EEZ72"/>
      <c r="EFA72"/>
      <c r="EFB72"/>
      <c r="EFC72"/>
      <c r="EFD72"/>
      <c r="EFE72"/>
      <c r="EFF72"/>
      <c r="EFG72"/>
      <c r="EFH72"/>
      <c r="EFI72"/>
      <c r="EFJ72"/>
      <c r="EFK72"/>
      <c r="EFL72"/>
      <c r="EFM72"/>
      <c r="EFN72"/>
      <c r="EFO72"/>
      <c r="EFP72"/>
      <c r="EFQ72"/>
      <c r="EFR72"/>
      <c r="EFS72"/>
      <c r="EFT72"/>
      <c r="EFU72"/>
      <c r="EFV72"/>
      <c r="EFW72"/>
      <c r="EFX72"/>
      <c r="EFY72"/>
      <c r="EFZ72"/>
      <c r="EGA72"/>
      <c r="EGB72"/>
      <c r="EGC72"/>
      <c r="EGD72"/>
      <c r="EGE72"/>
      <c r="EGF72"/>
      <c r="EGG72"/>
      <c r="EGH72"/>
      <c r="EGI72"/>
      <c r="EGJ72"/>
      <c r="EGK72"/>
      <c r="EGL72"/>
      <c r="EGM72"/>
      <c r="EGN72"/>
      <c r="EGO72"/>
      <c r="EGP72"/>
      <c r="EGQ72"/>
      <c r="EGR72"/>
      <c r="EGS72"/>
      <c r="EGT72"/>
      <c r="EGU72"/>
      <c r="EGV72"/>
      <c r="EGW72"/>
      <c r="EGX72"/>
      <c r="EGY72"/>
      <c r="EGZ72"/>
      <c r="EHA72"/>
      <c r="EHB72"/>
      <c r="EHC72"/>
      <c r="EHD72"/>
      <c r="EHE72"/>
      <c r="EHF72"/>
      <c r="EHG72"/>
      <c r="EHH72"/>
      <c r="EHI72"/>
      <c r="EHJ72"/>
      <c r="EHK72"/>
      <c r="EHL72"/>
      <c r="EHM72"/>
      <c r="EHN72"/>
      <c r="EHO72"/>
      <c r="EHP72"/>
      <c r="EHQ72"/>
      <c r="EHR72"/>
      <c r="EHS72"/>
      <c r="EHT72"/>
      <c r="EHU72"/>
      <c r="EHV72"/>
      <c r="EHW72"/>
      <c r="EHX72"/>
      <c r="EHY72"/>
      <c r="EHZ72"/>
      <c r="EIA72"/>
      <c r="EIB72"/>
      <c r="EIC72"/>
      <c r="EID72"/>
      <c r="EIE72"/>
      <c r="EIF72"/>
      <c r="EIG72"/>
      <c r="EIH72"/>
      <c r="EII72"/>
      <c r="EIJ72"/>
      <c r="EIK72"/>
      <c r="EIL72"/>
      <c r="EIM72"/>
      <c r="EIN72"/>
      <c r="EIO72"/>
      <c r="EIP72"/>
      <c r="EIQ72"/>
      <c r="EIR72"/>
      <c r="EIS72"/>
      <c r="EIT72"/>
      <c r="EIU72"/>
      <c r="EIV72"/>
      <c r="EIW72"/>
      <c r="EIX72"/>
      <c r="EIY72"/>
      <c r="EIZ72"/>
      <c r="EJA72"/>
      <c r="EJB72"/>
      <c r="EJC72"/>
      <c r="EJD72"/>
      <c r="EJE72"/>
      <c r="EJF72"/>
      <c r="EJG72"/>
      <c r="EJH72"/>
      <c r="EJI72"/>
      <c r="EJJ72"/>
      <c r="EJK72"/>
      <c r="EJL72"/>
      <c r="EJM72"/>
      <c r="EJN72"/>
      <c r="EJO72"/>
      <c r="EJP72"/>
      <c r="EJQ72"/>
      <c r="EJR72"/>
      <c r="EJS72"/>
      <c r="EJT72"/>
      <c r="EJU72"/>
      <c r="EJV72"/>
      <c r="EJW72"/>
      <c r="EJX72"/>
      <c r="EJY72"/>
      <c r="EJZ72"/>
      <c r="EKA72"/>
      <c r="EKB72"/>
      <c r="EKC72"/>
      <c r="EKD72"/>
      <c r="EKE72"/>
      <c r="EKF72"/>
      <c r="EKG72"/>
      <c r="EKH72"/>
      <c r="EKI72"/>
      <c r="EKJ72"/>
      <c r="EKK72"/>
      <c r="EKL72"/>
      <c r="EKM72"/>
      <c r="EKN72"/>
      <c r="EKO72"/>
      <c r="EKP72"/>
      <c r="EKQ72"/>
      <c r="EKR72"/>
      <c r="EKS72"/>
      <c r="EKT72"/>
      <c r="EKU72"/>
      <c r="EKV72"/>
      <c r="EKW72"/>
      <c r="EKX72"/>
      <c r="EKY72"/>
      <c r="EKZ72"/>
      <c r="ELA72"/>
      <c r="ELB72"/>
      <c r="ELC72"/>
      <c r="ELD72"/>
      <c r="ELE72"/>
      <c r="ELF72"/>
      <c r="ELG72"/>
      <c r="ELH72"/>
      <c r="ELI72"/>
      <c r="ELJ72"/>
      <c r="ELK72"/>
      <c r="ELL72"/>
      <c r="ELM72"/>
      <c r="ELN72"/>
      <c r="ELO72"/>
      <c r="ELP72"/>
      <c r="ELQ72"/>
      <c r="ELR72"/>
      <c r="ELS72"/>
      <c r="ELT72"/>
      <c r="ELU72"/>
      <c r="ELV72"/>
      <c r="ELW72"/>
      <c r="ELX72"/>
      <c r="ELY72"/>
      <c r="ELZ72"/>
      <c r="EMA72"/>
      <c r="EMB72"/>
      <c r="EMC72"/>
      <c r="EMD72"/>
      <c r="EME72"/>
      <c r="EMF72"/>
      <c r="EMG72"/>
      <c r="EMH72"/>
      <c r="EMI72"/>
      <c r="EMJ72"/>
      <c r="EMK72"/>
      <c r="EML72"/>
      <c r="EMM72"/>
      <c r="EMN72"/>
      <c r="EMO72"/>
      <c r="EMP72"/>
      <c r="EMQ72"/>
      <c r="EMR72"/>
      <c r="EMS72"/>
      <c r="EMT72"/>
      <c r="EMU72"/>
      <c r="EMV72"/>
      <c r="EMW72"/>
      <c r="EMX72"/>
      <c r="EMY72"/>
      <c r="EMZ72"/>
      <c r="ENA72"/>
      <c r="ENB72"/>
      <c r="ENC72"/>
      <c r="END72"/>
      <c r="ENE72"/>
      <c r="ENF72"/>
      <c r="ENG72"/>
      <c r="ENH72"/>
      <c r="ENI72"/>
      <c r="ENJ72"/>
      <c r="ENK72"/>
      <c r="ENL72"/>
      <c r="ENM72"/>
      <c r="ENN72"/>
      <c r="ENO72"/>
      <c r="ENP72"/>
      <c r="ENQ72"/>
      <c r="ENR72"/>
      <c r="ENS72"/>
      <c r="ENT72"/>
      <c r="ENU72"/>
      <c r="ENV72"/>
      <c r="ENW72"/>
      <c r="ENX72"/>
      <c r="ENY72"/>
      <c r="ENZ72"/>
      <c r="EOA72"/>
      <c r="EOB72"/>
      <c r="EOC72"/>
      <c r="EOD72"/>
      <c r="EOE72"/>
      <c r="EOF72"/>
      <c r="EOG72"/>
      <c r="EOH72"/>
      <c r="EOI72"/>
      <c r="EOJ72"/>
      <c r="EOK72"/>
      <c r="EOL72"/>
      <c r="EOM72"/>
      <c r="EON72"/>
      <c r="EOO72"/>
      <c r="EOP72"/>
      <c r="EOQ72"/>
      <c r="EOR72"/>
      <c r="EOS72"/>
      <c r="EOT72"/>
      <c r="EOU72"/>
      <c r="EOV72"/>
      <c r="EOW72"/>
      <c r="EOX72"/>
      <c r="EOY72"/>
      <c r="EOZ72"/>
      <c r="EPA72"/>
      <c r="EPB72"/>
      <c r="EPC72"/>
      <c r="EPD72"/>
      <c r="EPE72"/>
      <c r="EPF72"/>
      <c r="EPG72"/>
      <c r="EPH72"/>
      <c r="EPI72"/>
      <c r="EPJ72"/>
      <c r="EPK72"/>
      <c r="EPL72"/>
      <c r="EPM72"/>
      <c r="EPN72"/>
      <c r="EPO72"/>
      <c r="EPP72"/>
      <c r="EPQ72"/>
      <c r="EPR72"/>
      <c r="EPS72"/>
      <c r="EPT72"/>
      <c r="EPU72"/>
      <c r="EPV72"/>
      <c r="EPW72"/>
      <c r="EPX72"/>
      <c r="EPY72"/>
      <c r="EPZ72"/>
      <c r="EQA72"/>
      <c r="EQB72"/>
      <c r="EQC72"/>
      <c r="EQD72"/>
      <c r="EQE72"/>
      <c r="EQF72"/>
      <c r="EQG72"/>
      <c r="EQH72"/>
      <c r="EQI72"/>
      <c r="EQJ72"/>
      <c r="EQK72"/>
      <c r="EQL72"/>
      <c r="EQM72"/>
      <c r="EQN72"/>
      <c r="EQO72"/>
      <c r="EQP72"/>
      <c r="EQQ72"/>
      <c r="EQR72"/>
      <c r="EQS72"/>
      <c r="EQT72"/>
      <c r="EQU72"/>
      <c r="EQV72"/>
      <c r="EQW72"/>
      <c r="EQX72"/>
      <c r="EQY72"/>
      <c r="EQZ72"/>
      <c r="ERA72"/>
      <c r="ERB72"/>
      <c r="ERC72"/>
      <c r="ERD72"/>
      <c r="ERE72"/>
      <c r="ERF72"/>
      <c r="ERG72"/>
      <c r="ERH72"/>
      <c r="ERI72"/>
      <c r="ERJ72"/>
      <c r="ERK72"/>
      <c r="ERL72"/>
      <c r="ERM72"/>
      <c r="ERN72"/>
      <c r="ERO72"/>
      <c r="ERP72"/>
      <c r="ERQ72"/>
      <c r="ERR72"/>
      <c r="ERS72"/>
      <c r="ERT72"/>
      <c r="ERU72"/>
      <c r="ERV72"/>
      <c r="ERW72"/>
      <c r="ERX72"/>
      <c r="ERY72"/>
      <c r="ERZ72"/>
      <c r="ESA72"/>
      <c r="ESB72"/>
      <c r="ESC72"/>
      <c r="ESD72"/>
      <c r="ESE72"/>
      <c r="ESF72"/>
      <c r="ESG72"/>
      <c r="ESH72"/>
      <c r="ESI72"/>
      <c r="ESJ72"/>
      <c r="ESK72"/>
      <c r="ESL72"/>
      <c r="ESM72"/>
      <c r="ESN72"/>
      <c r="ESO72"/>
      <c r="ESP72"/>
      <c r="ESQ72"/>
      <c r="ESR72"/>
      <c r="ESS72"/>
      <c r="EST72"/>
      <c r="ESU72"/>
      <c r="ESV72"/>
      <c r="ESW72"/>
      <c r="ESX72"/>
      <c r="ESY72"/>
      <c r="ESZ72"/>
      <c r="ETA72"/>
      <c r="ETB72"/>
      <c r="ETC72"/>
      <c r="ETD72"/>
      <c r="ETE72"/>
      <c r="ETF72"/>
      <c r="ETG72"/>
      <c r="ETH72"/>
      <c r="ETI72"/>
      <c r="ETJ72"/>
      <c r="ETK72"/>
      <c r="ETL72"/>
      <c r="ETM72"/>
      <c r="ETN72"/>
      <c r="ETO72"/>
      <c r="ETP72"/>
      <c r="ETQ72"/>
      <c r="ETR72"/>
      <c r="ETS72"/>
      <c r="ETT72"/>
      <c r="ETU72"/>
      <c r="ETV72"/>
      <c r="ETW72"/>
      <c r="ETX72"/>
      <c r="ETY72"/>
      <c r="ETZ72"/>
      <c r="EUA72"/>
      <c r="EUB72"/>
      <c r="EUC72"/>
      <c r="EUD72"/>
      <c r="EUE72"/>
      <c r="EUF72"/>
      <c r="EUG72"/>
      <c r="EUH72"/>
      <c r="EUI72"/>
      <c r="EUJ72"/>
      <c r="EUK72"/>
      <c r="EUL72"/>
      <c r="EUM72"/>
      <c r="EUN72"/>
      <c r="EUO72"/>
      <c r="EUP72"/>
      <c r="EUQ72"/>
      <c r="EUR72"/>
      <c r="EUS72"/>
      <c r="EUT72"/>
      <c r="EUU72"/>
      <c r="EUV72"/>
      <c r="EUW72"/>
      <c r="EUX72"/>
      <c r="EUY72"/>
      <c r="EUZ72"/>
      <c r="EVA72"/>
      <c r="EVB72"/>
      <c r="EVC72"/>
      <c r="EVD72"/>
      <c r="EVE72"/>
      <c r="EVF72"/>
      <c r="EVG72"/>
      <c r="EVH72"/>
      <c r="EVI72"/>
      <c r="EVJ72"/>
      <c r="EVK72"/>
      <c r="EVL72"/>
      <c r="EVM72"/>
      <c r="EVN72"/>
      <c r="EVO72"/>
      <c r="EVP72"/>
      <c r="EVQ72"/>
      <c r="EVR72"/>
      <c r="EVS72"/>
      <c r="EVT72"/>
      <c r="EVU72"/>
      <c r="EVV72"/>
      <c r="EVW72"/>
      <c r="EVX72"/>
      <c r="EVY72"/>
      <c r="EVZ72"/>
      <c r="EWA72"/>
      <c r="EWB72"/>
      <c r="EWC72"/>
      <c r="EWD72"/>
      <c r="EWE72"/>
      <c r="EWF72"/>
      <c r="EWG72"/>
      <c r="EWH72"/>
      <c r="EWI72"/>
      <c r="EWJ72"/>
      <c r="EWK72"/>
      <c r="EWL72"/>
      <c r="EWM72"/>
      <c r="EWN72"/>
      <c r="EWO72"/>
      <c r="EWP72"/>
      <c r="EWQ72"/>
      <c r="EWR72"/>
      <c r="EWS72"/>
      <c r="EWT72"/>
      <c r="EWU72"/>
      <c r="EWV72"/>
      <c r="EWW72"/>
      <c r="EWX72"/>
      <c r="EWY72"/>
      <c r="EWZ72"/>
      <c r="EXA72"/>
      <c r="EXB72"/>
      <c r="EXC72"/>
      <c r="EXD72"/>
      <c r="EXE72"/>
      <c r="EXF72"/>
      <c r="EXG72"/>
      <c r="EXH72"/>
      <c r="EXI72"/>
      <c r="EXJ72"/>
      <c r="EXK72"/>
      <c r="EXL72"/>
      <c r="EXM72"/>
      <c r="EXN72"/>
      <c r="EXO72"/>
      <c r="EXP72"/>
      <c r="EXQ72"/>
      <c r="EXR72"/>
      <c r="EXS72"/>
      <c r="EXT72"/>
      <c r="EXU72"/>
      <c r="EXV72"/>
      <c r="EXW72"/>
      <c r="EXX72"/>
      <c r="EXY72"/>
      <c r="EXZ72"/>
      <c r="EYA72"/>
      <c r="EYB72"/>
      <c r="EYC72"/>
      <c r="EYD72"/>
      <c r="EYE72"/>
      <c r="EYF72"/>
      <c r="EYG72"/>
      <c r="EYH72"/>
      <c r="EYI72"/>
      <c r="EYJ72"/>
      <c r="EYK72"/>
      <c r="EYL72"/>
      <c r="EYM72"/>
      <c r="EYN72"/>
      <c r="EYO72"/>
      <c r="EYP72"/>
      <c r="EYQ72"/>
      <c r="EYR72"/>
      <c r="EYS72"/>
      <c r="EYT72"/>
      <c r="EYU72"/>
      <c r="EYV72"/>
      <c r="EYW72"/>
      <c r="EYX72"/>
      <c r="EYY72"/>
      <c r="EYZ72"/>
      <c r="EZA72"/>
      <c r="EZB72"/>
      <c r="EZC72"/>
      <c r="EZD72"/>
      <c r="EZE72"/>
      <c r="EZF72"/>
      <c r="EZG72"/>
      <c r="EZH72"/>
      <c r="EZI72"/>
      <c r="EZJ72"/>
      <c r="EZK72"/>
      <c r="EZL72"/>
      <c r="EZM72"/>
      <c r="EZN72"/>
      <c r="EZO72"/>
      <c r="EZP72"/>
      <c r="EZQ72"/>
      <c r="EZR72"/>
      <c r="EZS72"/>
      <c r="EZT72"/>
      <c r="EZU72"/>
      <c r="EZV72"/>
      <c r="EZW72"/>
      <c r="EZX72"/>
      <c r="EZY72"/>
      <c r="EZZ72"/>
      <c r="FAA72"/>
      <c r="FAB72"/>
      <c r="FAC72"/>
      <c r="FAD72"/>
      <c r="FAE72"/>
      <c r="FAF72"/>
      <c r="FAG72"/>
      <c r="FAH72"/>
      <c r="FAI72"/>
      <c r="FAJ72"/>
      <c r="FAK72"/>
      <c r="FAL72"/>
      <c r="FAM72"/>
      <c r="FAN72"/>
      <c r="FAO72"/>
      <c r="FAP72"/>
      <c r="FAQ72"/>
      <c r="FAR72"/>
      <c r="FAS72"/>
      <c r="FAT72"/>
      <c r="FAU72"/>
      <c r="FAV72"/>
      <c r="FAW72"/>
      <c r="FAX72"/>
      <c r="FAY72"/>
      <c r="FAZ72"/>
      <c r="FBA72"/>
      <c r="FBB72"/>
      <c r="FBC72"/>
      <c r="FBD72"/>
      <c r="FBE72"/>
      <c r="FBF72"/>
      <c r="FBG72"/>
      <c r="FBH72"/>
      <c r="FBI72"/>
      <c r="FBJ72"/>
      <c r="FBK72"/>
      <c r="FBL72"/>
      <c r="FBM72"/>
      <c r="FBN72"/>
      <c r="FBO72"/>
      <c r="FBP72"/>
      <c r="FBQ72"/>
      <c r="FBR72"/>
      <c r="FBS72"/>
      <c r="FBT72"/>
      <c r="FBU72"/>
      <c r="FBV72"/>
      <c r="FBW72"/>
      <c r="FBX72"/>
      <c r="FBY72"/>
      <c r="FBZ72"/>
      <c r="FCA72"/>
      <c r="FCB72"/>
      <c r="FCC72"/>
      <c r="FCD72"/>
      <c r="FCE72"/>
      <c r="FCF72"/>
      <c r="FCG72"/>
      <c r="FCH72"/>
      <c r="FCI72"/>
      <c r="FCJ72"/>
      <c r="FCK72"/>
      <c r="FCL72"/>
      <c r="FCM72"/>
      <c r="FCN72"/>
      <c r="FCO72"/>
      <c r="FCP72"/>
      <c r="FCQ72"/>
      <c r="FCR72"/>
      <c r="FCS72"/>
      <c r="FCT72"/>
      <c r="FCU72"/>
      <c r="FCV72"/>
      <c r="FCW72"/>
      <c r="FCX72"/>
      <c r="FCY72"/>
      <c r="FCZ72"/>
      <c r="FDA72"/>
      <c r="FDB72"/>
      <c r="FDC72"/>
      <c r="FDD72"/>
      <c r="FDE72"/>
      <c r="FDF72"/>
      <c r="FDG72"/>
      <c r="FDH72"/>
      <c r="FDI72"/>
      <c r="FDJ72"/>
      <c r="FDK72"/>
      <c r="FDL72"/>
      <c r="FDM72"/>
      <c r="FDN72"/>
      <c r="FDO72"/>
      <c r="FDP72"/>
      <c r="FDQ72"/>
      <c r="FDR72"/>
      <c r="FDS72"/>
      <c r="FDT72"/>
      <c r="FDU72"/>
      <c r="FDV72"/>
      <c r="FDW72"/>
      <c r="FDX72"/>
      <c r="FDY72"/>
      <c r="FDZ72"/>
      <c r="FEA72"/>
      <c r="FEB72"/>
      <c r="FEC72"/>
      <c r="FED72"/>
      <c r="FEE72"/>
      <c r="FEF72"/>
      <c r="FEG72"/>
      <c r="FEH72"/>
      <c r="FEI72"/>
      <c r="FEJ72"/>
      <c r="FEK72"/>
      <c r="FEL72"/>
      <c r="FEM72"/>
      <c r="FEN72"/>
      <c r="FEO72"/>
      <c r="FEP72"/>
      <c r="FEQ72"/>
      <c r="FER72"/>
      <c r="FES72"/>
      <c r="FET72"/>
      <c r="FEU72"/>
      <c r="FEV72"/>
      <c r="FEW72"/>
      <c r="FEX72"/>
      <c r="FEY72"/>
      <c r="FEZ72"/>
      <c r="FFA72"/>
      <c r="FFB72"/>
      <c r="FFC72"/>
      <c r="FFD72"/>
      <c r="FFE72"/>
      <c r="FFF72"/>
      <c r="FFG72"/>
      <c r="FFH72"/>
      <c r="FFI72"/>
      <c r="FFJ72"/>
      <c r="FFK72"/>
      <c r="FFL72"/>
      <c r="FFM72"/>
      <c r="FFN72"/>
      <c r="FFO72"/>
      <c r="FFP72"/>
      <c r="FFQ72"/>
      <c r="FFR72"/>
      <c r="FFS72"/>
      <c r="FFT72"/>
      <c r="FFU72"/>
      <c r="FFV72"/>
      <c r="FFW72"/>
      <c r="FFX72"/>
      <c r="FFY72"/>
      <c r="FFZ72"/>
      <c r="FGA72"/>
      <c r="FGB72"/>
      <c r="FGC72"/>
      <c r="FGD72"/>
      <c r="FGE72"/>
      <c r="FGF72"/>
      <c r="FGG72"/>
      <c r="FGH72"/>
      <c r="FGI72"/>
      <c r="FGJ72"/>
      <c r="FGK72"/>
      <c r="FGL72"/>
      <c r="FGM72"/>
      <c r="FGN72"/>
      <c r="FGO72"/>
      <c r="FGP72"/>
      <c r="FGQ72"/>
      <c r="FGR72"/>
      <c r="FGS72"/>
      <c r="FGT72"/>
      <c r="FGU72"/>
      <c r="FGV72"/>
      <c r="FGW72"/>
      <c r="FGX72"/>
      <c r="FGY72"/>
      <c r="FGZ72"/>
      <c r="FHA72"/>
      <c r="FHB72"/>
      <c r="FHC72"/>
      <c r="FHD72"/>
      <c r="FHE72"/>
      <c r="FHF72"/>
      <c r="FHG72"/>
      <c r="FHH72"/>
      <c r="FHI72"/>
      <c r="FHJ72"/>
      <c r="FHK72"/>
      <c r="FHL72"/>
      <c r="FHM72"/>
      <c r="FHN72"/>
      <c r="FHO72"/>
      <c r="FHP72"/>
      <c r="FHQ72"/>
      <c r="FHR72"/>
      <c r="FHS72"/>
      <c r="FHT72"/>
      <c r="FHU72"/>
      <c r="FHV72"/>
      <c r="FHW72"/>
      <c r="FHX72"/>
      <c r="FHY72"/>
      <c r="FHZ72"/>
      <c r="FIA72"/>
      <c r="FIB72"/>
      <c r="FIC72"/>
      <c r="FID72"/>
      <c r="FIE72"/>
      <c r="FIF72"/>
      <c r="FIG72"/>
      <c r="FIH72"/>
      <c r="FII72"/>
      <c r="FIJ72"/>
      <c r="FIK72"/>
      <c r="FIL72"/>
      <c r="FIM72"/>
      <c r="FIN72"/>
      <c r="FIO72"/>
      <c r="FIP72"/>
      <c r="FIQ72"/>
      <c r="FIR72"/>
      <c r="FIS72"/>
      <c r="FIT72"/>
      <c r="FIU72"/>
      <c r="FIV72"/>
      <c r="FIW72"/>
      <c r="FIX72"/>
      <c r="FIY72"/>
      <c r="FIZ72"/>
      <c r="FJA72"/>
      <c r="FJB72"/>
      <c r="FJC72"/>
      <c r="FJD72"/>
      <c r="FJE72"/>
      <c r="FJF72"/>
      <c r="FJG72"/>
      <c r="FJH72"/>
      <c r="FJI72"/>
      <c r="FJJ72"/>
      <c r="FJK72"/>
      <c r="FJL72"/>
      <c r="FJM72"/>
      <c r="FJN72"/>
      <c r="FJO72"/>
      <c r="FJP72"/>
      <c r="FJQ72"/>
      <c r="FJR72"/>
      <c r="FJS72"/>
      <c r="FJT72"/>
      <c r="FJU72"/>
      <c r="FJV72"/>
      <c r="FJW72"/>
      <c r="FJX72"/>
      <c r="FJY72"/>
      <c r="FJZ72"/>
      <c r="FKA72"/>
      <c r="FKB72"/>
      <c r="FKC72"/>
      <c r="FKD72"/>
      <c r="FKE72"/>
      <c r="FKF72"/>
      <c r="FKG72"/>
      <c r="FKH72"/>
      <c r="FKI72"/>
      <c r="FKJ72"/>
      <c r="FKK72"/>
      <c r="FKL72"/>
      <c r="FKM72"/>
      <c r="FKN72"/>
      <c r="FKO72"/>
      <c r="FKP72"/>
      <c r="FKQ72"/>
      <c r="FKR72"/>
      <c r="FKS72"/>
      <c r="FKT72"/>
      <c r="FKU72"/>
      <c r="FKV72"/>
      <c r="FKW72"/>
      <c r="FKX72"/>
      <c r="FKY72"/>
      <c r="FKZ72"/>
      <c r="FLA72"/>
      <c r="FLB72"/>
      <c r="FLC72"/>
      <c r="FLD72"/>
      <c r="FLE72"/>
      <c r="FLF72"/>
      <c r="FLG72"/>
      <c r="FLH72"/>
      <c r="FLI72"/>
      <c r="FLJ72"/>
      <c r="FLK72"/>
      <c r="FLL72"/>
      <c r="FLM72"/>
      <c r="FLN72"/>
      <c r="FLO72"/>
      <c r="FLP72"/>
      <c r="FLQ72"/>
      <c r="FLR72"/>
      <c r="FLS72"/>
      <c r="FLT72"/>
      <c r="FLU72"/>
      <c r="FLV72"/>
      <c r="FLW72"/>
      <c r="FLX72"/>
      <c r="FLY72"/>
      <c r="FLZ72"/>
      <c r="FMA72"/>
      <c r="FMB72"/>
      <c r="FMC72"/>
      <c r="FMD72"/>
      <c r="FME72"/>
      <c r="FMF72"/>
      <c r="FMG72"/>
      <c r="FMH72"/>
      <c r="FMI72"/>
      <c r="FMJ72"/>
      <c r="FMK72"/>
      <c r="FML72"/>
      <c r="FMM72"/>
      <c r="FMN72"/>
      <c r="FMO72"/>
      <c r="FMP72"/>
      <c r="FMQ72"/>
      <c r="FMR72"/>
      <c r="FMS72"/>
      <c r="FMT72"/>
      <c r="FMU72"/>
      <c r="FMV72"/>
      <c r="FMW72"/>
      <c r="FMX72"/>
      <c r="FMY72"/>
      <c r="FMZ72"/>
      <c r="FNA72"/>
      <c r="FNB72"/>
      <c r="FNC72"/>
      <c r="FND72"/>
      <c r="FNE72"/>
      <c r="FNF72"/>
      <c r="FNG72"/>
      <c r="FNH72"/>
      <c r="FNI72"/>
      <c r="FNJ72"/>
      <c r="FNK72"/>
      <c r="FNL72"/>
      <c r="FNM72"/>
      <c r="FNN72"/>
      <c r="FNO72"/>
      <c r="FNP72"/>
      <c r="FNQ72"/>
      <c r="FNR72"/>
      <c r="FNS72"/>
      <c r="FNT72"/>
      <c r="FNU72"/>
      <c r="FNV72"/>
      <c r="FNW72"/>
      <c r="FNX72"/>
      <c r="FNY72"/>
      <c r="FNZ72"/>
      <c r="FOA72"/>
      <c r="FOB72"/>
      <c r="FOC72"/>
      <c r="FOD72"/>
      <c r="FOE72"/>
      <c r="FOF72"/>
      <c r="FOG72"/>
      <c r="FOH72"/>
      <c r="FOI72"/>
      <c r="FOJ72"/>
      <c r="FOK72"/>
      <c r="FOL72"/>
      <c r="FOM72"/>
      <c r="FON72"/>
      <c r="FOO72"/>
      <c r="FOP72"/>
      <c r="FOQ72"/>
      <c r="FOR72"/>
      <c r="FOS72"/>
      <c r="FOT72"/>
      <c r="FOU72"/>
      <c r="FOV72"/>
      <c r="FOW72"/>
      <c r="FOX72"/>
      <c r="FOY72"/>
      <c r="FOZ72"/>
      <c r="FPA72"/>
      <c r="FPB72"/>
      <c r="FPC72"/>
      <c r="FPD72"/>
      <c r="FPE72"/>
      <c r="FPF72"/>
      <c r="FPG72"/>
      <c r="FPH72"/>
      <c r="FPI72"/>
      <c r="FPJ72"/>
      <c r="FPK72"/>
      <c r="FPL72"/>
      <c r="FPM72"/>
      <c r="FPN72"/>
      <c r="FPO72"/>
      <c r="FPP72"/>
      <c r="FPQ72"/>
      <c r="FPR72"/>
      <c r="FPS72"/>
      <c r="FPT72"/>
      <c r="FPU72"/>
      <c r="FPV72"/>
      <c r="FPW72"/>
      <c r="FPX72"/>
      <c r="FPY72"/>
      <c r="FPZ72"/>
      <c r="FQA72"/>
      <c r="FQB72"/>
      <c r="FQC72"/>
      <c r="FQD72"/>
      <c r="FQE72"/>
      <c r="FQF72"/>
      <c r="FQG72"/>
      <c r="FQH72"/>
      <c r="FQI72"/>
      <c r="FQJ72"/>
      <c r="FQK72"/>
      <c r="FQL72"/>
      <c r="FQM72"/>
      <c r="FQN72"/>
      <c r="FQO72"/>
      <c r="FQP72"/>
      <c r="FQQ72"/>
      <c r="FQR72"/>
      <c r="FQS72"/>
      <c r="FQT72"/>
      <c r="FQU72"/>
      <c r="FQV72"/>
      <c r="FQW72"/>
      <c r="FQX72"/>
      <c r="FQY72"/>
      <c r="FQZ72"/>
      <c r="FRA72"/>
      <c r="FRB72"/>
      <c r="FRC72"/>
      <c r="FRD72"/>
      <c r="FRE72"/>
      <c r="FRF72"/>
      <c r="FRG72"/>
      <c r="FRH72"/>
      <c r="FRI72"/>
      <c r="FRJ72"/>
      <c r="FRK72"/>
      <c r="FRL72"/>
      <c r="FRM72"/>
      <c r="FRN72"/>
      <c r="FRO72"/>
      <c r="FRP72"/>
      <c r="FRQ72"/>
      <c r="FRR72"/>
      <c r="FRS72"/>
      <c r="FRT72"/>
      <c r="FRU72"/>
      <c r="FRV72"/>
      <c r="FRW72"/>
      <c r="FRX72"/>
      <c r="FRY72"/>
      <c r="FRZ72"/>
      <c r="FSA72"/>
      <c r="FSB72"/>
      <c r="FSC72"/>
      <c r="FSD72"/>
      <c r="FSE72"/>
      <c r="FSF72"/>
      <c r="FSG72"/>
      <c r="FSH72"/>
      <c r="FSI72"/>
      <c r="FSJ72"/>
      <c r="FSK72"/>
      <c r="FSL72"/>
      <c r="FSM72"/>
      <c r="FSN72"/>
      <c r="FSO72"/>
      <c r="FSP72"/>
      <c r="FSQ72"/>
      <c r="FSR72"/>
      <c r="FSS72"/>
      <c r="FST72"/>
      <c r="FSU72"/>
      <c r="FSV72"/>
      <c r="FSW72"/>
      <c r="FSX72"/>
      <c r="FSY72"/>
      <c r="FSZ72"/>
      <c r="FTA72"/>
      <c r="FTB72"/>
      <c r="FTC72"/>
      <c r="FTD72"/>
      <c r="FTE72"/>
      <c r="FTF72"/>
      <c r="FTG72"/>
      <c r="FTH72"/>
      <c r="FTI72"/>
      <c r="FTJ72"/>
      <c r="FTK72"/>
      <c r="FTL72"/>
      <c r="FTM72"/>
      <c r="FTN72"/>
      <c r="FTO72"/>
      <c r="FTP72"/>
      <c r="FTQ72"/>
      <c r="FTR72"/>
      <c r="FTS72"/>
      <c r="FTT72"/>
      <c r="FTU72"/>
      <c r="FTV72"/>
      <c r="FTW72"/>
      <c r="FTX72"/>
      <c r="FTY72"/>
      <c r="FTZ72"/>
      <c r="FUA72"/>
      <c r="FUB72"/>
      <c r="FUC72"/>
      <c r="FUD72"/>
      <c r="FUE72"/>
      <c r="FUF72"/>
      <c r="FUG72"/>
      <c r="FUH72"/>
      <c r="FUI72"/>
      <c r="FUJ72"/>
      <c r="FUK72"/>
      <c r="FUL72"/>
      <c r="FUM72"/>
      <c r="FUN72"/>
      <c r="FUO72"/>
      <c r="FUP72"/>
      <c r="FUQ72"/>
      <c r="FUR72"/>
      <c r="FUS72"/>
      <c r="FUT72"/>
      <c r="FUU72"/>
      <c r="FUV72"/>
      <c r="FUW72"/>
      <c r="FUX72"/>
      <c r="FUY72"/>
      <c r="FUZ72"/>
      <c r="FVA72"/>
      <c r="FVB72"/>
      <c r="FVC72"/>
      <c r="FVD72"/>
      <c r="FVE72"/>
      <c r="FVF72"/>
      <c r="FVG72"/>
      <c r="FVH72"/>
      <c r="FVI72"/>
      <c r="FVJ72"/>
      <c r="FVK72"/>
      <c r="FVL72"/>
      <c r="FVM72"/>
      <c r="FVN72"/>
      <c r="FVO72"/>
      <c r="FVP72"/>
      <c r="FVQ72"/>
      <c r="FVR72"/>
      <c r="FVS72"/>
      <c r="FVT72"/>
      <c r="FVU72"/>
      <c r="FVV72"/>
      <c r="FVW72"/>
      <c r="FVX72"/>
      <c r="FVY72"/>
      <c r="FVZ72"/>
      <c r="FWA72"/>
      <c r="FWB72"/>
      <c r="FWC72"/>
      <c r="FWD72"/>
      <c r="FWE72"/>
      <c r="FWF72"/>
      <c r="FWG72"/>
      <c r="FWH72"/>
      <c r="FWI72"/>
      <c r="FWJ72"/>
      <c r="FWK72"/>
      <c r="FWL72"/>
      <c r="FWM72"/>
      <c r="FWN72"/>
      <c r="FWO72"/>
      <c r="FWP72"/>
      <c r="FWQ72"/>
      <c r="FWR72"/>
      <c r="FWS72"/>
      <c r="FWT72"/>
      <c r="FWU72"/>
      <c r="FWV72"/>
      <c r="FWW72"/>
      <c r="FWX72"/>
      <c r="FWY72"/>
      <c r="FWZ72"/>
      <c r="FXA72"/>
      <c r="FXB72"/>
      <c r="FXC72"/>
      <c r="FXD72"/>
      <c r="FXE72"/>
      <c r="FXF72"/>
      <c r="FXG72"/>
      <c r="FXH72"/>
      <c r="FXI72"/>
      <c r="FXJ72"/>
      <c r="FXK72"/>
      <c r="FXL72"/>
      <c r="FXM72"/>
      <c r="FXN72"/>
      <c r="FXO72"/>
      <c r="FXP72"/>
      <c r="FXQ72"/>
      <c r="FXR72"/>
      <c r="FXS72"/>
      <c r="FXT72"/>
      <c r="FXU72"/>
      <c r="FXV72"/>
      <c r="FXW72"/>
      <c r="FXX72"/>
      <c r="FXY72"/>
      <c r="FXZ72"/>
      <c r="FYA72"/>
      <c r="FYB72"/>
      <c r="FYC72"/>
      <c r="FYD72"/>
      <c r="FYE72"/>
      <c r="FYF72"/>
      <c r="FYG72"/>
      <c r="FYH72"/>
      <c r="FYI72"/>
      <c r="FYJ72"/>
      <c r="FYK72"/>
      <c r="FYL72"/>
      <c r="FYM72"/>
      <c r="FYN72"/>
      <c r="FYO72"/>
      <c r="FYP72"/>
      <c r="FYQ72"/>
      <c r="FYR72"/>
      <c r="FYS72"/>
      <c r="FYT72"/>
      <c r="FYU72"/>
      <c r="FYV72"/>
      <c r="FYW72"/>
      <c r="FYX72"/>
      <c r="FYY72"/>
      <c r="FYZ72"/>
      <c r="FZA72"/>
      <c r="FZB72"/>
      <c r="FZC72"/>
      <c r="FZD72"/>
      <c r="FZE72"/>
      <c r="FZF72"/>
      <c r="FZG72"/>
      <c r="FZH72"/>
      <c r="FZI72"/>
      <c r="FZJ72"/>
      <c r="FZK72"/>
      <c r="FZL72"/>
      <c r="FZM72"/>
      <c r="FZN72"/>
      <c r="FZO72"/>
      <c r="FZP72"/>
      <c r="FZQ72"/>
      <c r="FZR72"/>
      <c r="FZS72"/>
      <c r="FZT72"/>
      <c r="FZU72"/>
      <c r="FZV72"/>
      <c r="FZW72"/>
      <c r="FZX72"/>
      <c r="FZY72"/>
      <c r="FZZ72"/>
      <c r="GAA72"/>
      <c r="GAB72"/>
      <c r="GAC72"/>
      <c r="GAD72"/>
      <c r="GAE72"/>
      <c r="GAF72"/>
      <c r="GAG72"/>
      <c r="GAH72"/>
      <c r="GAI72"/>
      <c r="GAJ72"/>
      <c r="GAK72"/>
      <c r="GAL72"/>
      <c r="GAM72"/>
      <c r="GAN72"/>
      <c r="GAO72"/>
      <c r="GAP72"/>
      <c r="GAQ72"/>
      <c r="GAR72"/>
      <c r="GAS72"/>
      <c r="GAT72"/>
      <c r="GAU72"/>
      <c r="GAV72"/>
      <c r="GAW72"/>
      <c r="GAX72"/>
      <c r="GAY72"/>
      <c r="GAZ72"/>
      <c r="GBA72"/>
      <c r="GBB72"/>
      <c r="GBC72"/>
      <c r="GBD72"/>
      <c r="GBE72"/>
      <c r="GBF72"/>
      <c r="GBG72"/>
      <c r="GBH72"/>
      <c r="GBI72"/>
      <c r="GBJ72"/>
      <c r="GBK72"/>
      <c r="GBL72"/>
      <c r="GBM72"/>
      <c r="GBN72"/>
      <c r="GBO72"/>
      <c r="GBP72"/>
      <c r="GBQ72"/>
      <c r="GBR72"/>
      <c r="GBS72"/>
      <c r="GBT72"/>
      <c r="GBU72"/>
      <c r="GBV72"/>
      <c r="GBW72"/>
      <c r="GBX72"/>
      <c r="GBY72"/>
      <c r="GBZ72"/>
      <c r="GCA72"/>
      <c r="GCB72"/>
      <c r="GCC72"/>
      <c r="GCD72"/>
      <c r="GCE72"/>
      <c r="GCF72"/>
      <c r="GCG72"/>
      <c r="GCH72"/>
      <c r="GCI72"/>
      <c r="GCJ72"/>
      <c r="GCK72"/>
      <c r="GCL72"/>
      <c r="GCM72"/>
      <c r="GCN72"/>
      <c r="GCO72"/>
      <c r="GCP72"/>
      <c r="GCQ72"/>
      <c r="GCR72"/>
      <c r="GCS72"/>
      <c r="GCT72"/>
      <c r="GCU72"/>
      <c r="GCV72"/>
      <c r="GCW72"/>
      <c r="GCX72"/>
      <c r="GCY72"/>
      <c r="GCZ72"/>
      <c r="GDA72"/>
      <c r="GDB72"/>
      <c r="GDC72"/>
      <c r="GDD72"/>
      <c r="GDE72"/>
      <c r="GDF72"/>
      <c r="GDG72"/>
      <c r="GDH72"/>
      <c r="GDI72"/>
      <c r="GDJ72"/>
      <c r="GDK72"/>
      <c r="GDL72"/>
      <c r="GDM72"/>
      <c r="GDN72"/>
      <c r="GDO72"/>
      <c r="GDP72"/>
      <c r="GDQ72"/>
      <c r="GDR72"/>
      <c r="GDS72"/>
      <c r="GDT72"/>
      <c r="GDU72"/>
      <c r="GDV72"/>
      <c r="GDW72"/>
      <c r="GDX72"/>
      <c r="GDY72"/>
      <c r="GDZ72"/>
      <c r="GEA72"/>
      <c r="GEB72"/>
      <c r="GEC72"/>
      <c r="GED72"/>
      <c r="GEE72"/>
      <c r="GEF72"/>
      <c r="GEG72"/>
      <c r="GEH72"/>
      <c r="GEI72"/>
      <c r="GEJ72"/>
      <c r="GEK72"/>
      <c r="GEL72"/>
      <c r="GEM72"/>
      <c r="GEN72"/>
      <c r="GEO72"/>
      <c r="GEP72"/>
      <c r="GEQ72"/>
      <c r="GER72"/>
      <c r="GES72"/>
      <c r="GET72"/>
      <c r="GEU72"/>
      <c r="GEV72"/>
      <c r="GEW72"/>
      <c r="GEX72"/>
      <c r="GEY72"/>
      <c r="GEZ72"/>
      <c r="GFA72"/>
      <c r="GFB72"/>
      <c r="GFC72"/>
      <c r="GFD72"/>
      <c r="GFE72"/>
      <c r="GFF72"/>
      <c r="GFG72"/>
      <c r="GFH72"/>
      <c r="GFI72"/>
      <c r="GFJ72"/>
      <c r="GFK72"/>
      <c r="GFL72"/>
      <c r="GFM72"/>
      <c r="GFN72"/>
      <c r="GFO72"/>
      <c r="GFP72"/>
      <c r="GFQ72"/>
      <c r="GFR72"/>
      <c r="GFS72"/>
      <c r="GFT72"/>
      <c r="GFU72"/>
      <c r="GFV72"/>
      <c r="GFW72"/>
      <c r="GFX72"/>
      <c r="GFY72"/>
      <c r="GFZ72"/>
      <c r="GGA72"/>
      <c r="GGB72"/>
      <c r="GGC72"/>
      <c r="GGD72"/>
      <c r="GGE72"/>
      <c r="GGF72"/>
      <c r="GGG72"/>
      <c r="GGH72"/>
      <c r="GGI72"/>
      <c r="GGJ72"/>
      <c r="GGK72"/>
      <c r="GGL72"/>
      <c r="GGM72"/>
      <c r="GGN72"/>
      <c r="GGO72"/>
      <c r="GGP72"/>
      <c r="GGQ72"/>
      <c r="GGR72"/>
      <c r="GGS72"/>
      <c r="GGT72"/>
      <c r="GGU72"/>
      <c r="GGV72"/>
      <c r="GGW72"/>
      <c r="GGX72"/>
      <c r="GGY72"/>
      <c r="GGZ72"/>
      <c r="GHA72"/>
      <c r="GHB72"/>
      <c r="GHC72"/>
      <c r="GHD72"/>
      <c r="GHE72"/>
      <c r="GHF72"/>
      <c r="GHG72"/>
      <c r="GHH72"/>
      <c r="GHI72"/>
      <c r="GHJ72"/>
      <c r="GHK72"/>
      <c r="GHL72"/>
      <c r="GHM72"/>
      <c r="GHN72"/>
      <c r="GHO72"/>
      <c r="GHP72"/>
      <c r="GHQ72"/>
      <c r="GHR72"/>
      <c r="GHS72"/>
      <c r="GHT72"/>
      <c r="GHU72"/>
      <c r="GHV72"/>
      <c r="GHW72"/>
      <c r="GHX72"/>
      <c r="GHY72"/>
      <c r="GHZ72"/>
      <c r="GIA72"/>
      <c r="GIB72"/>
      <c r="GIC72"/>
      <c r="GID72"/>
      <c r="GIE72"/>
      <c r="GIF72"/>
      <c r="GIG72"/>
      <c r="GIH72"/>
      <c r="GII72"/>
      <c r="GIJ72"/>
      <c r="GIK72"/>
      <c r="GIL72"/>
      <c r="GIM72"/>
      <c r="GIN72"/>
      <c r="GIO72"/>
      <c r="GIP72"/>
      <c r="GIQ72"/>
      <c r="GIR72"/>
      <c r="GIS72"/>
      <c r="GIT72"/>
      <c r="GIU72"/>
      <c r="GIV72"/>
      <c r="GIW72"/>
      <c r="GIX72"/>
      <c r="GIY72"/>
      <c r="GIZ72"/>
      <c r="GJA72"/>
      <c r="GJB72"/>
      <c r="GJC72"/>
      <c r="GJD72"/>
      <c r="GJE72"/>
      <c r="GJF72"/>
      <c r="GJG72"/>
      <c r="GJH72"/>
      <c r="GJI72"/>
      <c r="GJJ72"/>
      <c r="GJK72"/>
      <c r="GJL72"/>
      <c r="GJM72"/>
      <c r="GJN72"/>
      <c r="GJO72"/>
      <c r="GJP72"/>
      <c r="GJQ72"/>
      <c r="GJR72"/>
      <c r="GJS72"/>
      <c r="GJT72"/>
      <c r="GJU72"/>
      <c r="GJV72"/>
      <c r="GJW72"/>
      <c r="GJX72"/>
      <c r="GJY72"/>
      <c r="GJZ72"/>
      <c r="GKA72"/>
      <c r="GKB72"/>
      <c r="GKC72"/>
      <c r="GKD72"/>
      <c r="GKE72"/>
      <c r="GKF72"/>
      <c r="GKG72"/>
      <c r="GKH72"/>
      <c r="GKI72"/>
      <c r="GKJ72"/>
      <c r="GKK72"/>
      <c r="GKL72"/>
      <c r="GKM72"/>
      <c r="GKN72"/>
      <c r="GKO72"/>
      <c r="GKP72"/>
      <c r="GKQ72"/>
      <c r="GKR72"/>
      <c r="GKS72"/>
      <c r="GKT72"/>
      <c r="GKU72"/>
      <c r="GKV72"/>
      <c r="GKW72"/>
      <c r="GKX72"/>
      <c r="GKY72"/>
      <c r="GKZ72"/>
      <c r="GLA72"/>
      <c r="GLB72"/>
      <c r="GLC72"/>
      <c r="GLD72"/>
      <c r="GLE72"/>
      <c r="GLF72"/>
      <c r="GLG72"/>
      <c r="GLH72"/>
      <c r="GLI72"/>
      <c r="GLJ72"/>
      <c r="GLK72"/>
      <c r="GLL72"/>
      <c r="GLM72"/>
      <c r="GLN72"/>
      <c r="GLO72"/>
      <c r="GLP72"/>
      <c r="GLQ72"/>
      <c r="GLR72"/>
      <c r="GLS72"/>
      <c r="GLT72"/>
      <c r="GLU72"/>
      <c r="GLV72"/>
      <c r="GLW72"/>
      <c r="GLX72"/>
      <c r="GLY72"/>
      <c r="GLZ72"/>
      <c r="GMA72"/>
      <c r="GMB72"/>
      <c r="GMC72"/>
      <c r="GMD72"/>
      <c r="GME72"/>
      <c r="GMF72"/>
      <c r="GMG72"/>
      <c r="GMH72"/>
      <c r="GMI72"/>
      <c r="GMJ72"/>
      <c r="GMK72"/>
      <c r="GML72"/>
      <c r="GMM72"/>
      <c r="GMN72"/>
      <c r="GMO72"/>
      <c r="GMP72"/>
      <c r="GMQ72"/>
      <c r="GMR72"/>
      <c r="GMS72"/>
      <c r="GMT72"/>
      <c r="GMU72"/>
      <c r="GMV72"/>
      <c r="GMW72"/>
      <c r="GMX72"/>
      <c r="GMY72"/>
      <c r="GMZ72"/>
      <c r="GNA72"/>
      <c r="GNB72"/>
      <c r="GNC72"/>
      <c r="GND72"/>
      <c r="GNE72"/>
      <c r="GNF72"/>
      <c r="GNG72"/>
      <c r="GNH72"/>
      <c r="GNI72"/>
      <c r="GNJ72"/>
      <c r="GNK72"/>
      <c r="GNL72"/>
      <c r="GNM72"/>
      <c r="GNN72"/>
      <c r="GNO72"/>
      <c r="GNP72"/>
      <c r="GNQ72"/>
      <c r="GNR72"/>
      <c r="GNS72"/>
      <c r="GNT72"/>
      <c r="GNU72"/>
      <c r="GNV72"/>
      <c r="GNW72"/>
      <c r="GNX72"/>
      <c r="GNY72"/>
      <c r="GNZ72"/>
      <c r="GOA72"/>
      <c r="GOB72"/>
      <c r="GOC72"/>
      <c r="GOD72"/>
      <c r="GOE72"/>
      <c r="GOF72"/>
      <c r="GOG72"/>
      <c r="GOH72"/>
      <c r="GOI72"/>
      <c r="GOJ72"/>
      <c r="GOK72"/>
      <c r="GOL72"/>
      <c r="GOM72"/>
      <c r="GON72"/>
      <c r="GOO72"/>
      <c r="GOP72"/>
      <c r="GOQ72"/>
      <c r="GOR72"/>
      <c r="GOS72"/>
      <c r="GOT72"/>
      <c r="GOU72"/>
      <c r="GOV72"/>
      <c r="GOW72"/>
      <c r="GOX72"/>
      <c r="GOY72"/>
      <c r="GOZ72"/>
      <c r="GPA72"/>
      <c r="GPB72"/>
      <c r="GPC72"/>
      <c r="GPD72"/>
      <c r="GPE72"/>
      <c r="GPF72"/>
      <c r="GPG72"/>
      <c r="GPH72"/>
      <c r="GPI72"/>
      <c r="GPJ72"/>
      <c r="GPK72"/>
      <c r="GPL72"/>
      <c r="GPM72"/>
      <c r="GPN72"/>
      <c r="GPO72"/>
      <c r="GPP72"/>
      <c r="GPQ72"/>
      <c r="GPR72"/>
      <c r="GPS72"/>
      <c r="GPT72"/>
      <c r="GPU72"/>
      <c r="GPV72"/>
      <c r="GPW72"/>
      <c r="GPX72"/>
      <c r="GPY72"/>
      <c r="GPZ72"/>
      <c r="GQA72"/>
      <c r="GQB72"/>
      <c r="GQC72"/>
      <c r="GQD72"/>
      <c r="GQE72"/>
      <c r="GQF72"/>
      <c r="GQG72"/>
      <c r="GQH72"/>
      <c r="GQI72"/>
      <c r="GQJ72"/>
      <c r="GQK72"/>
      <c r="GQL72"/>
      <c r="GQM72"/>
      <c r="GQN72"/>
      <c r="GQO72"/>
      <c r="GQP72"/>
      <c r="GQQ72"/>
      <c r="GQR72"/>
      <c r="GQS72"/>
      <c r="GQT72"/>
      <c r="GQU72"/>
      <c r="GQV72"/>
      <c r="GQW72"/>
      <c r="GQX72"/>
      <c r="GQY72"/>
      <c r="GQZ72"/>
      <c r="GRA72"/>
      <c r="GRB72"/>
      <c r="GRC72"/>
      <c r="GRD72"/>
      <c r="GRE72"/>
      <c r="GRF72"/>
      <c r="GRG72"/>
      <c r="GRH72"/>
      <c r="GRI72"/>
      <c r="GRJ72"/>
      <c r="GRK72"/>
      <c r="GRL72"/>
      <c r="GRM72"/>
      <c r="GRN72"/>
      <c r="GRO72"/>
      <c r="GRP72"/>
      <c r="GRQ72"/>
      <c r="GRR72"/>
      <c r="GRS72"/>
      <c r="GRT72"/>
      <c r="GRU72"/>
      <c r="GRV72"/>
      <c r="GRW72"/>
      <c r="GRX72"/>
      <c r="GRY72"/>
      <c r="GRZ72"/>
      <c r="GSA72"/>
      <c r="GSB72"/>
      <c r="GSC72"/>
      <c r="GSD72"/>
      <c r="GSE72"/>
      <c r="GSF72"/>
      <c r="GSG72"/>
      <c r="GSH72"/>
      <c r="GSI72"/>
      <c r="GSJ72"/>
      <c r="GSK72"/>
      <c r="GSL72"/>
      <c r="GSM72"/>
      <c r="GSN72"/>
      <c r="GSO72"/>
      <c r="GSP72"/>
      <c r="GSQ72"/>
      <c r="GSR72"/>
      <c r="GSS72"/>
      <c r="GST72"/>
      <c r="GSU72"/>
      <c r="GSV72"/>
      <c r="GSW72"/>
      <c r="GSX72"/>
      <c r="GSY72"/>
      <c r="GSZ72"/>
      <c r="GTA72"/>
      <c r="GTB72"/>
      <c r="GTC72"/>
      <c r="GTD72"/>
      <c r="GTE72"/>
      <c r="GTF72"/>
      <c r="GTG72"/>
      <c r="GTH72"/>
      <c r="GTI72"/>
      <c r="GTJ72"/>
      <c r="GTK72"/>
      <c r="GTL72"/>
      <c r="GTM72"/>
      <c r="GTN72"/>
      <c r="GTO72"/>
      <c r="GTP72"/>
      <c r="GTQ72"/>
      <c r="GTR72"/>
      <c r="GTS72"/>
      <c r="GTT72"/>
      <c r="GTU72"/>
      <c r="GTV72"/>
      <c r="GTW72"/>
      <c r="GTX72"/>
      <c r="GTY72"/>
      <c r="GTZ72"/>
      <c r="GUA72"/>
      <c r="GUB72"/>
      <c r="GUC72"/>
      <c r="GUD72"/>
      <c r="GUE72"/>
      <c r="GUF72"/>
      <c r="GUG72"/>
      <c r="GUH72"/>
      <c r="GUI72"/>
      <c r="GUJ72"/>
      <c r="GUK72"/>
      <c r="GUL72"/>
      <c r="GUM72"/>
      <c r="GUN72"/>
      <c r="GUO72"/>
      <c r="GUP72"/>
      <c r="GUQ72"/>
      <c r="GUR72"/>
      <c r="GUS72"/>
      <c r="GUT72"/>
      <c r="GUU72"/>
      <c r="GUV72"/>
      <c r="GUW72"/>
      <c r="GUX72"/>
      <c r="GUY72"/>
      <c r="GUZ72"/>
      <c r="GVA72"/>
      <c r="GVB72"/>
      <c r="GVC72"/>
      <c r="GVD72"/>
      <c r="GVE72"/>
      <c r="GVF72"/>
      <c r="GVG72"/>
      <c r="GVH72"/>
      <c r="GVI72"/>
      <c r="GVJ72"/>
      <c r="GVK72"/>
      <c r="GVL72"/>
      <c r="GVM72"/>
      <c r="GVN72"/>
      <c r="GVO72"/>
      <c r="GVP72"/>
      <c r="GVQ72"/>
      <c r="GVR72"/>
      <c r="GVS72"/>
      <c r="GVT72"/>
      <c r="GVU72"/>
      <c r="GVV72"/>
      <c r="GVW72"/>
      <c r="GVX72"/>
      <c r="GVY72"/>
      <c r="GVZ72"/>
      <c r="GWA72"/>
      <c r="GWB72"/>
      <c r="GWC72"/>
      <c r="GWD72"/>
      <c r="GWE72"/>
      <c r="GWF72"/>
      <c r="GWG72"/>
      <c r="GWH72"/>
      <c r="GWI72"/>
      <c r="GWJ72"/>
      <c r="GWK72"/>
      <c r="GWL72"/>
      <c r="GWM72"/>
      <c r="GWN72"/>
      <c r="GWO72"/>
      <c r="GWP72"/>
      <c r="GWQ72"/>
      <c r="GWR72"/>
      <c r="GWS72"/>
      <c r="GWT72"/>
      <c r="GWU72"/>
      <c r="GWV72"/>
      <c r="GWW72"/>
      <c r="GWX72"/>
      <c r="GWY72"/>
      <c r="GWZ72"/>
      <c r="GXA72"/>
      <c r="GXB72"/>
      <c r="GXC72"/>
      <c r="GXD72"/>
      <c r="GXE72"/>
      <c r="GXF72"/>
      <c r="GXG72"/>
      <c r="GXH72"/>
      <c r="GXI72"/>
      <c r="GXJ72"/>
      <c r="GXK72"/>
      <c r="GXL72"/>
      <c r="GXM72"/>
      <c r="GXN72"/>
      <c r="GXO72"/>
      <c r="GXP72"/>
      <c r="GXQ72"/>
      <c r="GXR72"/>
      <c r="GXS72"/>
      <c r="GXT72"/>
      <c r="GXU72"/>
      <c r="GXV72"/>
      <c r="GXW72"/>
      <c r="GXX72"/>
      <c r="GXY72"/>
      <c r="GXZ72"/>
      <c r="GYA72"/>
      <c r="GYB72"/>
      <c r="GYC72"/>
      <c r="GYD72"/>
      <c r="GYE72"/>
      <c r="GYF72"/>
      <c r="GYG72"/>
      <c r="GYH72"/>
      <c r="GYI72"/>
      <c r="GYJ72"/>
      <c r="GYK72"/>
      <c r="GYL72"/>
      <c r="GYM72"/>
      <c r="GYN72"/>
      <c r="GYO72"/>
      <c r="GYP72"/>
      <c r="GYQ72"/>
      <c r="GYR72"/>
      <c r="GYS72"/>
      <c r="GYT72"/>
      <c r="GYU72"/>
      <c r="GYV72"/>
      <c r="GYW72"/>
      <c r="GYX72"/>
      <c r="GYY72"/>
      <c r="GYZ72"/>
      <c r="GZA72"/>
      <c r="GZB72"/>
      <c r="GZC72"/>
      <c r="GZD72"/>
      <c r="GZE72"/>
      <c r="GZF72"/>
      <c r="GZG72"/>
      <c r="GZH72"/>
      <c r="GZI72"/>
      <c r="GZJ72"/>
      <c r="GZK72"/>
      <c r="GZL72"/>
      <c r="GZM72"/>
      <c r="GZN72"/>
      <c r="GZO72"/>
      <c r="GZP72"/>
      <c r="GZQ72"/>
      <c r="GZR72"/>
      <c r="GZS72"/>
      <c r="GZT72"/>
      <c r="GZU72"/>
      <c r="GZV72"/>
      <c r="GZW72"/>
      <c r="GZX72"/>
      <c r="GZY72"/>
      <c r="GZZ72"/>
      <c r="HAA72"/>
      <c r="HAB72"/>
      <c r="HAC72"/>
      <c r="HAD72"/>
      <c r="HAE72"/>
      <c r="HAF72"/>
      <c r="HAG72"/>
      <c r="HAH72"/>
      <c r="HAI72"/>
      <c r="HAJ72"/>
      <c r="HAK72"/>
      <c r="HAL72"/>
      <c r="HAM72"/>
      <c r="HAN72"/>
      <c r="HAO72"/>
      <c r="HAP72"/>
      <c r="HAQ72"/>
      <c r="HAR72"/>
      <c r="HAS72"/>
      <c r="HAT72"/>
      <c r="HAU72"/>
      <c r="HAV72"/>
      <c r="HAW72"/>
      <c r="HAX72"/>
      <c r="HAY72"/>
      <c r="HAZ72"/>
      <c r="HBA72"/>
      <c r="HBB72"/>
      <c r="HBC72"/>
      <c r="HBD72"/>
      <c r="HBE72"/>
      <c r="HBF72"/>
      <c r="HBG72"/>
      <c r="HBH72"/>
      <c r="HBI72"/>
      <c r="HBJ72"/>
      <c r="HBK72"/>
      <c r="HBL72"/>
      <c r="HBM72"/>
      <c r="HBN72"/>
      <c r="HBO72"/>
      <c r="HBP72"/>
      <c r="HBQ72"/>
      <c r="HBR72"/>
      <c r="HBS72"/>
      <c r="HBT72"/>
      <c r="HBU72"/>
      <c r="HBV72"/>
      <c r="HBW72"/>
      <c r="HBX72"/>
      <c r="HBY72"/>
      <c r="HBZ72"/>
      <c r="HCA72"/>
      <c r="HCB72"/>
      <c r="HCC72"/>
      <c r="HCD72"/>
      <c r="HCE72"/>
      <c r="HCF72"/>
      <c r="HCG72"/>
      <c r="HCH72"/>
      <c r="HCI72"/>
      <c r="HCJ72"/>
      <c r="HCK72"/>
      <c r="HCL72"/>
      <c r="HCM72"/>
      <c r="HCN72"/>
      <c r="HCO72"/>
      <c r="HCP72"/>
      <c r="HCQ72"/>
      <c r="HCR72"/>
      <c r="HCS72"/>
      <c r="HCT72"/>
      <c r="HCU72"/>
      <c r="HCV72"/>
      <c r="HCW72"/>
      <c r="HCX72"/>
      <c r="HCY72"/>
      <c r="HCZ72"/>
      <c r="HDA72"/>
      <c r="HDB72"/>
      <c r="HDC72"/>
      <c r="HDD72"/>
      <c r="HDE72"/>
      <c r="HDF72"/>
      <c r="HDG72"/>
      <c r="HDH72"/>
      <c r="HDI72"/>
      <c r="HDJ72"/>
      <c r="HDK72"/>
      <c r="HDL72"/>
      <c r="HDM72"/>
      <c r="HDN72"/>
      <c r="HDO72"/>
      <c r="HDP72"/>
      <c r="HDQ72"/>
      <c r="HDR72"/>
      <c r="HDS72"/>
      <c r="HDT72"/>
      <c r="HDU72"/>
      <c r="HDV72"/>
      <c r="HDW72"/>
      <c r="HDX72"/>
      <c r="HDY72"/>
      <c r="HDZ72"/>
      <c r="HEA72"/>
      <c r="HEB72"/>
      <c r="HEC72"/>
      <c r="HED72"/>
      <c r="HEE72"/>
      <c r="HEF72"/>
      <c r="HEG72"/>
      <c r="HEH72"/>
      <c r="HEI72"/>
      <c r="HEJ72"/>
      <c r="HEK72"/>
      <c r="HEL72"/>
      <c r="HEM72"/>
      <c r="HEN72"/>
      <c r="HEO72"/>
      <c r="HEP72"/>
      <c r="HEQ72"/>
      <c r="HER72"/>
      <c r="HES72"/>
      <c r="HET72"/>
      <c r="HEU72"/>
      <c r="HEV72"/>
      <c r="HEW72"/>
      <c r="HEX72"/>
      <c r="HEY72"/>
      <c r="HEZ72"/>
      <c r="HFA72"/>
      <c r="HFB72"/>
      <c r="HFC72"/>
      <c r="HFD72"/>
      <c r="HFE72"/>
      <c r="HFF72"/>
      <c r="HFG72"/>
      <c r="HFH72"/>
      <c r="HFI72"/>
      <c r="HFJ72"/>
      <c r="HFK72"/>
      <c r="HFL72"/>
      <c r="HFM72"/>
      <c r="HFN72"/>
      <c r="HFO72"/>
      <c r="HFP72"/>
      <c r="HFQ72"/>
      <c r="HFR72"/>
      <c r="HFS72"/>
      <c r="HFT72"/>
      <c r="HFU72"/>
      <c r="HFV72"/>
      <c r="HFW72"/>
      <c r="HFX72"/>
      <c r="HFY72"/>
      <c r="HFZ72"/>
      <c r="HGA72"/>
      <c r="HGB72"/>
      <c r="HGC72"/>
      <c r="HGD72"/>
      <c r="HGE72"/>
      <c r="HGF72"/>
      <c r="HGG72"/>
      <c r="HGH72"/>
      <c r="HGI72"/>
      <c r="HGJ72"/>
      <c r="HGK72"/>
      <c r="HGL72"/>
      <c r="HGM72"/>
      <c r="HGN72"/>
      <c r="HGO72"/>
      <c r="HGP72"/>
      <c r="HGQ72"/>
      <c r="HGR72"/>
      <c r="HGS72"/>
      <c r="HGT72"/>
      <c r="HGU72"/>
      <c r="HGV72"/>
      <c r="HGW72"/>
      <c r="HGX72"/>
      <c r="HGY72"/>
      <c r="HGZ72"/>
      <c r="HHA72"/>
      <c r="HHB72"/>
      <c r="HHC72"/>
      <c r="HHD72"/>
      <c r="HHE72"/>
      <c r="HHF72"/>
      <c r="HHG72"/>
      <c r="HHH72"/>
      <c r="HHI72"/>
      <c r="HHJ72"/>
      <c r="HHK72"/>
      <c r="HHL72"/>
      <c r="HHM72"/>
      <c r="HHN72"/>
      <c r="HHO72"/>
      <c r="HHP72"/>
      <c r="HHQ72"/>
      <c r="HHR72"/>
      <c r="HHS72"/>
      <c r="HHT72"/>
      <c r="HHU72"/>
      <c r="HHV72"/>
      <c r="HHW72"/>
      <c r="HHX72"/>
      <c r="HHY72"/>
      <c r="HHZ72"/>
      <c r="HIA72"/>
      <c r="HIB72"/>
      <c r="HIC72"/>
      <c r="HID72"/>
      <c r="HIE72"/>
      <c r="HIF72"/>
      <c r="HIG72"/>
      <c r="HIH72"/>
      <c r="HII72"/>
      <c r="HIJ72"/>
      <c r="HIK72"/>
      <c r="HIL72"/>
      <c r="HIM72"/>
      <c r="HIN72"/>
      <c r="HIO72"/>
      <c r="HIP72"/>
      <c r="HIQ72"/>
      <c r="HIR72"/>
      <c r="HIS72"/>
      <c r="HIT72"/>
      <c r="HIU72"/>
      <c r="HIV72"/>
      <c r="HIW72"/>
      <c r="HIX72"/>
      <c r="HIY72"/>
      <c r="HIZ72"/>
      <c r="HJA72"/>
      <c r="HJB72"/>
      <c r="HJC72"/>
      <c r="HJD72"/>
      <c r="HJE72"/>
      <c r="HJF72"/>
      <c r="HJG72"/>
      <c r="HJH72"/>
      <c r="HJI72"/>
      <c r="HJJ72"/>
      <c r="HJK72"/>
      <c r="HJL72"/>
      <c r="HJM72"/>
      <c r="HJN72"/>
      <c r="HJO72"/>
      <c r="HJP72"/>
      <c r="HJQ72"/>
      <c r="HJR72"/>
      <c r="HJS72"/>
      <c r="HJT72"/>
      <c r="HJU72"/>
      <c r="HJV72"/>
      <c r="HJW72"/>
      <c r="HJX72"/>
      <c r="HJY72"/>
      <c r="HJZ72"/>
      <c r="HKA72"/>
      <c r="HKB72"/>
      <c r="HKC72"/>
      <c r="HKD72"/>
      <c r="HKE72"/>
      <c r="HKF72"/>
      <c r="HKG72"/>
      <c r="HKH72"/>
      <c r="HKI72"/>
      <c r="HKJ72"/>
      <c r="HKK72"/>
      <c r="HKL72"/>
      <c r="HKM72"/>
      <c r="HKN72"/>
      <c r="HKO72"/>
      <c r="HKP72"/>
      <c r="HKQ72"/>
      <c r="HKR72"/>
      <c r="HKS72"/>
      <c r="HKT72"/>
      <c r="HKU72"/>
      <c r="HKV72"/>
      <c r="HKW72"/>
      <c r="HKX72"/>
      <c r="HKY72"/>
      <c r="HKZ72"/>
      <c r="HLA72"/>
      <c r="HLB72"/>
      <c r="HLC72"/>
      <c r="HLD72"/>
      <c r="HLE72"/>
      <c r="HLF72"/>
      <c r="HLG72"/>
      <c r="HLH72"/>
      <c r="HLI72"/>
      <c r="HLJ72"/>
      <c r="HLK72"/>
      <c r="HLL72"/>
      <c r="HLM72"/>
      <c r="HLN72"/>
      <c r="HLO72"/>
      <c r="HLP72"/>
      <c r="HLQ72"/>
      <c r="HLR72"/>
      <c r="HLS72"/>
      <c r="HLT72"/>
      <c r="HLU72"/>
      <c r="HLV72"/>
      <c r="HLW72"/>
      <c r="HLX72"/>
      <c r="HLY72"/>
      <c r="HLZ72"/>
      <c r="HMA72"/>
      <c r="HMB72"/>
      <c r="HMC72"/>
      <c r="HMD72"/>
      <c r="HME72"/>
      <c r="HMF72"/>
      <c r="HMG72"/>
      <c r="HMH72"/>
      <c r="HMI72"/>
      <c r="HMJ72"/>
      <c r="HMK72"/>
      <c r="HML72"/>
      <c r="HMM72"/>
      <c r="HMN72"/>
      <c r="HMO72"/>
      <c r="HMP72"/>
      <c r="HMQ72"/>
      <c r="HMR72"/>
      <c r="HMS72"/>
      <c r="HMT72"/>
      <c r="HMU72"/>
      <c r="HMV72"/>
      <c r="HMW72"/>
      <c r="HMX72"/>
      <c r="HMY72"/>
      <c r="HMZ72"/>
      <c r="HNA72"/>
      <c r="HNB72"/>
      <c r="HNC72"/>
      <c r="HND72"/>
      <c r="HNE72"/>
      <c r="HNF72"/>
      <c r="HNG72"/>
      <c r="HNH72"/>
      <c r="HNI72"/>
      <c r="HNJ72"/>
      <c r="HNK72"/>
      <c r="HNL72"/>
      <c r="HNM72"/>
      <c r="HNN72"/>
      <c r="HNO72"/>
      <c r="HNP72"/>
      <c r="HNQ72"/>
      <c r="HNR72"/>
      <c r="HNS72"/>
      <c r="HNT72"/>
      <c r="HNU72"/>
      <c r="HNV72"/>
      <c r="HNW72"/>
      <c r="HNX72"/>
      <c r="HNY72"/>
      <c r="HNZ72"/>
      <c r="HOA72"/>
      <c r="HOB72"/>
      <c r="HOC72"/>
      <c r="HOD72"/>
      <c r="HOE72"/>
      <c r="HOF72"/>
      <c r="HOG72"/>
      <c r="HOH72"/>
      <c r="HOI72"/>
      <c r="HOJ72"/>
      <c r="HOK72"/>
      <c r="HOL72"/>
      <c r="HOM72"/>
      <c r="HON72"/>
      <c r="HOO72"/>
      <c r="HOP72"/>
      <c r="HOQ72"/>
      <c r="HOR72"/>
      <c r="HOS72"/>
      <c r="HOT72"/>
      <c r="HOU72"/>
      <c r="HOV72"/>
      <c r="HOW72"/>
      <c r="HOX72"/>
      <c r="HOY72"/>
      <c r="HOZ72"/>
      <c r="HPA72"/>
      <c r="HPB72"/>
      <c r="HPC72"/>
      <c r="HPD72"/>
      <c r="HPE72"/>
      <c r="HPF72"/>
      <c r="HPG72"/>
      <c r="HPH72"/>
      <c r="HPI72"/>
      <c r="HPJ72"/>
      <c r="HPK72"/>
      <c r="HPL72"/>
      <c r="HPM72"/>
      <c r="HPN72"/>
      <c r="HPO72"/>
      <c r="HPP72"/>
      <c r="HPQ72"/>
      <c r="HPR72"/>
      <c r="HPS72"/>
      <c r="HPT72"/>
      <c r="HPU72"/>
      <c r="HPV72"/>
      <c r="HPW72"/>
      <c r="HPX72"/>
      <c r="HPY72"/>
      <c r="HPZ72"/>
      <c r="HQA72"/>
      <c r="HQB72"/>
      <c r="HQC72"/>
      <c r="HQD72"/>
      <c r="HQE72"/>
      <c r="HQF72"/>
      <c r="HQG72"/>
      <c r="HQH72"/>
      <c r="HQI72"/>
      <c r="HQJ72"/>
      <c r="HQK72"/>
      <c r="HQL72"/>
      <c r="HQM72"/>
      <c r="HQN72"/>
      <c r="HQO72"/>
      <c r="HQP72"/>
      <c r="HQQ72"/>
      <c r="HQR72"/>
      <c r="HQS72"/>
      <c r="HQT72"/>
      <c r="HQU72"/>
      <c r="HQV72"/>
      <c r="HQW72"/>
      <c r="HQX72"/>
      <c r="HQY72"/>
      <c r="HQZ72"/>
      <c r="HRA72"/>
      <c r="HRB72"/>
      <c r="HRC72"/>
      <c r="HRD72"/>
      <c r="HRE72"/>
      <c r="HRF72"/>
      <c r="HRG72"/>
      <c r="HRH72"/>
      <c r="HRI72"/>
      <c r="HRJ72"/>
      <c r="HRK72"/>
      <c r="HRL72"/>
      <c r="HRM72"/>
      <c r="HRN72"/>
      <c r="HRO72"/>
      <c r="HRP72"/>
      <c r="HRQ72"/>
      <c r="HRR72"/>
      <c r="HRS72"/>
      <c r="HRT72"/>
      <c r="HRU72"/>
      <c r="HRV72"/>
      <c r="HRW72"/>
      <c r="HRX72"/>
      <c r="HRY72"/>
      <c r="HRZ72"/>
      <c r="HSA72"/>
      <c r="HSB72"/>
      <c r="HSC72"/>
      <c r="HSD72"/>
      <c r="HSE72"/>
      <c r="HSF72"/>
      <c r="HSG72"/>
      <c r="HSH72"/>
      <c r="HSI72"/>
      <c r="HSJ72"/>
      <c r="HSK72"/>
      <c r="HSL72"/>
      <c r="HSM72"/>
      <c r="HSN72"/>
      <c r="HSO72"/>
      <c r="HSP72"/>
      <c r="HSQ72"/>
      <c r="HSR72"/>
      <c r="HSS72"/>
      <c r="HST72"/>
      <c r="HSU72"/>
      <c r="HSV72"/>
      <c r="HSW72"/>
      <c r="HSX72"/>
      <c r="HSY72"/>
      <c r="HSZ72"/>
      <c r="HTA72"/>
      <c r="HTB72"/>
      <c r="HTC72"/>
      <c r="HTD72"/>
      <c r="HTE72"/>
      <c r="HTF72"/>
      <c r="HTG72"/>
      <c r="HTH72"/>
      <c r="HTI72"/>
      <c r="HTJ72"/>
      <c r="HTK72"/>
      <c r="HTL72"/>
      <c r="HTM72"/>
      <c r="HTN72"/>
      <c r="HTO72"/>
      <c r="HTP72"/>
      <c r="HTQ72"/>
      <c r="HTR72"/>
      <c r="HTS72"/>
      <c r="HTT72"/>
      <c r="HTU72"/>
      <c r="HTV72"/>
      <c r="HTW72"/>
      <c r="HTX72"/>
      <c r="HTY72"/>
      <c r="HTZ72"/>
      <c r="HUA72"/>
      <c r="HUB72"/>
      <c r="HUC72"/>
      <c r="HUD72"/>
      <c r="HUE72"/>
      <c r="HUF72"/>
      <c r="HUG72"/>
      <c r="HUH72"/>
      <c r="HUI72"/>
      <c r="HUJ72"/>
      <c r="HUK72"/>
      <c r="HUL72"/>
      <c r="HUM72"/>
      <c r="HUN72"/>
      <c r="HUO72"/>
      <c r="HUP72"/>
      <c r="HUQ72"/>
      <c r="HUR72"/>
      <c r="HUS72"/>
      <c r="HUT72"/>
      <c r="HUU72"/>
      <c r="HUV72"/>
      <c r="HUW72"/>
      <c r="HUX72"/>
      <c r="HUY72"/>
      <c r="HUZ72"/>
      <c r="HVA72"/>
      <c r="HVB72"/>
      <c r="HVC72"/>
      <c r="HVD72"/>
      <c r="HVE72"/>
      <c r="HVF72"/>
      <c r="HVG72"/>
      <c r="HVH72"/>
      <c r="HVI72"/>
      <c r="HVJ72"/>
      <c r="HVK72"/>
      <c r="HVL72"/>
      <c r="HVM72"/>
      <c r="HVN72"/>
      <c r="HVO72"/>
      <c r="HVP72"/>
      <c r="HVQ72"/>
      <c r="HVR72"/>
      <c r="HVS72"/>
      <c r="HVT72"/>
      <c r="HVU72"/>
      <c r="HVV72"/>
      <c r="HVW72"/>
      <c r="HVX72"/>
      <c r="HVY72"/>
      <c r="HVZ72"/>
      <c r="HWA72"/>
      <c r="HWB72"/>
      <c r="HWC72"/>
      <c r="HWD72"/>
      <c r="HWE72"/>
      <c r="HWF72"/>
      <c r="HWG72"/>
      <c r="HWH72"/>
      <c r="HWI72"/>
      <c r="HWJ72"/>
      <c r="HWK72"/>
      <c r="HWL72"/>
      <c r="HWM72"/>
      <c r="HWN72"/>
      <c r="HWO72"/>
      <c r="HWP72"/>
      <c r="HWQ72"/>
      <c r="HWR72"/>
      <c r="HWS72"/>
      <c r="HWT72"/>
      <c r="HWU72"/>
      <c r="HWV72"/>
      <c r="HWW72"/>
      <c r="HWX72"/>
      <c r="HWY72"/>
      <c r="HWZ72"/>
      <c r="HXA72"/>
      <c r="HXB72"/>
      <c r="HXC72"/>
      <c r="HXD72"/>
      <c r="HXE72"/>
      <c r="HXF72"/>
      <c r="HXG72"/>
      <c r="HXH72"/>
      <c r="HXI72"/>
      <c r="HXJ72"/>
      <c r="HXK72"/>
      <c r="HXL72"/>
      <c r="HXM72"/>
      <c r="HXN72"/>
      <c r="HXO72"/>
      <c r="HXP72"/>
      <c r="HXQ72"/>
      <c r="HXR72"/>
      <c r="HXS72"/>
      <c r="HXT72"/>
      <c r="HXU72"/>
      <c r="HXV72"/>
      <c r="HXW72"/>
      <c r="HXX72"/>
      <c r="HXY72"/>
      <c r="HXZ72"/>
      <c r="HYA72"/>
      <c r="HYB72"/>
      <c r="HYC72"/>
      <c r="HYD72"/>
      <c r="HYE72"/>
      <c r="HYF72"/>
      <c r="HYG72"/>
      <c r="HYH72"/>
      <c r="HYI72"/>
      <c r="HYJ72"/>
      <c r="HYK72"/>
      <c r="HYL72"/>
      <c r="HYM72"/>
      <c r="HYN72"/>
      <c r="HYO72"/>
      <c r="HYP72"/>
      <c r="HYQ72"/>
      <c r="HYR72"/>
      <c r="HYS72"/>
      <c r="HYT72"/>
      <c r="HYU72"/>
      <c r="HYV72"/>
      <c r="HYW72"/>
      <c r="HYX72"/>
      <c r="HYY72"/>
      <c r="HYZ72"/>
      <c r="HZA72"/>
      <c r="HZB72"/>
      <c r="HZC72"/>
      <c r="HZD72"/>
      <c r="HZE72"/>
      <c r="HZF72"/>
      <c r="HZG72"/>
      <c r="HZH72"/>
      <c r="HZI72"/>
      <c r="HZJ72"/>
      <c r="HZK72"/>
      <c r="HZL72"/>
      <c r="HZM72"/>
      <c r="HZN72"/>
      <c r="HZO72"/>
      <c r="HZP72"/>
      <c r="HZQ72"/>
      <c r="HZR72"/>
      <c r="HZS72"/>
      <c r="HZT72"/>
      <c r="HZU72"/>
      <c r="HZV72"/>
      <c r="HZW72"/>
      <c r="HZX72"/>
      <c r="HZY72"/>
      <c r="HZZ72"/>
      <c r="IAA72"/>
      <c r="IAB72"/>
      <c r="IAC72"/>
      <c r="IAD72"/>
      <c r="IAE72"/>
      <c r="IAF72"/>
      <c r="IAG72"/>
      <c r="IAH72"/>
      <c r="IAI72"/>
      <c r="IAJ72"/>
      <c r="IAK72"/>
      <c r="IAL72"/>
      <c r="IAM72"/>
      <c r="IAN72"/>
      <c r="IAO72"/>
      <c r="IAP72"/>
      <c r="IAQ72"/>
      <c r="IAR72"/>
      <c r="IAS72"/>
      <c r="IAT72"/>
      <c r="IAU72"/>
      <c r="IAV72"/>
      <c r="IAW72"/>
      <c r="IAX72"/>
      <c r="IAY72"/>
      <c r="IAZ72"/>
      <c r="IBA72"/>
      <c r="IBB72"/>
      <c r="IBC72"/>
      <c r="IBD72"/>
      <c r="IBE72"/>
      <c r="IBF72"/>
      <c r="IBG72"/>
      <c r="IBH72"/>
      <c r="IBI72"/>
      <c r="IBJ72"/>
      <c r="IBK72"/>
      <c r="IBL72"/>
      <c r="IBM72"/>
      <c r="IBN72"/>
      <c r="IBO72"/>
      <c r="IBP72"/>
      <c r="IBQ72"/>
      <c r="IBR72"/>
      <c r="IBS72"/>
      <c r="IBT72"/>
      <c r="IBU72"/>
      <c r="IBV72"/>
      <c r="IBW72"/>
      <c r="IBX72"/>
      <c r="IBY72"/>
      <c r="IBZ72"/>
      <c r="ICA72"/>
      <c r="ICB72"/>
      <c r="ICC72"/>
      <c r="ICD72"/>
      <c r="ICE72"/>
      <c r="ICF72"/>
      <c r="ICG72"/>
      <c r="ICH72"/>
      <c r="ICI72"/>
      <c r="ICJ72"/>
      <c r="ICK72"/>
      <c r="ICL72"/>
      <c r="ICM72"/>
      <c r="ICN72"/>
      <c r="ICO72"/>
      <c r="ICP72"/>
      <c r="ICQ72"/>
      <c r="ICR72"/>
      <c r="ICS72"/>
      <c r="ICT72"/>
      <c r="ICU72"/>
      <c r="ICV72"/>
      <c r="ICW72"/>
      <c r="ICX72"/>
      <c r="ICY72"/>
      <c r="ICZ72"/>
      <c r="IDA72"/>
      <c r="IDB72"/>
      <c r="IDC72"/>
      <c r="IDD72"/>
      <c r="IDE72"/>
      <c r="IDF72"/>
      <c r="IDG72"/>
      <c r="IDH72"/>
      <c r="IDI72"/>
      <c r="IDJ72"/>
      <c r="IDK72"/>
      <c r="IDL72"/>
      <c r="IDM72"/>
      <c r="IDN72"/>
      <c r="IDO72"/>
      <c r="IDP72"/>
      <c r="IDQ72"/>
      <c r="IDR72"/>
      <c r="IDS72"/>
      <c r="IDT72"/>
      <c r="IDU72"/>
      <c r="IDV72"/>
      <c r="IDW72"/>
      <c r="IDX72"/>
      <c r="IDY72"/>
      <c r="IDZ72"/>
      <c r="IEA72"/>
      <c r="IEB72"/>
      <c r="IEC72"/>
      <c r="IED72"/>
      <c r="IEE72"/>
      <c r="IEF72"/>
      <c r="IEG72"/>
      <c r="IEH72"/>
      <c r="IEI72"/>
      <c r="IEJ72"/>
      <c r="IEK72"/>
      <c r="IEL72"/>
      <c r="IEM72"/>
      <c r="IEN72"/>
      <c r="IEO72"/>
      <c r="IEP72"/>
      <c r="IEQ72"/>
      <c r="IER72"/>
      <c r="IES72"/>
      <c r="IET72"/>
      <c r="IEU72"/>
      <c r="IEV72"/>
      <c r="IEW72"/>
      <c r="IEX72"/>
      <c r="IEY72"/>
      <c r="IEZ72"/>
      <c r="IFA72"/>
      <c r="IFB72"/>
      <c r="IFC72"/>
      <c r="IFD72"/>
      <c r="IFE72"/>
      <c r="IFF72"/>
      <c r="IFG72"/>
      <c r="IFH72"/>
      <c r="IFI72"/>
      <c r="IFJ72"/>
      <c r="IFK72"/>
      <c r="IFL72"/>
      <c r="IFM72"/>
      <c r="IFN72"/>
      <c r="IFO72"/>
      <c r="IFP72"/>
      <c r="IFQ72"/>
      <c r="IFR72"/>
      <c r="IFS72"/>
      <c r="IFT72"/>
      <c r="IFU72"/>
      <c r="IFV72"/>
      <c r="IFW72"/>
      <c r="IFX72"/>
      <c r="IFY72"/>
      <c r="IFZ72"/>
      <c r="IGA72"/>
      <c r="IGB72"/>
      <c r="IGC72"/>
      <c r="IGD72"/>
      <c r="IGE72"/>
      <c r="IGF72"/>
      <c r="IGG72"/>
      <c r="IGH72"/>
      <c r="IGI72"/>
      <c r="IGJ72"/>
      <c r="IGK72"/>
      <c r="IGL72"/>
      <c r="IGM72"/>
      <c r="IGN72"/>
      <c r="IGO72"/>
      <c r="IGP72"/>
      <c r="IGQ72"/>
      <c r="IGR72"/>
      <c r="IGS72"/>
      <c r="IGT72"/>
      <c r="IGU72"/>
      <c r="IGV72"/>
      <c r="IGW72"/>
      <c r="IGX72"/>
      <c r="IGY72"/>
      <c r="IGZ72"/>
      <c r="IHA72"/>
      <c r="IHB72"/>
      <c r="IHC72"/>
      <c r="IHD72"/>
      <c r="IHE72"/>
      <c r="IHF72"/>
      <c r="IHG72"/>
      <c r="IHH72"/>
      <c r="IHI72"/>
      <c r="IHJ72"/>
      <c r="IHK72"/>
      <c r="IHL72"/>
      <c r="IHM72"/>
      <c r="IHN72"/>
      <c r="IHO72"/>
      <c r="IHP72"/>
      <c r="IHQ72"/>
      <c r="IHR72"/>
      <c r="IHS72"/>
      <c r="IHT72"/>
      <c r="IHU72"/>
      <c r="IHV72"/>
      <c r="IHW72"/>
      <c r="IHX72"/>
      <c r="IHY72"/>
      <c r="IHZ72"/>
      <c r="IIA72"/>
      <c r="IIB72"/>
      <c r="IIC72"/>
      <c r="IID72"/>
      <c r="IIE72"/>
      <c r="IIF72"/>
      <c r="IIG72"/>
      <c r="IIH72"/>
      <c r="III72"/>
      <c r="IIJ72"/>
      <c r="IIK72"/>
      <c r="IIL72"/>
      <c r="IIM72"/>
      <c r="IIN72"/>
      <c r="IIO72"/>
      <c r="IIP72"/>
      <c r="IIQ72"/>
      <c r="IIR72"/>
      <c r="IIS72"/>
      <c r="IIT72"/>
      <c r="IIU72"/>
      <c r="IIV72"/>
      <c r="IIW72"/>
      <c r="IIX72"/>
      <c r="IIY72"/>
      <c r="IIZ72"/>
      <c r="IJA72"/>
      <c r="IJB72"/>
      <c r="IJC72"/>
      <c r="IJD72"/>
      <c r="IJE72"/>
      <c r="IJF72"/>
      <c r="IJG72"/>
      <c r="IJH72"/>
      <c r="IJI72"/>
      <c r="IJJ72"/>
      <c r="IJK72"/>
      <c r="IJL72"/>
      <c r="IJM72"/>
      <c r="IJN72"/>
      <c r="IJO72"/>
      <c r="IJP72"/>
      <c r="IJQ72"/>
      <c r="IJR72"/>
      <c r="IJS72"/>
      <c r="IJT72"/>
      <c r="IJU72"/>
      <c r="IJV72"/>
      <c r="IJW72"/>
      <c r="IJX72"/>
      <c r="IJY72"/>
      <c r="IJZ72"/>
      <c r="IKA72"/>
      <c r="IKB72"/>
      <c r="IKC72"/>
      <c r="IKD72"/>
      <c r="IKE72"/>
      <c r="IKF72"/>
      <c r="IKG72"/>
      <c r="IKH72"/>
      <c r="IKI72"/>
      <c r="IKJ72"/>
      <c r="IKK72"/>
      <c r="IKL72"/>
      <c r="IKM72"/>
      <c r="IKN72"/>
      <c r="IKO72"/>
      <c r="IKP72"/>
      <c r="IKQ72"/>
      <c r="IKR72"/>
      <c r="IKS72"/>
      <c r="IKT72"/>
      <c r="IKU72"/>
      <c r="IKV72"/>
      <c r="IKW72"/>
      <c r="IKX72"/>
      <c r="IKY72"/>
      <c r="IKZ72"/>
      <c r="ILA72"/>
      <c r="ILB72"/>
      <c r="ILC72"/>
      <c r="ILD72"/>
      <c r="ILE72"/>
      <c r="ILF72"/>
      <c r="ILG72"/>
      <c r="ILH72"/>
      <c r="ILI72"/>
      <c r="ILJ72"/>
      <c r="ILK72"/>
      <c r="ILL72"/>
      <c r="ILM72"/>
      <c r="ILN72"/>
      <c r="ILO72"/>
      <c r="ILP72"/>
      <c r="ILQ72"/>
      <c r="ILR72"/>
      <c r="ILS72"/>
      <c r="ILT72"/>
      <c r="ILU72"/>
      <c r="ILV72"/>
      <c r="ILW72"/>
      <c r="ILX72"/>
      <c r="ILY72"/>
      <c r="ILZ72"/>
      <c r="IMA72"/>
      <c r="IMB72"/>
      <c r="IMC72"/>
      <c r="IMD72"/>
      <c r="IME72"/>
      <c r="IMF72"/>
      <c r="IMG72"/>
      <c r="IMH72"/>
      <c r="IMI72"/>
      <c r="IMJ72"/>
      <c r="IMK72"/>
      <c r="IML72"/>
      <c r="IMM72"/>
      <c r="IMN72"/>
      <c r="IMO72"/>
      <c r="IMP72"/>
      <c r="IMQ72"/>
      <c r="IMR72"/>
      <c r="IMS72"/>
      <c r="IMT72"/>
      <c r="IMU72"/>
      <c r="IMV72"/>
      <c r="IMW72"/>
      <c r="IMX72"/>
      <c r="IMY72"/>
      <c r="IMZ72"/>
      <c r="INA72"/>
      <c r="INB72"/>
      <c r="INC72"/>
      <c r="IND72"/>
      <c r="INE72"/>
      <c r="INF72"/>
      <c r="ING72"/>
      <c r="INH72"/>
      <c r="INI72"/>
      <c r="INJ72"/>
      <c r="INK72"/>
      <c r="INL72"/>
      <c r="INM72"/>
      <c r="INN72"/>
      <c r="INO72"/>
      <c r="INP72"/>
      <c r="INQ72"/>
      <c r="INR72"/>
      <c r="INS72"/>
      <c r="INT72"/>
      <c r="INU72"/>
      <c r="INV72"/>
      <c r="INW72"/>
      <c r="INX72"/>
      <c r="INY72"/>
      <c r="INZ72"/>
      <c r="IOA72"/>
      <c r="IOB72"/>
      <c r="IOC72"/>
      <c r="IOD72"/>
      <c r="IOE72"/>
      <c r="IOF72"/>
      <c r="IOG72"/>
      <c r="IOH72"/>
      <c r="IOI72"/>
      <c r="IOJ72"/>
      <c r="IOK72"/>
      <c r="IOL72"/>
      <c r="IOM72"/>
      <c r="ION72"/>
      <c r="IOO72"/>
      <c r="IOP72"/>
      <c r="IOQ72"/>
      <c r="IOR72"/>
      <c r="IOS72"/>
      <c r="IOT72"/>
      <c r="IOU72"/>
      <c r="IOV72"/>
      <c r="IOW72"/>
      <c r="IOX72"/>
      <c r="IOY72"/>
      <c r="IOZ72"/>
      <c r="IPA72"/>
      <c r="IPB72"/>
      <c r="IPC72"/>
      <c r="IPD72"/>
      <c r="IPE72"/>
      <c r="IPF72"/>
      <c r="IPG72"/>
      <c r="IPH72"/>
      <c r="IPI72"/>
      <c r="IPJ72"/>
      <c r="IPK72"/>
      <c r="IPL72"/>
      <c r="IPM72"/>
      <c r="IPN72"/>
      <c r="IPO72"/>
      <c r="IPP72"/>
      <c r="IPQ72"/>
      <c r="IPR72"/>
      <c r="IPS72"/>
      <c r="IPT72"/>
      <c r="IPU72"/>
      <c r="IPV72"/>
      <c r="IPW72"/>
      <c r="IPX72"/>
      <c r="IPY72"/>
      <c r="IPZ72"/>
      <c r="IQA72"/>
      <c r="IQB72"/>
      <c r="IQC72"/>
      <c r="IQD72"/>
      <c r="IQE72"/>
      <c r="IQF72"/>
      <c r="IQG72"/>
      <c r="IQH72"/>
      <c r="IQI72"/>
      <c r="IQJ72"/>
      <c r="IQK72"/>
      <c r="IQL72"/>
      <c r="IQM72"/>
      <c r="IQN72"/>
      <c r="IQO72"/>
      <c r="IQP72"/>
      <c r="IQQ72"/>
      <c r="IQR72"/>
      <c r="IQS72"/>
      <c r="IQT72"/>
      <c r="IQU72"/>
      <c r="IQV72"/>
      <c r="IQW72"/>
      <c r="IQX72"/>
      <c r="IQY72"/>
      <c r="IQZ72"/>
      <c r="IRA72"/>
      <c r="IRB72"/>
      <c r="IRC72"/>
      <c r="IRD72"/>
      <c r="IRE72"/>
      <c r="IRF72"/>
      <c r="IRG72"/>
      <c r="IRH72"/>
      <c r="IRI72"/>
      <c r="IRJ72"/>
      <c r="IRK72"/>
      <c r="IRL72"/>
      <c r="IRM72"/>
      <c r="IRN72"/>
      <c r="IRO72"/>
      <c r="IRP72"/>
      <c r="IRQ72"/>
      <c r="IRR72"/>
      <c r="IRS72"/>
      <c r="IRT72"/>
      <c r="IRU72"/>
      <c r="IRV72"/>
      <c r="IRW72"/>
      <c r="IRX72"/>
      <c r="IRY72"/>
      <c r="IRZ72"/>
      <c r="ISA72"/>
      <c r="ISB72"/>
      <c r="ISC72"/>
      <c r="ISD72"/>
      <c r="ISE72"/>
      <c r="ISF72"/>
      <c r="ISG72"/>
      <c r="ISH72"/>
      <c r="ISI72"/>
      <c r="ISJ72"/>
      <c r="ISK72"/>
      <c r="ISL72"/>
      <c r="ISM72"/>
      <c r="ISN72"/>
      <c r="ISO72"/>
      <c r="ISP72"/>
      <c r="ISQ72"/>
      <c r="ISR72"/>
      <c r="ISS72"/>
      <c r="IST72"/>
      <c r="ISU72"/>
      <c r="ISV72"/>
      <c r="ISW72"/>
      <c r="ISX72"/>
      <c r="ISY72"/>
      <c r="ISZ72"/>
      <c r="ITA72"/>
      <c r="ITB72"/>
      <c r="ITC72"/>
      <c r="ITD72"/>
      <c r="ITE72"/>
      <c r="ITF72"/>
      <c r="ITG72"/>
      <c r="ITH72"/>
      <c r="ITI72"/>
      <c r="ITJ72"/>
      <c r="ITK72"/>
      <c r="ITL72"/>
      <c r="ITM72"/>
      <c r="ITN72"/>
      <c r="ITO72"/>
      <c r="ITP72"/>
      <c r="ITQ72"/>
      <c r="ITR72"/>
      <c r="ITS72"/>
      <c r="ITT72"/>
      <c r="ITU72"/>
      <c r="ITV72"/>
      <c r="ITW72"/>
      <c r="ITX72"/>
      <c r="ITY72"/>
      <c r="ITZ72"/>
      <c r="IUA72"/>
      <c r="IUB72"/>
      <c r="IUC72"/>
      <c r="IUD72"/>
      <c r="IUE72"/>
      <c r="IUF72"/>
      <c r="IUG72"/>
      <c r="IUH72"/>
      <c r="IUI72"/>
      <c r="IUJ72"/>
      <c r="IUK72"/>
      <c r="IUL72"/>
      <c r="IUM72"/>
      <c r="IUN72"/>
      <c r="IUO72"/>
      <c r="IUP72"/>
      <c r="IUQ72"/>
      <c r="IUR72"/>
      <c r="IUS72"/>
      <c r="IUT72"/>
      <c r="IUU72"/>
      <c r="IUV72"/>
      <c r="IUW72"/>
      <c r="IUX72"/>
      <c r="IUY72"/>
      <c r="IUZ72"/>
      <c r="IVA72"/>
      <c r="IVB72"/>
      <c r="IVC72"/>
      <c r="IVD72"/>
      <c r="IVE72"/>
      <c r="IVF72"/>
      <c r="IVG72"/>
      <c r="IVH72"/>
      <c r="IVI72"/>
      <c r="IVJ72"/>
      <c r="IVK72"/>
      <c r="IVL72"/>
      <c r="IVM72"/>
      <c r="IVN72"/>
      <c r="IVO72"/>
      <c r="IVP72"/>
      <c r="IVQ72"/>
      <c r="IVR72"/>
      <c r="IVS72"/>
      <c r="IVT72"/>
      <c r="IVU72"/>
      <c r="IVV72"/>
      <c r="IVW72"/>
      <c r="IVX72"/>
      <c r="IVY72"/>
      <c r="IVZ72"/>
      <c r="IWA72"/>
      <c r="IWB72"/>
      <c r="IWC72"/>
      <c r="IWD72"/>
      <c r="IWE72"/>
      <c r="IWF72"/>
      <c r="IWG72"/>
      <c r="IWH72"/>
      <c r="IWI72"/>
      <c r="IWJ72"/>
      <c r="IWK72"/>
      <c r="IWL72"/>
      <c r="IWM72"/>
      <c r="IWN72"/>
      <c r="IWO72"/>
      <c r="IWP72"/>
      <c r="IWQ72"/>
      <c r="IWR72"/>
      <c r="IWS72"/>
      <c r="IWT72"/>
      <c r="IWU72"/>
      <c r="IWV72"/>
      <c r="IWW72"/>
      <c r="IWX72"/>
      <c r="IWY72"/>
      <c r="IWZ72"/>
      <c r="IXA72"/>
      <c r="IXB72"/>
      <c r="IXC72"/>
      <c r="IXD72"/>
      <c r="IXE72"/>
      <c r="IXF72"/>
      <c r="IXG72"/>
      <c r="IXH72"/>
      <c r="IXI72"/>
      <c r="IXJ72"/>
      <c r="IXK72"/>
      <c r="IXL72"/>
      <c r="IXM72"/>
      <c r="IXN72"/>
      <c r="IXO72"/>
      <c r="IXP72"/>
      <c r="IXQ72"/>
      <c r="IXR72"/>
      <c r="IXS72"/>
      <c r="IXT72"/>
      <c r="IXU72"/>
      <c r="IXV72"/>
      <c r="IXW72"/>
      <c r="IXX72"/>
      <c r="IXY72"/>
      <c r="IXZ72"/>
      <c r="IYA72"/>
      <c r="IYB72"/>
      <c r="IYC72"/>
      <c r="IYD72"/>
      <c r="IYE72"/>
      <c r="IYF72"/>
      <c r="IYG72"/>
      <c r="IYH72"/>
      <c r="IYI72"/>
      <c r="IYJ72"/>
      <c r="IYK72"/>
      <c r="IYL72"/>
      <c r="IYM72"/>
      <c r="IYN72"/>
      <c r="IYO72"/>
      <c r="IYP72"/>
      <c r="IYQ72"/>
      <c r="IYR72"/>
      <c r="IYS72"/>
      <c r="IYT72"/>
      <c r="IYU72"/>
      <c r="IYV72"/>
      <c r="IYW72"/>
      <c r="IYX72"/>
      <c r="IYY72"/>
      <c r="IYZ72"/>
      <c r="IZA72"/>
      <c r="IZB72"/>
      <c r="IZC72"/>
      <c r="IZD72"/>
      <c r="IZE72"/>
      <c r="IZF72"/>
      <c r="IZG72"/>
      <c r="IZH72"/>
      <c r="IZI72"/>
      <c r="IZJ72"/>
      <c r="IZK72"/>
      <c r="IZL72"/>
      <c r="IZM72"/>
      <c r="IZN72"/>
      <c r="IZO72"/>
      <c r="IZP72"/>
      <c r="IZQ72"/>
      <c r="IZR72"/>
      <c r="IZS72"/>
      <c r="IZT72"/>
      <c r="IZU72"/>
      <c r="IZV72"/>
      <c r="IZW72"/>
      <c r="IZX72"/>
      <c r="IZY72"/>
      <c r="IZZ72"/>
      <c r="JAA72"/>
      <c r="JAB72"/>
      <c r="JAC72"/>
      <c r="JAD72"/>
      <c r="JAE72"/>
      <c r="JAF72"/>
      <c r="JAG72"/>
      <c r="JAH72"/>
      <c r="JAI72"/>
      <c r="JAJ72"/>
      <c r="JAK72"/>
      <c r="JAL72"/>
      <c r="JAM72"/>
      <c r="JAN72"/>
      <c r="JAO72"/>
      <c r="JAP72"/>
      <c r="JAQ72"/>
      <c r="JAR72"/>
      <c r="JAS72"/>
      <c r="JAT72"/>
      <c r="JAU72"/>
      <c r="JAV72"/>
      <c r="JAW72"/>
      <c r="JAX72"/>
      <c r="JAY72"/>
      <c r="JAZ72"/>
      <c r="JBA72"/>
      <c r="JBB72"/>
      <c r="JBC72"/>
      <c r="JBD72"/>
      <c r="JBE72"/>
      <c r="JBF72"/>
      <c r="JBG72"/>
      <c r="JBH72"/>
      <c r="JBI72"/>
      <c r="JBJ72"/>
      <c r="JBK72"/>
      <c r="JBL72"/>
      <c r="JBM72"/>
      <c r="JBN72"/>
      <c r="JBO72"/>
      <c r="JBP72"/>
      <c r="JBQ72"/>
      <c r="JBR72"/>
      <c r="JBS72"/>
      <c r="JBT72"/>
      <c r="JBU72"/>
      <c r="JBV72"/>
      <c r="JBW72"/>
      <c r="JBX72"/>
      <c r="JBY72"/>
      <c r="JBZ72"/>
      <c r="JCA72"/>
      <c r="JCB72"/>
      <c r="JCC72"/>
      <c r="JCD72"/>
      <c r="JCE72"/>
      <c r="JCF72"/>
      <c r="JCG72"/>
      <c r="JCH72"/>
      <c r="JCI72"/>
      <c r="JCJ72"/>
      <c r="JCK72"/>
      <c r="JCL72"/>
      <c r="JCM72"/>
      <c r="JCN72"/>
      <c r="JCO72"/>
      <c r="JCP72"/>
      <c r="JCQ72"/>
      <c r="JCR72"/>
      <c r="JCS72"/>
      <c r="JCT72"/>
      <c r="JCU72"/>
      <c r="JCV72"/>
      <c r="JCW72"/>
      <c r="JCX72"/>
      <c r="JCY72"/>
      <c r="JCZ72"/>
      <c r="JDA72"/>
      <c r="JDB72"/>
      <c r="JDC72"/>
      <c r="JDD72"/>
      <c r="JDE72"/>
      <c r="JDF72"/>
      <c r="JDG72"/>
      <c r="JDH72"/>
      <c r="JDI72"/>
      <c r="JDJ72"/>
      <c r="JDK72"/>
      <c r="JDL72"/>
      <c r="JDM72"/>
      <c r="JDN72"/>
      <c r="JDO72"/>
      <c r="JDP72"/>
      <c r="JDQ72"/>
      <c r="JDR72"/>
      <c r="JDS72"/>
      <c r="JDT72"/>
      <c r="JDU72"/>
      <c r="JDV72"/>
      <c r="JDW72"/>
      <c r="JDX72"/>
      <c r="JDY72"/>
      <c r="JDZ72"/>
      <c r="JEA72"/>
      <c r="JEB72"/>
      <c r="JEC72"/>
      <c r="JED72"/>
      <c r="JEE72"/>
      <c r="JEF72"/>
      <c r="JEG72"/>
      <c r="JEH72"/>
      <c r="JEI72"/>
      <c r="JEJ72"/>
      <c r="JEK72"/>
      <c r="JEL72"/>
      <c r="JEM72"/>
      <c r="JEN72"/>
      <c r="JEO72"/>
      <c r="JEP72"/>
      <c r="JEQ72"/>
      <c r="JER72"/>
      <c r="JES72"/>
      <c r="JET72"/>
      <c r="JEU72"/>
      <c r="JEV72"/>
      <c r="JEW72"/>
      <c r="JEX72"/>
      <c r="JEY72"/>
      <c r="JEZ72"/>
      <c r="JFA72"/>
      <c r="JFB72"/>
      <c r="JFC72"/>
      <c r="JFD72"/>
      <c r="JFE72"/>
      <c r="JFF72"/>
      <c r="JFG72"/>
      <c r="JFH72"/>
      <c r="JFI72"/>
      <c r="JFJ72"/>
      <c r="JFK72"/>
      <c r="JFL72"/>
      <c r="JFM72"/>
      <c r="JFN72"/>
      <c r="JFO72"/>
      <c r="JFP72"/>
      <c r="JFQ72"/>
      <c r="JFR72"/>
      <c r="JFS72"/>
      <c r="JFT72"/>
      <c r="JFU72"/>
      <c r="JFV72"/>
      <c r="JFW72"/>
      <c r="JFX72"/>
      <c r="JFY72"/>
      <c r="JFZ72"/>
      <c r="JGA72"/>
      <c r="JGB72"/>
      <c r="JGC72"/>
      <c r="JGD72"/>
      <c r="JGE72"/>
      <c r="JGF72"/>
      <c r="JGG72"/>
      <c r="JGH72"/>
      <c r="JGI72"/>
      <c r="JGJ72"/>
      <c r="JGK72"/>
      <c r="JGL72"/>
      <c r="JGM72"/>
      <c r="JGN72"/>
      <c r="JGO72"/>
      <c r="JGP72"/>
      <c r="JGQ72"/>
      <c r="JGR72"/>
      <c r="JGS72"/>
      <c r="JGT72"/>
      <c r="JGU72"/>
      <c r="JGV72"/>
      <c r="JGW72"/>
      <c r="JGX72"/>
      <c r="JGY72"/>
      <c r="JGZ72"/>
      <c r="JHA72"/>
      <c r="JHB72"/>
      <c r="JHC72"/>
      <c r="JHD72"/>
      <c r="JHE72"/>
      <c r="JHF72"/>
      <c r="JHG72"/>
      <c r="JHH72"/>
      <c r="JHI72"/>
      <c r="JHJ72"/>
      <c r="JHK72"/>
      <c r="JHL72"/>
      <c r="JHM72"/>
      <c r="JHN72"/>
      <c r="JHO72"/>
      <c r="JHP72"/>
      <c r="JHQ72"/>
      <c r="JHR72"/>
      <c r="JHS72"/>
      <c r="JHT72"/>
      <c r="JHU72"/>
      <c r="JHV72"/>
      <c r="JHW72"/>
      <c r="JHX72"/>
      <c r="JHY72"/>
      <c r="JHZ72"/>
      <c r="JIA72"/>
      <c r="JIB72"/>
      <c r="JIC72"/>
      <c r="JID72"/>
      <c r="JIE72"/>
      <c r="JIF72"/>
      <c r="JIG72"/>
      <c r="JIH72"/>
      <c r="JII72"/>
      <c r="JIJ72"/>
      <c r="JIK72"/>
      <c r="JIL72"/>
      <c r="JIM72"/>
      <c r="JIN72"/>
      <c r="JIO72"/>
      <c r="JIP72"/>
      <c r="JIQ72"/>
      <c r="JIR72"/>
      <c r="JIS72"/>
      <c r="JIT72"/>
      <c r="JIU72"/>
      <c r="JIV72"/>
      <c r="JIW72"/>
      <c r="JIX72"/>
      <c r="JIY72"/>
      <c r="JIZ72"/>
      <c r="JJA72"/>
      <c r="JJB72"/>
      <c r="JJC72"/>
      <c r="JJD72"/>
      <c r="JJE72"/>
      <c r="JJF72"/>
      <c r="JJG72"/>
      <c r="JJH72"/>
      <c r="JJI72"/>
      <c r="JJJ72"/>
      <c r="JJK72"/>
      <c r="JJL72"/>
      <c r="JJM72"/>
      <c r="JJN72"/>
      <c r="JJO72"/>
      <c r="JJP72"/>
      <c r="JJQ72"/>
      <c r="JJR72"/>
      <c r="JJS72"/>
      <c r="JJT72"/>
      <c r="JJU72"/>
      <c r="JJV72"/>
      <c r="JJW72"/>
      <c r="JJX72"/>
      <c r="JJY72"/>
      <c r="JJZ72"/>
      <c r="JKA72"/>
      <c r="JKB72"/>
      <c r="JKC72"/>
      <c r="JKD72"/>
      <c r="JKE72"/>
      <c r="JKF72"/>
      <c r="JKG72"/>
      <c r="JKH72"/>
      <c r="JKI72"/>
      <c r="JKJ72"/>
      <c r="JKK72"/>
      <c r="JKL72"/>
      <c r="JKM72"/>
      <c r="JKN72"/>
      <c r="JKO72"/>
      <c r="JKP72"/>
      <c r="JKQ72"/>
      <c r="JKR72"/>
      <c r="JKS72"/>
      <c r="JKT72"/>
      <c r="JKU72"/>
      <c r="JKV72"/>
      <c r="JKW72"/>
      <c r="JKX72"/>
      <c r="JKY72"/>
      <c r="JKZ72"/>
      <c r="JLA72"/>
      <c r="JLB72"/>
      <c r="JLC72"/>
      <c r="JLD72"/>
      <c r="JLE72"/>
      <c r="JLF72"/>
      <c r="JLG72"/>
      <c r="JLH72"/>
      <c r="JLI72"/>
      <c r="JLJ72"/>
      <c r="JLK72"/>
      <c r="JLL72"/>
      <c r="JLM72"/>
      <c r="JLN72"/>
      <c r="JLO72"/>
      <c r="JLP72"/>
      <c r="JLQ72"/>
      <c r="JLR72"/>
      <c r="JLS72"/>
      <c r="JLT72"/>
      <c r="JLU72"/>
      <c r="JLV72"/>
      <c r="JLW72"/>
      <c r="JLX72"/>
      <c r="JLY72"/>
      <c r="JLZ72"/>
      <c r="JMA72"/>
      <c r="JMB72"/>
      <c r="JMC72"/>
      <c r="JMD72"/>
      <c r="JME72"/>
      <c r="JMF72"/>
      <c r="JMG72"/>
      <c r="JMH72"/>
      <c r="JMI72"/>
      <c r="JMJ72"/>
      <c r="JMK72"/>
      <c r="JML72"/>
      <c r="JMM72"/>
      <c r="JMN72"/>
      <c r="JMO72"/>
      <c r="JMP72"/>
      <c r="JMQ72"/>
      <c r="JMR72"/>
      <c r="JMS72"/>
      <c r="JMT72"/>
      <c r="JMU72"/>
      <c r="JMV72"/>
      <c r="JMW72"/>
      <c r="JMX72"/>
      <c r="JMY72"/>
      <c r="JMZ72"/>
      <c r="JNA72"/>
      <c r="JNB72"/>
      <c r="JNC72"/>
      <c r="JND72"/>
      <c r="JNE72"/>
      <c r="JNF72"/>
      <c r="JNG72"/>
      <c r="JNH72"/>
      <c r="JNI72"/>
      <c r="JNJ72"/>
      <c r="JNK72"/>
      <c r="JNL72"/>
      <c r="JNM72"/>
      <c r="JNN72"/>
      <c r="JNO72"/>
      <c r="JNP72"/>
      <c r="JNQ72"/>
      <c r="JNR72"/>
      <c r="JNS72"/>
      <c r="JNT72"/>
      <c r="JNU72"/>
      <c r="JNV72"/>
      <c r="JNW72"/>
      <c r="JNX72"/>
      <c r="JNY72"/>
      <c r="JNZ72"/>
      <c r="JOA72"/>
      <c r="JOB72"/>
      <c r="JOC72"/>
      <c r="JOD72"/>
      <c r="JOE72"/>
      <c r="JOF72"/>
      <c r="JOG72"/>
      <c r="JOH72"/>
      <c r="JOI72"/>
      <c r="JOJ72"/>
      <c r="JOK72"/>
      <c r="JOL72"/>
      <c r="JOM72"/>
      <c r="JON72"/>
      <c r="JOO72"/>
      <c r="JOP72"/>
      <c r="JOQ72"/>
      <c r="JOR72"/>
      <c r="JOS72"/>
      <c r="JOT72"/>
      <c r="JOU72"/>
      <c r="JOV72"/>
      <c r="JOW72"/>
      <c r="JOX72"/>
      <c r="JOY72"/>
      <c r="JOZ72"/>
      <c r="JPA72"/>
      <c r="JPB72"/>
      <c r="JPC72"/>
      <c r="JPD72"/>
      <c r="JPE72"/>
      <c r="JPF72"/>
      <c r="JPG72"/>
      <c r="JPH72"/>
      <c r="JPI72"/>
      <c r="JPJ72"/>
      <c r="JPK72"/>
      <c r="JPL72"/>
      <c r="JPM72"/>
      <c r="JPN72"/>
      <c r="JPO72"/>
      <c r="JPP72"/>
      <c r="JPQ72"/>
      <c r="JPR72"/>
      <c r="JPS72"/>
      <c r="JPT72"/>
      <c r="JPU72"/>
      <c r="JPV72"/>
      <c r="JPW72"/>
      <c r="JPX72"/>
      <c r="JPY72"/>
      <c r="JPZ72"/>
      <c r="JQA72"/>
      <c r="JQB72"/>
      <c r="JQC72"/>
      <c r="JQD72"/>
      <c r="JQE72"/>
      <c r="JQF72"/>
      <c r="JQG72"/>
      <c r="JQH72"/>
      <c r="JQI72"/>
      <c r="JQJ72"/>
      <c r="JQK72"/>
      <c r="JQL72"/>
      <c r="JQM72"/>
      <c r="JQN72"/>
      <c r="JQO72"/>
      <c r="JQP72"/>
      <c r="JQQ72"/>
      <c r="JQR72"/>
      <c r="JQS72"/>
      <c r="JQT72"/>
      <c r="JQU72"/>
      <c r="JQV72"/>
      <c r="JQW72"/>
      <c r="JQX72"/>
      <c r="JQY72"/>
      <c r="JQZ72"/>
      <c r="JRA72"/>
      <c r="JRB72"/>
      <c r="JRC72"/>
      <c r="JRD72"/>
      <c r="JRE72"/>
      <c r="JRF72"/>
      <c r="JRG72"/>
      <c r="JRH72"/>
      <c r="JRI72"/>
      <c r="JRJ72"/>
      <c r="JRK72"/>
      <c r="JRL72"/>
      <c r="JRM72"/>
      <c r="JRN72"/>
      <c r="JRO72"/>
      <c r="JRP72"/>
      <c r="JRQ72"/>
      <c r="JRR72"/>
      <c r="JRS72"/>
      <c r="JRT72"/>
      <c r="JRU72"/>
      <c r="JRV72"/>
      <c r="JRW72"/>
      <c r="JRX72"/>
      <c r="JRY72"/>
      <c r="JRZ72"/>
      <c r="JSA72"/>
      <c r="JSB72"/>
      <c r="JSC72"/>
      <c r="JSD72"/>
      <c r="JSE72"/>
      <c r="JSF72"/>
      <c r="JSG72"/>
      <c r="JSH72"/>
      <c r="JSI72"/>
      <c r="JSJ72"/>
      <c r="JSK72"/>
      <c r="JSL72"/>
      <c r="JSM72"/>
      <c r="JSN72"/>
      <c r="JSO72"/>
      <c r="JSP72"/>
      <c r="JSQ72"/>
      <c r="JSR72"/>
      <c r="JSS72"/>
      <c r="JST72"/>
      <c r="JSU72"/>
      <c r="JSV72"/>
      <c r="JSW72"/>
      <c r="JSX72"/>
      <c r="JSY72"/>
      <c r="JSZ72"/>
      <c r="JTA72"/>
      <c r="JTB72"/>
      <c r="JTC72"/>
      <c r="JTD72"/>
      <c r="JTE72"/>
      <c r="JTF72"/>
      <c r="JTG72"/>
      <c r="JTH72"/>
      <c r="JTI72"/>
      <c r="JTJ72"/>
      <c r="JTK72"/>
      <c r="JTL72"/>
      <c r="JTM72"/>
      <c r="JTN72"/>
      <c r="JTO72"/>
      <c r="JTP72"/>
      <c r="JTQ72"/>
      <c r="JTR72"/>
      <c r="JTS72"/>
      <c r="JTT72"/>
      <c r="JTU72"/>
      <c r="JTV72"/>
      <c r="JTW72"/>
      <c r="JTX72"/>
      <c r="JTY72"/>
      <c r="JTZ72"/>
      <c r="JUA72"/>
      <c r="JUB72"/>
      <c r="JUC72"/>
      <c r="JUD72"/>
      <c r="JUE72"/>
      <c r="JUF72"/>
      <c r="JUG72"/>
      <c r="JUH72"/>
      <c r="JUI72"/>
      <c r="JUJ72"/>
      <c r="JUK72"/>
      <c r="JUL72"/>
      <c r="JUM72"/>
      <c r="JUN72"/>
      <c r="JUO72"/>
      <c r="JUP72"/>
      <c r="JUQ72"/>
      <c r="JUR72"/>
      <c r="JUS72"/>
      <c r="JUT72"/>
      <c r="JUU72"/>
      <c r="JUV72"/>
      <c r="JUW72"/>
      <c r="JUX72"/>
      <c r="JUY72"/>
      <c r="JUZ72"/>
      <c r="JVA72"/>
      <c r="JVB72"/>
      <c r="JVC72"/>
      <c r="JVD72"/>
      <c r="JVE72"/>
      <c r="JVF72"/>
      <c r="JVG72"/>
      <c r="JVH72"/>
      <c r="JVI72"/>
      <c r="JVJ72"/>
      <c r="JVK72"/>
      <c r="JVL72"/>
      <c r="JVM72"/>
      <c r="JVN72"/>
      <c r="JVO72"/>
      <c r="JVP72"/>
      <c r="JVQ72"/>
      <c r="JVR72"/>
      <c r="JVS72"/>
      <c r="JVT72"/>
      <c r="JVU72"/>
      <c r="JVV72"/>
      <c r="JVW72"/>
      <c r="JVX72"/>
      <c r="JVY72"/>
      <c r="JVZ72"/>
      <c r="JWA72"/>
      <c r="JWB72"/>
      <c r="JWC72"/>
      <c r="JWD72"/>
      <c r="JWE72"/>
      <c r="JWF72"/>
      <c r="JWG72"/>
      <c r="JWH72"/>
      <c r="JWI72"/>
      <c r="JWJ72"/>
      <c r="JWK72"/>
      <c r="JWL72"/>
      <c r="JWM72"/>
      <c r="JWN72"/>
      <c r="JWO72"/>
      <c r="JWP72"/>
      <c r="JWQ72"/>
      <c r="JWR72"/>
      <c r="JWS72"/>
      <c r="JWT72"/>
      <c r="JWU72"/>
      <c r="JWV72"/>
      <c r="JWW72"/>
      <c r="JWX72"/>
      <c r="JWY72"/>
      <c r="JWZ72"/>
      <c r="JXA72"/>
      <c r="JXB72"/>
      <c r="JXC72"/>
      <c r="JXD72"/>
      <c r="JXE72"/>
      <c r="JXF72"/>
      <c r="JXG72"/>
      <c r="JXH72"/>
      <c r="JXI72"/>
      <c r="JXJ72"/>
      <c r="JXK72"/>
      <c r="JXL72"/>
      <c r="JXM72"/>
      <c r="JXN72"/>
      <c r="JXO72"/>
      <c r="JXP72"/>
      <c r="JXQ72"/>
      <c r="JXR72"/>
      <c r="JXS72"/>
      <c r="JXT72"/>
      <c r="JXU72"/>
      <c r="JXV72"/>
      <c r="JXW72"/>
      <c r="JXX72"/>
      <c r="JXY72"/>
      <c r="JXZ72"/>
      <c r="JYA72"/>
      <c r="JYB72"/>
      <c r="JYC72"/>
      <c r="JYD72"/>
      <c r="JYE72"/>
      <c r="JYF72"/>
      <c r="JYG72"/>
      <c r="JYH72"/>
      <c r="JYI72"/>
      <c r="JYJ72"/>
      <c r="JYK72"/>
      <c r="JYL72"/>
      <c r="JYM72"/>
      <c r="JYN72"/>
      <c r="JYO72"/>
      <c r="JYP72"/>
      <c r="JYQ72"/>
      <c r="JYR72"/>
      <c r="JYS72"/>
      <c r="JYT72"/>
      <c r="JYU72"/>
      <c r="JYV72"/>
      <c r="JYW72"/>
      <c r="JYX72"/>
      <c r="JYY72"/>
      <c r="JYZ72"/>
      <c r="JZA72"/>
      <c r="JZB72"/>
      <c r="JZC72"/>
      <c r="JZD72"/>
      <c r="JZE72"/>
      <c r="JZF72"/>
      <c r="JZG72"/>
      <c r="JZH72"/>
      <c r="JZI72"/>
      <c r="JZJ72"/>
      <c r="JZK72"/>
      <c r="JZL72"/>
      <c r="JZM72"/>
      <c r="JZN72"/>
      <c r="JZO72"/>
      <c r="JZP72"/>
      <c r="JZQ72"/>
      <c r="JZR72"/>
      <c r="JZS72"/>
      <c r="JZT72"/>
      <c r="JZU72"/>
      <c r="JZV72"/>
      <c r="JZW72"/>
      <c r="JZX72"/>
      <c r="JZY72"/>
      <c r="JZZ72"/>
      <c r="KAA72"/>
      <c r="KAB72"/>
      <c r="KAC72"/>
      <c r="KAD72"/>
      <c r="KAE72"/>
      <c r="KAF72"/>
      <c r="KAG72"/>
      <c r="KAH72"/>
      <c r="KAI72"/>
      <c r="KAJ72"/>
      <c r="KAK72"/>
      <c r="KAL72"/>
      <c r="KAM72"/>
      <c r="KAN72"/>
      <c r="KAO72"/>
      <c r="KAP72"/>
      <c r="KAQ72"/>
      <c r="KAR72"/>
      <c r="KAS72"/>
      <c r="KAT72"/>
      <c r="KAU72"/>
      <c r="KAV72"/>
      <c r="KAW72"/>
      <c r="KAX72"/>
      <c r="KAY72"/>
      <c r="KAZ72"/>
      <c r="KBA72"/>
      <c r="KBB72"/>
      <c r="KBC72"/>
      <c r="KBD72"/>
      <c r="KBE72"/>
      <c r="KBF72"/>
      <c r="KBG72"/>
      <c r="KBH72"/>
      <c r="KBI72"/>
      <c r="KBJ72"/>
      <c r="KBK72"/>
      <c r="KBL72"/>
      <c r="KBM72"/>
      <c r="KBN72"/>
      <c r="KBO72"/>
      <c r="KBP72"/>
      <c r="KBQ72"/>
      <c r="KBR72"/>
      <c r="KBS72"/>
      <c r="KBT72"/>
      <c r="KBU72"/>
      <c r="KBV72"/>
      <c r="KBW72"/>
      <c r="KBX72"/>
      <c r="KBY72"/>
      <c r="KBZ72"/>
      <c r="KCA72"/>
      <c r="KCB72"/>
      <c r="KCC72"/>
      <c r="KCD72"/>
      <c r="KCE72"/>
      <c r="KCF72"/>
      <c r="KCG72"/>
      <c r="KCH72"/>
      <c r="KCI72"/>
      <c r="KCJ72"/>
      <c r="KCK72"/>
      <c r="KCL72"/>
      <c r="KCM72"/>
      <c r="KCN72"/>
      <c r="KCO72"/>
      <c r="KCP72"/>
      <c r="KCQ72"/>
      <c r="KCR72"/>
      <c r="KCS72"/>
      <c r="KCT72"/>
      <c r="KCU72"/>
      <c r="KCV72"/>
      <c r="KCW72"/>
      <c r="KCX72"/>
      <c r="KCY72"/>
      <c r="KCZ72"/>
      <c r="KDA72"/>
      <c r="KDB72"/>
      <c r="KDC72"/>
      <c r="KDD72"/>
      <c r="KDE72"/>
      <c r="KDF72"/>
      <c r="KDG72"/>
      <c r="KDH72"/>
      <c r="KDI72"/>
      <c r="KDJ72"/>
      <c r="KDK72"/>
      <c r="KDL72"/>
      <c r="KDM72"/>
      <c r="KDN72"/>
      <c r="KDO72"/>
      <c r="KDP72"/>
      <c r="KDQ72"/>
      <c r="KDR72"/>
      <c r="KDS72"/>
      <c r="KDT72"/>
      <c r="KDU72"/>
      <c r="KDV72"/>
      <c r="KDW72"/>
      <c r="KDX72"/>
      <c r="KDY72"/>
      <c r="KDZ72"/>
      <c r="KEA72"/>
      <c r="KEB72"/>
      <c r="KEC72"/>
      <c r="KED72"/>
      <c r="KEE72"/>
      <c r="KEF72"/>
      <c r="KEG72"/>
      <c r="KEH72"/>
      <c r="KEI72"/>
      <c r="KEJ72"/>
      <c r="KEK72"/>
      <c r="KEL72"/>
      <c r="KEM72"/>
      <c r="KEN72"/>
      <c r="KEO72"/>
      <c r="KEP72"/>
      <c r="KEQ72"/>
      <c r="KER72"/>
      <c r="KES72"/>
      <c r="KET72"/>
      <c r="KEU72"/>
      <c r="KEV72"/>
      <c r="KEW72"/>
      <c r="KEX72"/>
      <c r="KEY72"/>
      <c r="KEZ72"/>
      <c r="KFA72"/>
      <c r="KFB72"/>
      <c r="KFC72"/>
      <c r="KFD72"/>
      <c r="KFE72"/>
      <c r="KFF72"/>
      <c r="KFG72"/>
      <c r="KFH72"/>
      <c r="KFI72"/>
      <c r="KFJ72"/>
      <c r="KFK72"/>
      <c r="KFL72"/>
      <c r="KFM72"/>
      <c r="KFN72"/>
      <c r="KFO72"/>
      <c r="KFP72"/>
      <c r="KFQ72"/>
      <c r="KFR72"/>
      <c r="KFS72"/>
      <c r="KFT72"/>
      <c r="KFU72"/>
      <c r="KFV72"/>
      <c r="KFW72"/>
      <c r="KFX72"/>
      <c r="KFY72"/>
      <c r="KFZ72"/>
      <c r="KGA72"/>
      <c r="KGB72"/>
      <c r="KGC72"/>
      <c r="KGD72"/>
      <c r="KGE72"/>
      <c r="KGF72"/>
      <c r="KGG72"/>
      <c r="KGH72"/>
      <c r="KGI72"/>
      <c r="KGJ72"/>
      <c r="KGK72"/>
      <c r="KGL72"/>
      <c r="KGM72"/>
      <c r="KGN72"/>
      <c r="KGO72"/>
      <c r="KGP72"/>
      <c r="KGQ72"/>
      <c r="KGR72"/>
      <c r="KGS72"/>
      <c r="KGT72"/>
      <c r="KGU72"/>
      <c r="KGV72"/>
      <c r="KGW72"/>
      <c r="KGX72"/>
      <c r="KGY72"/>
      <c r="KGZ72"/>
      <c r="KHA72"/>
      <c r="KHB72"/>
      <c r="KHC72"/>
      <c r="KHD72"/>
      <c r="KHE72"/>
      <c r="KHF72"/>
      <c r="KHG72"/>
      <c r="KHH72"/>
      <c r="KHI72"/>
      <c r="KHJ72"/>
      <c r="KHK72"/>
      <c r="KHL72"/>
      <c r="KHM72"/>
      <c r="KHN72"/>
      <c r="KHO72"/>
      <c r="KHP72"/>
      <c r="KHQ72"/>
      <c r="KHR72"/>
      <c r="KHS72"/>
      <c r="KHT72"/>
      <c r="KHU72"/>
      <c r="KHV72"/>
      <c r="KHW72"/>
      <c r="KHX72"/>
      <c r="KHY72"/>
      <c r="KHZ72"/>
      <c r="KIA72"/>
      <c r="KIB72"/>
      <c r="KIC72"/>
      <c r="KID72"/>
      <c r="KIE72"/>
      <c r="KIF72"/>
      <c r="KIG72"/>
      <c r="KIH72"/>
      <c r="KII72"/>
      <c r="KIJ72"/>
      <c r="KIK72"/>
      <c r="KIL72"/>
      <c r="KIM72"/>
      <c r="KIN72"/>
      <c r="KIO72"/>
      <c r="KIP72"/>
      <c r="KIQ72"/>
      <c r="KIR72"/>
      <c r="KIS72"/>
      <c r="KIT72"/>
      <c r="KIU72"/>
      <c r="KIV72"/>
      <c r="KIW72"/>
      <c r="KIX72"/>
      <c r="KIY72"/>
      <c r="KIZ72"/>
      <c r="KJA72"/>
      <c r="KJB72"/>
      <c r="KJC72"/>
      <c r="KJD72"/>
      <c r="KJE72"/>
      <c r="KJF72"/>
      <c r="KJG72"/>
      <c r="KJH72"/>
      <c r="KJI72"/>
      <c r="KJJ72"/>
      <c r="KJK72"/>
      <c r="KJL72"/>
      <c r="KJM72"/>
      <c r="KJN72"/>
      <c r="KJO72"/>
      <c r="KJP72"/>
      <c r="KJQ72"/>
      <c r="KJR72"/>
      <c r="KJS72"/>
      <c r="KJT72"/>
      <c r="KJU72"/>
      <c r="KJV72"/>
      <c r="KJW72"/>
      <c r="KJX72"/>
      <c r="KJY72"/>
      <c r="KJZ72"/>
      <c r="KKA72"/>
      <c r="KKB72"/>
      <c r="KKC72"/>
      <c r="KKD72"/>
      <c r="KKE72"/>
      <c r="KKF72"/>
      <c r="KKG72"/>
      <c r="KKH72"/>
      <c r="KKI72"/>
      <c r="KKJ72"/>
      <c r="KKK72"/>
      <c r="KKL72"/>
      <c r="KKM72"/>
      <c r="KKN72"/>
      <c r="KKO72"/>
      <c r="KKP72"/>
      <c r="KKQ72"/>
      <c r="KKR72"/>
      <c r="KKS72"/>
      <c r="KKT72"/>
      <c r="KKU72"/>
      <c r="KKV72"/>
      <c r="KKW72"/>
      <c r="KKX72"/>
      <c r="KKY72"/>
      <c r="KKZ72"/>
      <c r="KLA72"/>
      <c r="KLB72"/>
      <c r="KLC72"/>
      <c r="KLD72"/>
      <c r="KLE72"/>
      <c r="KLF72"/>
      <c r="KLG72"/>
      <c r="KLH72"/>
      <c r="KLI72"/>
      <c r="KLJ72"/>
      <c r="KLK72"/>
      <c r="KLL72"/>
      <c r="KLM72"/>
      <c r="KLN72"/>
      <c r="KLO72"/>
      <c r="KLP72"/>
      <c r="KLQ72"/>
      <c r="KLR72"/>
      <c r="KLS72"/>
      <c r="KLT72"/>
      <c r="KLU72"/>
      <c r="KLV72"/>
      <c r="KLW72"/>
      <c r="KLX72"/>
      <c r="KLY72"/>
      <c r="KLZ72"/>
      <c r="KMA72"/>
      <c r="KMB72"/>
      <c r="KMC72"/>
      <c r="KMD72"/>
      <c r="KME72"/>
      <c r="KMF72"/>
      <c r="KMG72"/>
      <c r="KMH72"/>
      <c r="KMI72"/>
      <c r="KMJ72"/>
      <c r="KMK72"/>
      <c r="KML72"/>
      <c r="KMM72"/>
      <c r="KMN72"/>
      <c r="KMO72"/>
      <c r="KMP72"/>
      <c r="KMQ72"/>
      <c r="KMR72"/>
      <c r="KMS72"/>
      <c r="KMT72"/>
      <c r="KMU72"/>
      <c r="KMV72"/>
      <c r="KMW72"/>
      <c r="KMX72"/>
      <c r="KMY72"/>
      <c r="KMZ72"/>
      <c r="KNA72"/>
      <c r="KNB72"/>
      <c r="KNC72"/>
      <c r="KND72"/>
      <c r="KNE72"/>
      <c r="KNF72"/>
      <c r="KNG72"/>
      <c r="KNH72"/>
      <c r="KNI72"/>
      <c r="KNJ72"/>
      <c r="KNK72"/>
      <c r="KNL72"/>
      <c r="KNM72"/>
      <c r="KNN72"/>
      <c r="KNO72"/>
      <c r="KNP72"/>
      <c r="KNQ72"/>
      <c r="KNR72"/>
      <c r="KNS72"/>
      <c r="KNT72"/>
      <c r="KNU72"/>
      <c r="KNV72"/>
      <c r="KNW72"/>
      <c r="KNX72"/>
      <c r="KNY72"/>
      <c r="KNZ72"/>
      <c r="KOA72"/>
      <c r="KOB72"/>
      <c r="KOC72"/>
      <c r="KOD72"/>
      <c r="KOE72"/>
      <c r="KOF72"/>
      <c r="KOG72"/>
      <c r="KOH72"/>
      <c r="KOI72"/>
      <c r="KOJ72"/>
      <c r="KOK72"/>
      <c r="KOL72"/>
      <c r="KOM72"/>
      <c r="KON72"/>
      <c r="KOO72"/>
      <c r="KOP72"/>
      <c r="KOQ72"/>
      <c r="KOR72"/>
      <c r="KOS72"/>
      <c r="KOT72"/>
      <c r="KOU72"/>
      <c r="KOV72"/>
      <c r="KOW72"/>
      <c r="KOX72"/>
      <c r="KOY72"/>
      <c r="KOZ72"/>
      <c r="KPA72"/>
      <c r="KPB72"/>
      <c r="KPC72"/>
      <c r="KPD72"/>
      <c r="KPE72"/>
      <c r="KPF72"/>
      <c r="KPG72"/>
      <c r="KPH72"/>
      <c r="KPI72"/>
      <c r="KPJ72"/>
      <c r="KPK72"/>
      <c r="KPL72"/>
      <c r="KPM72"/>
      <c r="KPN72"/>
      <c r="KPO72"/>
      <c r="KPP72"/>
      <c r="KPQ72"/>
      <c r="KPR72"/>
      <c r="KPS72"/>
      <c r="KPT72"/>
      <c r="KPU72"/>
      <c r="KPV72"/>
      <c r="KPW72"/>
      <c r="KPX72"/>
      <c r="KPY72"/>
      <c r="KPZ72"/>
      <c r="KQA72"/>
      <c r="KQB72"/>
      <c r="KQC72"/>
      <c r="KQD72"/>
      <c r="KQE72"/>
      <c r="KQF72"/>
      <c r="KQG72"/>
      <c r="KQH72"/>
      <c r="KQI72"/>
      <c r="KQJ72"/>
      <c r="KQK72"/>
      <c r="KQL72"/>
      <c r="KQM72"/>
      <c r="KQN72"/>
      <c r="KQO72"/>
      <c r="KQP72"/>
      <c r="KQQ72"/>
      <c r="KQR72"/>
      <c r="KQS72"/>
      <c r="KQT72"/>
      <c r="KQU72"/>
      <c r="KQV72"/>
      <c r="KQW72"/>
      <c r="KQX72"/>
      <c r="KQY72"/>
      <c r="KQZ72"/>
      <c r="KRA72"/>
      <c r="KRB72"/>
      <c r="KRC72"/>
      <c r="KRD72"/>
      <c r="KRE72"/>
      <c r="KRF72"/>
      <c r="KRG72"/>
      <c r="KRH72"/>
      <c r="KRI72"/>
      <c r="KRJ72"/>
      <c r="KRK72"/>
      <c r="KRL72"/>
      <c r="KRM72"/>
      <c r="KRN72"/>
      <c r="KRO72"/>
      <c r="KRP72"/>
      <c r="KRQ72"/>
      <c r="KRR72"/>
      <c r="KRS72"/>
      <c r="KRT72"/>
      <c r="KRU72"/>
      <c r="KRV72"/>
      <c r="KRW72"/>
      <c r="KRX72"/>
      <c r="KRY72"/>
      <c r="KRZ72"/>
      <c r="KSA72"/>
      <c r="KSB72"/>
      <c r="KSC72"/>
      <c r="KSD72"/>
      <c r="KSE72"/>
      <c r="KSF72"/>
      <c r="KSG72"/>
      <c r="KSH72"/>
      <c r="KSI72"/>
      <c r="KSJ72"/>
      <c r="KSK72"/>
      <c r="KSL72"/>
      <c r="KSM72"/>
      <c r="KSN72"/>
      <c r="KSO72"/>
      <c r="KSP72"/>
      <c r="KSQ72"/>
      <c r="KSR72"/>
      <c r="KSS72"/>
      <c r="KST72"/>
      <c r="KSU72"/>
      <c r="KSV72"/>
      <c r="KSW72"/>
      <c r="KSX72"/>
      <c r="KSY72"/>
      <c r="KSZ72"/>
      <c r="KTA72"/>
      <c r="KTB72"/>
      <c r="KTC72"/>
      <c r="KTD72"/>
      <c r="KTE72"/>
      <c r="KTF72"/>
      <c r="KTG72"/>
      <c r="KTH72"/>
      <c r="KTI72"/>
      <c r="KTJ72"/>
      <c r="KTK72"/>
      <c r="KTL72"/>
      <c r="KTM72"/>
      <c r="KTN72"/>
      <c r="KTO72"/>
      <c r="KTP72"/>
      <c r="KTQ72"/>
      <c r="KTR72"/>
      <c r="KTS72"/>
      <c r="KTT72"/>
      <c r="KTU72"/>
      <c r="KTV72"/>
      <c r="KTW72"/>
      <c r="KTX72"/>
      <c r="KTY72"/>
      <c r="KTZ72"/>
      <c r="KUA72"/>
      <c r="KUB72"/>
      <c r="KUC72"/>
      <c r="KUD72"/>
      <c r="KUE72"/>
      <c r="KUF72"/>
      <c r="KUG72"/>
      <c r="KUH72"/>
      <c r="KUI72"/>
      <c r="KUJ72"/>
      <c r="KUK72"/>
      <c r="KUL72"/>
      <c r="KUM72"/>
      <c r="KUN72"/>
      <c r="KUO72"/>
      <c r="KUP72"/>
      <c r="KUQ72"/>
      <c r="KUR72"/>
      <c r="KUS72"/>
      <c r="KUT72"/>
      <c r="KUU72"/>
      <c r="KUV72"/>
      <c r="KUW72"/>
      <c r="KUX72"/>
      <c r="KUY72"/>
      <c r="KUZ72"/>
      <c r="KVA72"/>
      <c r="KVB72"/>
      <c r="KVC72"/>
      <c r="KVD72"/>
      <c r="KVE72"/>
      <c r="KVF72"/>
      <c r="KVG72"/>
      <c r="KVH72"/>
      <c r="KVI72"/>
      <c r="KVJ72"/>
      <c r="KVK72"/>
      <c r="KVL72"/>
      <c r="KVM72"/>
      <c r="KVN72"/>
      <c r="KVO72"/>
      <c r="KVP72"/>
      <c r="KVQ72"/>
      <c r="KVR72"/>
      <c r="KVS72"/>
      <c r="KVT72"/>
      <c r="KVU72"/>
      <c r="KVV72"/>
      <c r="KVW72"/>
      <c r="KVX72"/>
      <c r="KVY72"/>
      <c r="KVZ72"/>
      <c r="KWA72"/>
      <c r="KWB72"/>
      <c r="KWC72"/>
      <c r="KWD72"/>
      <c r="KWE72"/>
      <c r="KWF72"/>
      <c r="KWG72"/>
      <c r="KWH72"/>
      <c r="KWI72"/>
      <c r="KWJ72"/>
      <c r="KWK72"/>
      <c r="KWL72"/>
      <c r="KWM72"/>
      <c r="KWN72"/>
      <c r="KWO72"/>
      <c r="KWP72"/>
      <c r="KWQ72"/>
      <c r="KWR72"/>
      <c r="KWS72"/>
      <c r="KWT72"/>
      <c r="KWU72"/>
      <c r="KWV72"/>
      <c r="KWW72"/>
      <c r="KWX72"/>
      <c r="KWY72"/>
      <c r="KWZ72"/>
      <c r="KXA72"/>
      <c r="KXB72"/>
      <c r="KXC72"/>
      <c r="KXD72"/>
      <c r="KXE72"/>
      <c r="KXF72"/>
      <c r="KXG72"/>
      <c r="KXH72"/>
      <c r="KXI72"/>
      <c r="KXJ72"/>
      <c r="KXK72"/>
      <c r="KXL72"/>
      <c r="KXM72"/>
      <c r="KXN72"/>
      <c r="KXO72"/>
      <c r="KXP72"/>
      <c r="KXQ72"/>
      <c r="KXR72"/>
      <c r="KXS72"/>
      <c r="KXT72"/>
      <c r="KXU72"/>
      <c r="KXV72"/>
      <c r="KXW72"/>
      <c r="KXX72"/>
      <c r="KXY72"/>
      <c r="KXZ72"/>
      <c r="KYA72"/>
      <c r="KYB72"/>
      <c r="KYC72"/>
      <c r="KYD72"/>
      <c r="KYE72"/>
      <c r="KYF72"/>
      <c r="KYG72"/>
      <c r="KYH72"/>
      <c r="KYI72"/>
      <c r="KYJ72"/>
      <c r="KYK72"/>
      <c r="KYL72"/>
      <c r="KYM72"/>
      <c r="KYN72"/>
      <c r="KYO72"/>
      <c r="KYP72"/>
      <c r="KYQ72"/>
      <c r="KYR72"/>
      <c r="KYS72"/>
      <c r="KYT72"/>
      <c r="KYU72"/>
      <c r="KYV72"/>
      <c r="KYW72"/>
      <c r="KYX72"/>
      <c r="KYY72"/>
      <c r="KYZ72"/>
      <c r="KZA72"/>
      <c r="KZB72"/>
      <c r="KZC72"/>
      <c r="KZD72"/>
      <c r="KZE72"/>
      <c r="KZF72"/>
      <c r="KZG72"/>
      <c r="KZH72"/>
      <c r="KZI72"/>
      <c r="KZJ72"/>
      <c r="KZK72"/>
      <c r="KZL72"/>
      <c r="KZM72"/>
      <c r="KZN72"/>
      <c r="KZO72"/>
      <c r="KZP72"/>
      <c r="KZQ72"/>
      <c r="KZR72"/>
      <c r="KZS72"/>
      <c r="KZT72"/>
      <c r="KZU72"/>
      <c r="KZV72"/>
      <c r="KZW72"/>
      <c r="KZX72"/>
      <c r="KZY72"/>
      <c r="KZZ72"/>
      <c r="LAA72"/>
      <c r="LAB72"/>
      <c r="LAC72"/>
      <c r="LAD72"/>
      <c r="LAE72"/>
      <c r="LAF72"/>
      <c r="LAG72"/>
      <c r="LAH72"/>
      <c r="LAI72"/>
      <c r="LAJ72"/>
      <c r="LAK72"/>
      <c r="LAL72"/>
      <c r="LAM72"/>
      <c r="LAN72"/>
      <c r="LAO72"/>
      <c r="LAP72"/>
      <c r="LAQ72"/>
      <c r="LAR72"/>
      <c r="LAS72"/>
      <c r="LAT72"/>
      <c r="LAU72"/>
      <c r="LAV72"/>
      <c r="LAW72"/>
      <c r="LAX72"/>
      <c r="LAY72"/>
      <c r="LAZ72"/>
      <c r="LBA72"/>
      <c r="LBB72"/>
      <c r="LBC72"/>
      <c r="LBD72"/>
      <c r="LBE72"/>
      <c r="LBF72"/>
      <c r="LBG72"/>
      <c r="LBH72"/>
      <c r="LBI72"/>
      <c r="LBJ72"/>
      <c r="LBK72"/>
      <c r="LBL72"/>
      <c r="LBM72"/>
      <c r="LBN72"/>
      <c r="LBO72"/>
      <c r="LBP72"/>
      <c r="LBQ72"/>
      <c r="LBR72"/>
      <c r="LBS72"/>
      <c r="LBT72"/>
      <c r="LBU72"/>
      <c r="LBV72"/>
      <c r="LBW72"/>
      <c r="LBX72"/>
      <c r="LBY72"/>
      <c r="LBZ72"/>
      <c r="LCA72"/>
      <c r="LCB72"/>
      <c r="LCC72"/>
      <c r="LCD72"/>
      <c r="LCE72"/>
      <c r="LCF72"/>
      <c r="LCG72"/>
      <c r="LCH72"/>
      <c r="LCI72"/>
      <c r="LCJ72"/>
      <c r="LCK72"/>
      <c r="LCL72"/>
      <c r="LCM72"/>
      <c r="LCN72"/>
      <c r="LCO72"/>
      <c r="LCP72"/>
      <c r="LCQ72"/>
      <c r="LCR72"/>
      <c r="LCS72"/>
      <c r="LCT72"/>
      <c r="LCU72"/>
      <c r="LCV72"/>
      <c r="LCW72"/>
      <c r="LCX72"/>
      <c r="LCY72"/>
      <c r="LCZ72"/>
      <c r="LDA72"/>
      <c r="LDB72"/>
      <c r="LDC72"/>
      <c r="LDD72"/>
      <c r="LDE72"/>
      <c r="LDF72"/>
      <c r="LDG72"/>
      <c r="LDH72"/>
      <c r="LDI72"/>
      <c r="LDJ72"/>
      <c r="LDK72"/>
      <c r="LDL72"/>
      <c r="LDM72"/>
      <c r="LDN72"/>
      <c r="LDO72"/>
      <c r="LDP72"/>
      <c r="LDQ72"/>
      <c r="LDR72"/>
      <c r="LDS72"/>
      <c r="LDT72"/>
      <c r="LDU72"/>
      <c r="LDV72"/>
      <c r="LDW72"/>
      <c r="LDX72"/>
      <c r="LDY72"/>
      <c r="LDZ72"/>
      <c r="LEA72"/>
      <c r="LEB72"/>
      <c r="LEC72"/>
      <c r="LED72"/>
      <c r="LEE72"/>
      <c r="LEF72"/>
      <c r="LEG72"/>
      <c r="LEH72"/>
      <c r="LEI72"/>
      <c r="LEJ72"/>
      <c r="LEK72"/>
      <c r="LEL72"/>
      <c r="LEM72"/>
      <c r="LEN72"/>
      <c r="LEO72"/>
      <c r="LEP72"/>
      <c r="LEQ72"/>
      <c r="LER72"/>
      <c r="LES72"/>
      <c r="LET72"/>
      <c r="LEU72"/>
      <c r="LEV72"/>
      <c r="LEW72"/>
      <c r="LEX72"/>
      <c r="LEY72"/>
      <c r="LEZ72"/>
      <c r="LFA72"/>
      <c r="LFB72"/>
      <c r="LFC72"/>
      <c r="LFD72"/>
      <c r="LFE72"/>
      <c r="LFF72"/>
      <c r="LFG72"/>
      <c r="LFH72"/>
      <c r="LFI72"/>
      <c r="LFJ72"/>
      <c r="LFK72"/>
      <c r="LFL72"/>
      <c r="LFM72"/>
      <c r="LFN72"/>
      <c r="LFO72"/>
      <c r="LFP72"/>
      <c r="LFQ72"/>
      <c r="LFR72"/>
      <c r="LFS72"/>
      <c r="LFT72"/>
      <c r="LFU72"/>
      <c r="LFV72"/>
      <c r="LFW72"/>
      <c r="LFX72"/>
      <c r="LFY72"/>
      <c r="LFZ72"/>
      <c r="LGA72"/>
      <c r="LGB72"/>
      <c r="LGC72"/>
      <c r="LGD72"/>
      <c r="LGE72"/>
      <c r="LGF72"/>
      <c r="LGG72"/>
      <c r="LGH72"/>
      <c r="LGI72"/>
      <c r="LGJ72"/>
      <c r="LGK72"/>
      <c r="LGL72"/>
      <c r="LGM72"/>
      <c r="LGN72"/>
      <c r="LGO72"/>
      <c r="LGP72"/>
      <c r="LGQ72"/>
      <c r="LGR72"/>
      <c r="LGS72"/>
      <c r="LGT72"/>
      <c r="LGU72"/>
      <c r="LGV72"/>
      <c r="LGW72"/>
      <c r="LGX72"/>
      <c r="LGY72"/>
      <c r="LGZ72"/>
      <c r="LHA72"/>
      <c r="LHB72"/>
      <c r="LHC72"/>
      <c r="LHD72"/>
      <c r="LHE72"/>
      <c r="LHF72"/>
      <c r="LHG72"/>
      <c r="LHH72"/>
      <c r="LHI72"/>
      <c r="LHJ72"/>
      <c r="LHK72"/>
      <c r="LHL72"/>
      <c r="LHM72"/>
      <c r="LHN72"/>
      <c r="LHO72"/>
      <c r="LHP72"/>
      <c r="LHQ72"/>
      <c r="LHR72"/>
      <c r="LHS72"/>
      <c r="LHT72"/>
      <c r="LHU72"/>
      <c r="LHV72"/>
      <c r="LHW72"/>
      <c r="LHX72"/>
      <c r="LHY72"/>
      <c r="LHZ72"/>
      <c r="LIA72"/>
      <c r="LIB72"/>
      <c r="LIC72"/>
      <c r="LID72"/>
      <c r="LIE72"/>
      <c r="LIF72"/>
      <c r="LIG72"/>
      <c r="LIH72"/>
      <c r="LII72"/>
      <c r="LIJ72"/>
      <c r="LIK72"/>
      <c r="LIL72"/>
      <c r="LIM72"/>
      <c r="LIN72"/>
      <c r="LIO72"/>
      <c r="LIP72"/>
      <c r="LIQ72"/>
      <c r="LIR72"/>
      <c r="LIS72"/>
      <c r="LIT72"/>
      <c r="LIU72"/>
      <c r="LIV72"/>
      <c r="LIW72"/>
      <c r="LIX72"/>
      <c r="LIY72"/>
      <c r="LIZ72"/>
      <c r="LJA72"/>
      <c r="LJB72"/>
      <c r="LJC72"/>
      <c r="LJD72"/>
      <c r="LJE72"/>
      <c r="LJF72"/>
      <c r="LJG72"/>
      <c r="LJH72"/>
      <c r="LJI72"/>
      <c r="LJJ72"/>
      <c r="LJK72"/>
      <c r="LJL72"/>
      <c r="LJM72"/>
      <c r="LJN72"/>
      <c r="LJO72"/>
      <c r="LJP72"/>
      <c r="LJQ72"/>
      <c r="LJR72"/>
      <c r="LJS72"/>
      <c r="LJT72"/>
      <c r="LJU72"/>
      <c r="LJV72"/>
      <c r="LJW72"/>
      <c r="LJX72"/>
      <c r="LJY72"/>
      <c r="LJZ72"/>
      <c r="LKA72"/>
      <c r="LKB72"/>
      <c r="LKC72"/>
      <c r="LKD72"/>
      <c r="LKE72"/>
      <c r="LKF72"/>
      <c r="LKG72"/>
      <c r="LKH72"/>
      <c r="LKI72"/>
      <c r="LKJ72"/>
      <c r="LKK72"/>
      <c r="LKL72"/>
      <c r="LKM72"/>
      <c r="LKN72"/>
      <c r="LKO72"/>
      <c r="LKP72"/>
      <c r="LKQ72"/>
      <c r="LKR72"/>
      <c r="LKS72"/>
      <c r="LKT72"/>
      <c r="LKU72"/>
      <c r="LKV72"/>
      <c r="LKW72"/>
      <c r="LKX72"/>
      <c r="LKY72"/>
      <c r="LKZ72"/>
      <c r="LLA72"/>
      <c r="LLB72"/>
      <c r="LLC72"/>
      <c r="LLD72"/>
      <c r="LLE72"/>
      <c r="LLF72"/>
      <c r="LLG72"/>
      <c r="LLH72"/>
      <c r="LLI72"/>
      <c r="LLJ72"/>
      <c r="LLK72"/>
      <c r="LLL72"/>
      <c r="LLM72"/>
      <c r="LLN72"/>
      <c r="LLO72"/>
      <c r="LLP72"/>
      <c r="LLQ72"/>
      <c r="LLR72"/>
      <c r="LLS72"/>
      <c r="LLT72"/>
      <c r="LLU72"/>
      <c r="LLV72"/>
      <c r="LLW72"/>
      <c r="LLX72"/>
      <c r="LLY72"/>
      <c r="LLZ72"/>
      <c r="LMA72"/>
      <c r="LMB72"/>
      <c r="LMC72"/>
      <c r="LMD72"/>
      <c r="LME72"/>
      <c r="LMF72"/>
      <c r="LMG72"/>
      <c r="LMH72"/>
      <c r="LMI72"/>
      <c r="LMJ72"/>
      <c r="LMK72"/>
      <c r="LML72"/>
      <c r="LMM72"/>
      <c r="LMN72"/>
      <c r="LMO72"/>
      <c r="LMP72"/>
      <c r="LMQ72"/>
      <c r="LMR72"/>
      <c r="LMS72"/>
      <c r="LMT72"/>
      <c r="LMU72"/>
      <c r="LMV72"/>
      <c r="LMW72"/>
      <c r="LMX72"/>
      <c r="LMY72"/>
      <c r="LMZ72"/>
      <c r="LNA72"/>
      <c r="LNB72"/>
      <c r="LNC72"/>
      <c r="LND72"/>
      <c r="LNE72"/>
      <c r="LNF72"/>
      <c r="LNG72"/>
      <c r="LNH72"/>
      <c r="LNI72"/>
      <c r="LNJ72"/>
      <c r="LNK72"/>
      <c r="LNL72"/>
      <c r="LNM72"/>
      <c r="LNN72"/>
      <c r="LNO72"/>
      <c r="LNP72"/>
      <c r="LNQ72"/>
      <c r="LNR72"/>
      <c r="LNS72"/>
      <c r="LNT72"/>
      <c r="LNU72"/>
      <c r="LNV72"/>
      <c r="LNW72"/>
      <c r="LNX72"/>
      <c r="LNY72"/>
      <c r="LNZ72"/>
      <c r="LOA72"/>
      <c r="LOB72"/>
      <c r="LOC72"/>
      <c r="LOD72"/>
      <c r="LOE72"/>
      <c r="LOF72"/>
      <c r="LOG72"/>
      <c r="LOH72"/>
      <c r="LOI72"/>
      <c r="LOJ72"/>
      <c r="LOK72"/>
      <c r="LOL72"/>
      <c r="LOM72"/>
      <c r="LON72"/>
      <c r="LOO72"/>
      <c r="LOP72"/>
      <c r="LOQ72"/>
      <c r="LOR72"/>
      <c r="LOS72"/>
      <c r="LOT72"/>
      <c r="LOU72"/>
      <c r="LOV72"/>
      <c r="LOW72"/>
      <c r="LOX72"/>
      <c r="LOY72"/>
      <c r="LOZ72"/>
      <c r="LPA72"/>
      <c r="LPB72"/>
      <c r="LPC72"/>
      <c r="LPD72"/>
      <c r="LPE72"/>
      <c r="LPF72"/>
      <c r="LPG72"/>
      <c r="LPH72"/>
      <c r="LPI72"/>
      <c r="LPJ72"/>
      <c r="LPK72"/>
      <c r="LPL72"/>
      <c r="LPM72"/>
      <c r="LPN72"/>
      <c r="LPO72"/>
      <c r="LPP72"/>
      <c r="LPQ72"/>
      <c r="LPR72"/>
      <c r="LPS72"/>
      <c r="LPT72"/>
      <c r="LPU72"/>
      <c r="LPV72"/>
      <c r="LPW72"/>
      <c r="LPX72"/>
      <c r="LPY72"/>
      <c r="LPZ72"/>
      <c r="LQA72"/>
      <c r="LQB72"/>
      <c r="LQC72"/>
      <c r="LQD72"/>
      <c r="LQE72"/>
      <c r="LQF72"/>
      <c r="LQG72"/>
      <c r="LQH72"/>
      <c r="LQI72"/>
      <c r="LQJ72"/>
      <c r="LQK72"/>
      <c r="LQL72"/>
      <c r="LQM72"/>
      <c r="LQN72"/>
      <c r="LQO72"/>
      <c r="LQP72"/>
      <c r="LQQ72"/>
      <c r="LQR72"/>
      <c r="LQS72"/>
      <c r="LQT72"/>
      <c r="LQU72"/>
      <c r="LQV72"/>
      <c r="LQW72"/>
      <c r="LQX72"/>
      <c r="LQY72"/>
      <c r="LQZ72"/>
      <c r="LRA72"/>
      <c r="LRB72"/>
      <c r="LRC72"/>
      <c r="LRD72"/>
      <c r="LRE72"/>
      <c r="LRF72"/>
      <c r="LRG72"/>
      <c r="LRH72"/>
      <c r="LRI72"/>
      <c r="LRJ72"/>
      <c r="LRK72"/>
      <c r="LRL72"/>
      <c r="LRM72"/>
      <c r="LRN72"/>
      <c r="LRO72"/>
      <c r="LRP72"/>
      <c r="LRQ72"/>
      <c r="LRR72"/>
      <c r="LRS72"/>
      <c r="LRT72"/>
      <c r="LRU72"/>
      <c r="LRV72"/>
      <c r="LRW72"/>
      <c r="LRX72"/>
      <c r="LRY72"/>
      <c r="LRZ72"/>
      <c r="LSA72"/>
      <c r="LSB72"/>
      <c r="LSC72"/>
      <c r="LSD72"/>
      <c r="LSE72"/>
      <c r="LSF72"/>
      <c r="LSG72"/>
      <c r="LSH72"/>
      <c r="LSI72"/>
      <c r="LSJ72"/>
      <c r="LSK72"/>
      <c r="LSL72"/>
      <c r="LSM72"/>
      <c r="LSN72"/>
      <c r="LSO72"/>
      <c r="LSP72"/>
      <c r="LSQ72"/>
      <c r="LSR72"/>
      <c r="LSS72"/>
      <c r="LST72"/>
      <c r="LSU72"/>
      <c r="LSV72"/>
      <c r="LSW72"/>
      <c r="LSX72"/>
      <c r="LSY72"/>
      <c r="LSZ72"/>
      <c r="LTA72"/>
      <c r="LTB72"/>
      <c r="LTC72"/>
      <c r="LTD72"/>
      <c r="LTE72"/>
      <c r="LTF72"/>
      <c r="LTG72"/>
      <c r="LTH72"/>
      <c r="LTI72"/>
      <c r="LTJ72"/>
      <c r="LTK72"/>
      <c r="LTL72"/>
      <c r="LTM72"/>
      <c r="LTN72"/>
      <c r="LTO72"/>
      <c r="LTP72"/>
      <c r="LTQ72"/>
      <c r="LTR72"/>
      <c r="LTS72"/>
      <c r="LTT72"/>
      <c r="LTU72"/>
      <c r="LTV72"/>
      <c r="LTW72"/>
      <c r="LTX72"/>
      <c r="LTY72"/>
      <c r="LTZ72"/>
      <c r="LUA72"/>
      <c r="LUB72"/>
      <c r="LUC72"/>
      <c r="LUD72"/>
      <c r="LUE72"/>
      <c r="LUF72"/>
      <c r="LUG72"/>
      <c r="LUH72"/>
      <c r="LUI72"/>
      <c r="LUJ72"/>
      <c r="LUK72"/>
      <c r="LUL72"/>
      <c r="LUM72"/>
      <c r="LUN72"/>
      <c r="LUO72"/>
      <c r="LUP72"/>
      <c r="LUQ72"/>
      <c r="LUR72"/>
      <c r="LUS72"/>
      <c r="LUT72"/>
      <c r="LUU72"/>
      <c r="LUV72"/>
      <c r="LUW72"/>
      <c r="LUX72"/>
      <c r="LUY72"/>
      <c r="LUZ72"/>
      <c r="LVA72"/>
      <c r="LVB72"/>
      <c r="LVC72"/>
      <c r="LVD72"/>
      <c r="LVE72"/>
      <c r="LVF72"/>
      <c r="LVG72"/>
      <c r="LVH72"/>
      <c r="LVI72"/>
      <c r="LVJ72"/>
      <c r="LVK72"/>
      <c r="LVL72"/>
      <c r="LVM72"/>
      <c r="LVN72"/>
      <c r="LVO72"/>
      <c r="LVP72"/>
      <c r="LVQ72"/>
      <c r="LVR72"/>
      <c r="LVS72"/>
      <c r="LVT72"/>
      <c r="LVU72"/>
      <c r="LVV72"/>
      <c r="LVW72"/>
      <c r="LVX72"/>
      <c r="LVY72"/>
      <c r="LVZ72"/>
      <c r="LWA72"/>
      <c r="LWB72"/>
      <c r="LWC72"/>
      <c r="LWD72"/>
      <c r="LWE72"/>
      <c r="LWF72"/>
      <c r="LWG72"/>
      <c r="LWH72"/>
      <c r="LWI72"/>
      <c r="LWJ72"/>
      <c r="LWK72"/>
      <c r="LWL72"/>
      <c r="LWM72"/>
      <c r="LWN72"/>
      <c r="LWO72"/>
      <c r="LWP72"/>
      <c r="LWQ72"/>
      <c r="LWR72"/>
      <c r="LWS72"/>
      <c r="LWT72"/>
      <c r="LWU72"/>
      <c r="LWV72"/>
      <c r="LWW72"/>
      <c r="LWX72"/>
      <c r="LWY72"/>
      <c r="LWZ72"/>
      <c r="LXA72"/>
      <c r="LXB72"/>
      <c r="LXC72"/>
      <c r="LXD72"/>
      <c r="LXE72"/>
      <c r="LXF72"/>
      <c r="LXG72"/>
      <c r="LXH72"/>
      <c r="LXI72"/>
      <c r="LXJ72"/>
      <c r="LXK72"/>
      <c r="LXL72"/>
      <c r="LXM72"/>
      <c r="LXN72"/>
      <c r="LXO72"/>
      <c r="LXP72"/>
      <c r="LXQ72"/>
      <c r="LXR72"/>
      <c r="LXS72"/>
      <c r="LXT72"/>
      <c r="LXU72"/>
      <c r="LXV72"/>
      <c r="LXW72"/>
      <c r="LXX72"/>
      <c r="LXY72"/>
      <c r="LXZ72"/>
      <c r="LYA72"/>
      <c r="LYB72"/>
      <c r="LYC72"/>
      <c r="LYD72"/>
      <c r="LYE72"/>
      <c r="LYF72"/>
      <c r="LYG72"/>
      <c r="LYH72"/>
      <c r="LYI72"/>
      <c r="LYJ72"/>
      <c r="LYK72"/>
      <c r="LYL72"/>
      <c r="LYM72"/>
      <c r="LYN72"/>
      <c r="LYO72"/>
      <c r="LYP72"/>
      <c r="LYQ72"/>
      <c r="LYR72"/>
      <c r="LYS72"/>
      <c r="LYT72"/>
      <c r="LYU72"/>
      <c r="LYV72"/>
      <c r="LYW72"/>
      <c r="LYX72"/>
      <c r="LYY72"/>
      <c r="LYZ72"/>
      <c r="LZA72"/>
      <c r="LZB72"/>
      <c r="LZC72"/>
      <c r="LZD72"/>
      <c r="LZE72"/>
      <c r="LZF72"/>
      <c r="LZG72"/>
      <c r="LZH72"/>
      <c r="LZI72"/>
      <c r="LZJ72"/>
      <c r="LZK72"/>
      <c r="LZL72"/>
      <c r="LZM72"/>
      <c r="LZN72"/>
      <c r="LZO72"/>
      <c r="LZP72"/>
      <c r="LZQ72"/>
      <c r="LZR72"/>
      <c r="LZS72"/>
      <c r="LZT72"/>
      <c r="LZU72"/>
      <c r="LZV72"/>
      <c r="LZW72"/>
      <c r="LZX72"/>
      <c r="LZY72"/>
      <c r="LZZ72"/>
      <c r="MAA72"/>
      <c r="MAB72"/>
      <c r="MAC72"/>
      <c r="MAD72"/>
      <c r="MAE72"/>
      <c r="MAF72"/>
      <c r="MAG72"/>
      <c r="MAH72"/>
      <c r="MAI72"/>
      <c r="MAJ72"/>
      <c r="MAK72"/>
      <c r="MAL72"/>
      <c r="MAM72"/>
      <c r="MAN72"/>
      <c r="MAO72"/>
      <c r="MAP72"/>
      <c r="MAQ72"/>
      <c r="MAR72"/>
      <c r="MAS72"/>
      <c r="MAT72"/>
      <c r="MAU72"/>
      <c r="MAV72"/>
      <c r="MAW72"/>
      <c r="MAX72"/>
      <c r="MAY72"/>
      <c r="MAZ72"/>
      <c r="MBA72"/>
      <c r="MBB72"/>
      <c r="MBC72"/>
      <c r="MBD72"/>
      <c r="MBE72"/>
      <c r="MBF72"/>
      <c r="MBG72"/>
      <c r="MBH72"/>
      <c r="MBI72"/>
      <c r="MBJ72"/>
      <c r="MBK72"/>
      <c r="MBL72"/>
      <c r="MBM72"/>
      <c r="MBN72"/>
      <c r="MBO72"/>
      <c r="MBP72"/>
      <c r="MBQ72"/>
      <c r="MBR72"/>
      <c r="MBS72"/>
      <c r="MBT72"/>
      <c r="MBU72"/>
      <c r="MBV72"/>
      <c r="MBW72"/>
      <c r="MBX72"/>
      <c r="MBY72"/>
      <c r="MBZ72"/>
      <c r="MCA72"/>
      <c r="MCB72"/>
      <c r="MCC72"/>
      <c r="MCD72"/>
      <c r="MCE72"/>
      <c r="MCF72"/>
      <c r="MCG72"/>
      <c r="MCH72"/>
      <c r="MCI72"/>
      <c r="MCJ72"/>
      <c r="MCK72"/>
      <c r="MCL72"/>
      <c r="MCM72"/>
      <c r="MCN72"/>
      <c r="MCO72"/>
      <c r="MCP72"/>
      <c r="MCQ72"/>
      <c r="MCR72"/>
      <c r="MCS72"/>
      <c r="MCT72"/>
      <c r="MCU72"/>
      <c r="MCV72"/>
      <c r="MCW72"/>
      <c r="MCX72"/>
      <c r="MCY72"/>
      <c r="MCZ72"/>
      <c r="MDA72"/>
      <c r="MDB72"/>
      <c r="MDC72"/>
      <c r="MDD72"/>
      <c r="MDE72"/>
      <c r="MDF72"/>
      <c r="MDG72"/>
      <c r="MDH72"/>
      <c r="MDI72"/>
      <c r="MDJ72"/>
      <c r="MDK72"/>
      <c r="MDL72"/>
      <c r="MDM72"/>
      <c r="MDN72"/>
      <c r="MDO72"/>
      <c r="MDP72"/>
      <c r="MDQ72"/>
      <c r="MDR72"/>
      <c r="MDS72"/>
      <c r="MDT72"/>
      <c r="MDU72"/>
      <c r="MDV72"/>
      <c r="MDW72"/>
      <c r="MDX72"/>
      <c r="MDY72"/>
      <c r="MDZ72"/>
      <c r="MEA72"/>
      <c r="MEB72"/>
      <c r="MEC72"/>
      <c r="MED72"/>
      <c r="MEE72"/>
      <c r="MEF72"/>
      <c r="MEG72"/>
      <c r="MEH72"/>
      <c r="MEI72"/>
      <c r="MEJ72"/>
      <c r="MEK72"/>
      <c r="MEL72"/>
      <c r="MEM72"/>
      <c r="MEN72"/>
      <c r="MEO72"/>
      <c r="MEP72"/>
      <c r="MEQ72"/>
      <c r="MER72"/>
      <c r="MES72"/>
      <c r="MET72"/>
      <c r="MEU72"/>
      <c r="MEV72"/>
      <c r="MEW72"/>
      <c r="MEX72"/>
      <c r="MEY72"/>
      <c r="MEZ72"/>
      <c r="MFA72"/>
      <c r="MFB72"/>
      <c r="MFC72"/>
      <c r="MFD72"/>
      <c r="MFE72"/>
      <c r="MFF72"/>
      <c r="MFG72"/>
      <c r="MFH72"/>
      <c r="MFI72"/>
      <c r="MFJ72"/>
      <c r="MFK72"/>
      <c r="MFL72"/>
      <c r="MFM72"/>
      <c r="MFN72"/>
      <c r="MFO72"/>
      <c r="MFP72"/>
      <c r="MFQ72"/>
      <c r="MFR72"/>
      <c r="MFS72"/>
      <c r="MFT72"/>
      <c r="MFU72"/>
      <c r="MFV72"/>
      <c r="MFW72"/>
      <c r="MFX72"/>
      <c r="MFY72"/>
      <c r="MFZ72"/>
      <c r="MGA72"/>
      <c r="MGB72"/>
      <c r="MGC72"/>
      <c r="MGD72"/>
      <c r="MGE72"/>
      <c r="MGF72"/>
      <c r="MGG72"/>
      <c r="MGH72"/>
      <c r="MGI72"/>
      <c r="MGJ72"/>
      <c r="MGK72"/>
      <c r="MGL72"/>
      <c r="MGM72"/>
      <c r="MGN72"/>
      <c r="MGO72"/>
      <c r="MGP72"/>
      <c r="MGQ72"/>
      <c r="MGR72"/>
      <c r="MGS72"/>
      <c r="MGT72"/>
      <c r="MGU72"/>
      <c r="MGV72"/>
      <c r="MGW72"/>
      <c r="MGX72"/>
      <c r="MGY72"/>
      <c r="MGZ72"/>
      <c r="MHA72"/>
      <c r="MHB72"/>
      <c r="MHC72"/>
      <c r="MHD72"/>
      <c r="MHE72"/>
      <c r="MHF72"/>
      <c r="MHG72"/>
      <c r="MHH72"/>
      <c r="MHI72"/>
      <c r="MHJ72"/>
      <c r="MHK72"/>
      <c r="MHL72"/>
      <c r="MHM72"/>
      <c r="MHN72"/>
      <c r="MHO72"/>
      <c r="MHP72"/>
      <c r="MHQ72"/>
      <c r="MHR72"/>
      <c r="MHS72"/>
      <c r="MHT72"/>
      <c r="MHU72"/>
      <c r="MHV72"/>
      <c r="MHW72"/>
      <c r="MHX72"/>
      <c r="MHY72"/>
      <c r="MHZ72"/>
      <c r="MIA72"/>
      <c r="MIB72"/>
      <c r="MIC72"/>
      <c r="MID72"/>
      <c r="MIE72"/>
      <c r="MIF72"/>
      <c r="MIG72"/>
      <c r="MIH72"/>
      <c r="MII72"/>
      <c r="MIJ72"/>
      <c r="MIK72"/>
      <c r="MIL72"/>
      <c r="MIM72"/>
      <c r="MIN72"/>
      <c r="MIO72"/>
      <c r="MIP72"/>
      <c r="MIQ72"/>
      <c r="MIR72"/>
      <c r="MIS72"/>
      <c r="MIT72"/>
      <c r="MIU72"/>
      <c r="MIV72"/>
      <c r="MIW72"/>
      <c r="MIX72"/>
      <c r="MIY72"/>
      <c r="MIZ72"/>
      <c r="MJA72"/>
      <c r="MJB72"/>
      <c r="MJC72"/>
      <c r="MJD72"/>
      <c r="MJE72"/>
      <c r="MJF72"/>
      <c r="MJG72"/>
      <c r="MJH72"/>
      <c r="MJI72"/>
      <c r="MJJ72"/>
      <c r="MJK72"/>
      <c r="MJL72"/>
      <c r="MJM72"/>
      <c r="MJN72"/>
      <c r="MJO72"/>
      <c r="MJP72"/>
      <c r="MJQ72"/>
      <c r="MJR72"/>
      <c r="MJS72"/>
      <c r="MJT72"/>
      <c r="MJU72"/>
      <c r="MJV72"/>
      <c r="MJW72"/>
      <c r="MJX72"/>
      <c r="MJY72"/>
      <c r="MJZ72"/>
      <c r="MKA72"/>
      <c r="MKB72"/>
      <c r="MKC72"/>
      <c r="MKD72"/>
      <c r="MKE72"/>
      <c r="MKF72"/>
      <c r="MKG72"/>
      <c r="MKH72"/>
      <c r="MKI72"/>
      <c r="MKJ72"/>
      <c r="MKK72"/>
      <c r="MKL72"/>
      <c r="MKM72"/>
      <c r="MKN72"/>
      <c r="MKO72"/>
      <c r="MKP72"/>
      <c r="MKQ72"/>
      <c r="MKR72"/>
      <c r="MKS72"/>
      <c r="MKT72"/>
      <c r="MKU72"/>
      <c r="MKV72"/>
      <c r="MKW72"/>
      <c r="MKX72"/>
      <c r="MKY72"/>
      <c r="MKZ72"/>
      <c r="MLA72"/>
      <c r="MLB72"/>
      <c r="MLC72"/>
      <c r="MLD72"/>
      <c r="MLE72"/>
      <c r="MLF72"/>
      <c r="MLG72"/>
      <c r="MLH72"/>
      <c r="MLI72"/>
      <c r="MLJ72"/>
      <c r="MLK72"/>
      <c r="MLL72"/>
      <c r="MLM72"/>
      <c r="MLN72"/>
      <c r="MLO72"/>
      <c r="MLP72"/>
      <c r="MLQ72"/>
      <c r="MLR72"/>
      <c r="MLS72"/>
      <c r="MLT72"/>
      <c r="MLU72"/>
      <c r="MLV72"/>
      <c r="MLW72"/>
      <c r="MLX72"/>
      <c r="MLY72"/>
      <c r="MLZ72"/>
      <c r="MMA72"/>
      <c r="MMB72"/>
      <c r="MMC72"/>
      <c r="MMD72"/>
      <c r="MME72"/>
      <c r="MMF72"/>
      <c r="MMG72"/>
      <c r="MMH72"/>
      <c r="MMI72"/>
      <c r="MMJ72"/>
      <c r="MMK72"/>
      <c r="MML72"/>
      <c r="MMM72"/>
      <c r="MMN72"/>
      <c r="MMO72"/>
      <c r="MMP72"/>
      <c r="MMQ72"/>
      <c r="MMR72"/>
      <c r="MMS72"/>
      <c r="MMT72"/>
      <c r="MMU72"/>
      <c r="MMV72"/>
      <c r="MMW72"/>
      <c r="MMX72"/>
      <c r="MMY72"/>
      <c r="MMZ72"/>
      <c r="MNA72"/>
      <c r="MNB72"/>
      <c r="MNC72"/>
      <c r="MND72"/>
      <c r="MNE72"/>
      <c r="MNF72"/>
      <c r="MNG72"/>
      <c r="MNH72"/>
      <c r="MNI72"/>
      <c r="MNJ72"/>
      <c r="MNK72"/>
      <c r="MNL72"/>
      <c r="MNM72"/>
      <c r="MNN72"/>
      <c r="MNO72"/>
      <c r="MNP72"/>
      <c r="MNQ72"/>
      <c r="MNR72"/>
      <c r="MNS72"/>
      <c r="MNT72"/>
      <c r="MNU72"/>
      <c r="MNV72"/>
      <c r="MNW72"/>
      <c r="MNX72"/>
      <c r="MNY72"/>
      <c r="MNZ72"/>
      <c r="MOA72"/>
      <c r="MOB72"/>
      <c r="MOC72"/>
      <c r="MOD72"/>
      <c r="MOE72"/>
      <c r="MOF72"/>
      <c r="MOG72"/>
      <c r="MOH72"/>
      <c r="MOI72"/>
      <c r="MOJ72"/>
      <c r="MOK72"/>
      <c r="MOL72"/>
      <c r="MOM72"/>
      <c r="MON72"/>
      <c r="MOO72"/>
      <c r="MOP72"/>
      <c r="MOQ72"/>
      <c r="MOR72"/>
      <c r="MOS72"/>
      <c r="MOT72"/>
      <c r="MOU72"/>
      <c r="MOV72"/>
      <c r="MOW72"/>
      <c r="MOX72"/>
      <c r="MOY72"/>
      <c r="MOZ72"/>
      <c r="MPA72"/>
      <c r="MPB72"/>
      <c r="MPC72"/>
      <c r="MPD72"/>
      <c r="MPE72"/>
      <c r="MPF72"/>
      <c r="MPG72"/>
      <c r="MPH72"/>
      <c r="MPI72"/>
      <c r="MPJ72"/>
      <c r="MPK72"/>
      <c r="MPL72"/>
      <c r="MPM72"/>
      <c r="MPN72"/>
      <c r="MPO72"/>
      <c r="MPP72"/>
      <c r="MPQ72"/>
      <c r="MPR72"/>
      <c r="MPS72"/>
      <c r="MPT72"/>
      <c r="MPU72"/>
      <c r="MPV72"/>
      <c r="MPW72"/>
      <c r="MPX72"/>
      <c r="MPY72"/>
      <c r="MPZ72"/>
      <c r="MQA72"/>
      <c r="MQB72"/>
      <c r="MQC72"/>
      <c r="MQD72"/>
      <c r="MQE72"/>
      <c r="MQF72"/>
      <c r="MQG72"/>
      <c r="MQH72"/>
      <c r="MQI72"/>
      <c r="MQJ72"/>
      <c r="MQK72"/>
      <c r="MQL72"/>
      <c r="MQM72"/>
      <c r="MQN72"/>
      <c r="MQO72"/>
      <c r="MQP72"/>
      <c r="MQQ72"/>
      <c r="MQR72"/>
      <c r="MQS72"/>
      <c r="MQT72"/>
      <c r="MQU72"/>
      <c r="MQV72"/>
      <c r="MQW72"/>
      <c r="MQX72"/>
      <c r="MQY72"/>
      <c r="MQZ72"/>
      <c r="MRA72"/>
      <c r="MRB72"/>
      <c r="MRC72"/>
      <c r="MRD72"/>
      <c r="MRE72"/>
      <c r="MRF72"/>
      <c r="MRG72"/>
      <c r="MRH72"/>
      <c r="MRI72"/>
      <c r="MRJ72"/>
      <c r="MRK72"/>
      <c r="MRL72"/>
      <c r="MRM72"/>
      <c r="MRN72"/>
      <c r="MRO72"/>
      <c r="MRP72"/>
      <c r="MRQ72"/>
      <c r="MRR72"/>
      <c r="MRS72"/>
      <c r="MRT72"/>
      <c r="MRU72"/>
      <c r="MRV72"/>
      <c r="MRW72"/>
      <c r="MRX72"/>
      <c r="MRY72"/>
      <c r="MRZ72"/>
      <c r="MSA72"/>
      <c r="MSB72"/>
      <c r="MSC72"/>
      <c r="MSD72"/>
      <c r="MSE72"/>
      <c r="MSF72"/>
      <c r="MSG72"/>
      <c r="MSH72"/>
      <c r="MSI72"/>
      <c r="MSJ72"/>
      <c r="MSK72"/>
      <c r="MSL72"/>
      <c r="MSM72"/>
      <c r="MSN72"/>
      <c r="MSO72"/>
      <c r="MSP72"/>
      <c r="MSQ72"/>
      <c r="MSR72"/>
      <c r="MSS72"/>
      <c r="MST72"/>
      <c r="MSU72"/>
      <c r="MSV72"/>
      <c r="MSW72"/>
      <c r="MSX72"/>
      <c r="MSY72"/>
      <c r="MSZ72"/>
      <c r="MTA72"/>
      <c r="MTB72"/>
      <c r="MTC72"/>
      <c r="MTD72"/>
      <c r="MTE72"/>
      <c r="MTF72"/>
      <c r="MTG72"/>
      <c r="MTH72"/>
      <c r="MTI72"/>
      <c r="MTJ72"/>
      <c r="MTK72"/>
      <c r="MTL72"/>
      <c r="MTM72"/>
      <c r="MTN72"/>
      <c r="MTO72"/>
      <c r="MTP72"/>
      <c r="MTQ72"/>
      <c r="MTR72"/>
      <c r="MTS72"/>
      <c r="MTT72"/>
      <c r="MTU72"/>
      <c r="MTV72"/>
      <c r="MTW72"/>
      <c r="MTX72"/>
      <c r="MTY72"/>
      <c r="MTZ72"/>
      <c r="MUA72"/>
      <c r="MUB72"/>
      <c r="MUC72"/>
      <c r="MUD72"/>
      <c r="MUE72"/>
      <c r="MUF72"/>
      <c r="MUG72"/>
      <c r="MUH72"/>
      <c r="MUI72"/>
      <c r="MUJ72"/>
      <c r="MUK72"/>
      <c r="MUL72"/>
      <c r="MUM72"/>
      <c r="MUN72"/>
      <c r="MUO72"/>
      <c r="MUP72"/>
      <c r="MUQ72"/>
      <c r="MUR72"/>
      <c r="MUS72"/>
      <c r="MUT72"/>
      <c r="MUU72"/>
      <c r="MUV72"/>
      <c r="MUW72"/>
      <c r="MUX72"/>
      <c r="MUY72"/>
      <c r="MUZ72"/>
      <c r="MVA72"/>
      <c r="MVB72"/>
      <c r="MVC72"/>
      <c r="MVD72"/>
      <c r="MVE72"/>
      <c r="MVF72"/>
      <c r="MVG72"/>
      <c r="MVH72"/>
      <c r="MVI72"/>
      <c r="MVJ72"/>
      <c r="MVK72"/>
      <c r="MVL72"/>
      <c r="MVM72"/>
      <c r="MVN72"/>
      <c r="MVO72"/>
      <c r="MVP72"/>
      <c r="MVQ72"/>
      <c r="MVR72"/>
      <c r="MVS72"/>
      <c r="MVT72"/>
      <c r="MVU72"/>
      <c r="MVV72"/>
      <c r="MVW72"/>
      <c r="MVX72"/>
      <c r="MVY72"/>
      <c r="MVZ72"/>
      <c r="MWA72"/>
      <c r="MWB72"/>
      <c r="MWC72"/>
      <c r="MWD72"/>
      <c r="MWE72"/>
      <c r="MWF72"/>
      <c r="MWG72"/>
      <c r="MWH72"/>
      <c r="MWI72"/>
      <c r="MWJ72"/>
      <c r="MWK72"/>
      <c r="MWL72"/>
      <c r="MWM72"/>
      <c r="MWN72"/>
      <c r="MWO72"/>
      <c r="MWP72"/>
      <c r="MWQ72"/>
      <c r="MWR72"/>
      <c r="MWS72"/>
      <c r="MWT72"/>
      <c r="MWU72"/>
      <c r="MWV72"/>
      <c r="MWW72"/>
      <c r="MWX72"/>
      <c r="MWY72"/>
      <c r="MWZ72"/>
      <c r="MXA72"/>
      <c r="MXB72"/>
      <c r="MXC72"/>
      <c r="MXD72"/>
      <c r="MXE72"/>
      <c r="MXF72"/>
      <c r="MXG72"/>
      <c r="MXH72"/>
      <c r="MXI72"/>
      <c r="MXJ72"/>
      <c r="MXK72"/>
      <c r="MXL72"/>
      <c r="MXM72"/>
      <c r="MXN72"/>
      <c r="MXO72"/>
      <c r="MXP72"/>
      <c r="MXQ72"/>
      <c r="MXR72"/>
      <c r="MXS72"/>
      <c r="MXT72"/>
      <c r="MXU72"/>
      <c r="MXV72"/>
      <c r="MXW72"/>
      <c r="MXX72"/>
      <c r="MXY72"/>
      <c r="MXZ72"/>
      <c r="MYA72"/>
      <c r="MYB72"/>
      <c r="MYC72"/>
      <c r="MYD72"/>
      <c r="MYE72"/>
      <c r="MYF72"/>
      <c r="MYG72"/>
      <c r="MYH72"/>
      <c r="MYI72"/>
      <c r="MYJ72"/>
      <c r="MYK72"/>
      <c r="MYL72"/>
      <c r="MYM72"/>
      <c r="MYN72"/>
      <c r="MYO72"/>
      <c r="MYP72"/>
      <c r="MYQ72"/>
      <c r="MYR72"/>
      <c r="MYS72"/>
      <c r="MYT72"/>
      <c r="MYU72"/>
      <c r="MYV72"/>
      <c r="MYW72"/>
      <c r="MYX72"/>
      <c r="MYY72"/>
      <c r="MYZ72"/>
      <c r="MZA72"/>
      <c r="MZB72"/>
      <c r="MZC72"/>
      <c r="MZD72"/>
      <c r="MZE72"/>
      <c r="MZF72"/>
      <c r="MZG72"/>
      <c r="MZH72"/>
      <c r="MZI72"/>
      <c r="MZJ72"/>
      <c r="MZK72"/>
      <c r="MZL72"/>
      <c r="MZM72"/>
      <c r="MZN72"/>
      <c r="MZO72"/>
      <c r="MZP72"/>
      <c r="MZQ72"/>
      <c r="MZR72"/>
      <c r="MZS72"/>
      <c r="MZT72"/>
      <c r="MZU72"/>
      <c r="MZV72"/>
      <c r="MZW72"/>
      <c r="MZX72"/>
      <c r="MZY72"/>
      <c r="MZZ72"/>
      <c r="NAA72"/>
      <c r="NAB72"/>
      <c r="NAC72"/>
      <c r="NAD72"/>
      <c r="NAE72"/>
      <c r="NAF72"/>
      <c r="NAG72"/>
      <c r="NAH72"/>
      <c r="NAI72"/>
      <c r="NAJ72"/>
      <c r="NAK72"/>
      <c r="NAL72"/>
      <c r="NAM72"/>
      <c r="NAN72"/>
      <c r="NAO72"/>
      <c r="NAP72"/>
      <c r="NAQ72"/>
      <c r="NAR72"/>
      <c r="NAS72"/>
      <c r="NAT72"/>
      <c r="NAU72"/>
      <c r="NAV72"/>
      <c r="NAW72"/>
      <c r="NAX72"/>
      <c r="NAY72"/>
      <c r="NAZ72"/>
      <c r="NBA72"/>
      <c r="NBB72"/>
      <c r="NBC72"/>
      <c r="NBD72"/>
      <c r="NBE72"/>
      <c r="NBF72"/>
      <c r="NBG72"/>
      <c r="NBH72"/>
      <c r="NBI72"/>
      <c r="NBJ72"/>
      <c r="NBK72"/>
      <c r="NBL72"/>
      <c r="NBM72"/>
      <c r="NBN72"/>
      <c r="NBO72"/>
      <c r="NBP72"/>
      <c r="NBQ72"/>
      <c r="NBR72"/>
      <c r="NBS72"/>
      <c r="NBT72"/>
      <c r="NBU72"/>
      <c r="NBV72"/>
      <c r="NBW72"/>
      <c r="NBX72"/>
      <c r="NBY72"/>
      <c r="NBZ72"/>
      <c r="NCA72"/>
      <c r="NCB72"/>
      <c r="NCC72"/>
      <c r="NCD72"/>
      <c r="NCE72"/>
      <c r="NCF72"/>
      <c r="NCG72"/>
      <c r="NCH72"/>
      <c r="NCI72"/>
      <c r="NCJ72"/>
      <c r="NCK72"/>
      <c r="NCL72"/>
      <c r="NCM72"/>
      <c r="NCN72"/>
      <c r="NCO72"/>
      <c r="NCP72"/>
      <c r="NCQ72"/>
      <c r="NCR72"/>
      <c r="NCS72"/>
      <c r="NCT72"/>
      <c r="NCU72"/>
      <c r="NCV72"/>
      <c r="NCW72"/>
      <c r="NCX72"/>
      <c r="NCY72"/>
      <c r="NCZ72"/>
      <c r="NDA72"/>
      <c r="NDB72"/>
      <c r="NDC72"/>
      <c r="NDD72"/>
      <c r="NDE72"/>
      <c r="NDF72"/>
      <c r="NDG72"/>
      <c r="NDH72"/>
      <c r="NDI72"/>
      <c r="NDJ72"/>
      <c r="NDK72"/>
      <c r="NDL72"/>
      <c r="NDM72"/>
      <c r="NDN72"/>
      <c r="NDO72"/>
      <c r="NDP72"/>
      <c r="NDQ72"/>
      <c r="NDR72"/>
      <c r="NDS72"/>
      <c r="NDT72"/>
      <c r="NDU72"/>
      <c r="NDV72"/>
      <c r="NDW72"/>
      <c r="NDX72"/>
      <c r="NDY72"/>
      <c r="NDZ72"/>
      <c r="NEA72"/>
      <c r="NEB72"/>
      <c r="NEC72"/>
      <c r="NED72"/>
      <c r="NEE72"/>
      <c r="NEF72"/>
      <c r="NEG72"/>
      <c r="NEH72"/>
      <c r="NEI72"/>
      <c r="NEJ72"/>
      <c r="NEK72"/>
      <c r="NEL72"/>
      <c r="NEM72"/>
      <c r="NEN72"/>
      <c r="NEO72"/>
      <c r="NEP72"/>
      <c r="NEQ72"/>
      <c r="NER72"/>
      <c r="NES72"/>
      <c r="NET72"/>
      <c r="NEU72"/>
      <c r="NEV72"/>
      <c r="NEW72"/>
      <c r="NEX72"/>
      <c r="NEY72"/>
      <c r="NEZ72"/>
      <c r="NFA72"/>
      <c r="NFB72"/>
      <c r="NFC72"/>
      <c r="NFD72"/>
      <c r="NFE72"/>
      <c r="NFF72"/>
      <c r="NFG72"/>
      <c r="NFH72"/>
      <c r="NFI72"/>
      <c r="NFJ72"/>
      <c r="NFK72"/>
      <c r="NFL72"/>
      <c r="NFM72"/>
      <c r="NFN72"/>
      <c r="NFO72"/>
      <c r="NFP72"/>
      <c r="NFQ72"/>
      <c r="NFR72"/>
      <c r="NFS72"/>
      <c r="NFT72"/>
      <c r="NFU72"/>
      <c r="NFV72"/>
      <c r="NFW72"/>
      <c r="NFX72"/>
      <c r="NFY72"/>
      <c r="NFZ72"/>
      <c r="NGA72"/>
      <c r="NGB72"/>
      <c r="NGC72"/>
      <c r="NGD72"/>
      <c r="NGE72"/>
      <c r="NGF72"/>
      <c r="NGG72"/>
      <c r="NGH72"/>
      <c r="NGI72"/>
      <c r="NGJ72"/>
      <c r="NGK72"/>
      <c r="NGL72"/>
      <c r="NGM72"/>
      <c r="NGN72"/>
      <c r="NGO72"/>
      <c r="NGP72"/>
      <c r="NGQ72"/>
      <c r="NGR72"/>
      <c r="NGS72"/>
      <c r="NGT72"/>
      <c r="NGU72"/>
      <c r="NGV72"/>
      <c r="NGW72"/>
      <c r="NGX72"/>
      <c r="NGY72"/>
      <c r="NGZ72"/>
      <c r="NHA72"/>
      <c r="NHB72"/>
      <c r="NHC72"/>
      <c r="NHD72"/>
      <c r="NHE72"/>
      <c r="NHF72"/>
      <c r="NHG72"/>
      <c r="NHH72"/>
      <c r="NHI72"/>
      <c r="NHJ72"/>
      <c r="NHK72"/>
      <c r="NHL72"/>
      <c r="NHM72"/>
      <c r="NHN72"/>
      <c r="NHO72"/>
      <c r="NHP72"/>
      <c r="NHQ72"/>
      <c r="NHR72"/>
      <c r="NHS72"/>
      <c r="NHT72"/>
      <c r="NHU72"/>
      <c r="NHV72"/>
      <c r="NHW72"/>
      <c r="NHX72"/>
      <c r="NHY72"/>
      <c r="NHZ72"/>
      <c r="NIA72"/>
      <c r="NIB72"/>
      <c r="NIC72"/>
      <c r="NID72"/>
      <c r="NIE72"/>
      <c r="NIF72"/>
      <c r="NIG72"/>
      <c r="NIH72"/>
      <c r="NII72"/>
      <c r="NIJ72"/>
      <c r="NIK72"/>
      <c r="NIL72"/>
      <c r="NIM72"/>
      <c r="NIN72"/>
      <c r="NIO72"/>
      <c r="NIP72"/>
      <c r="NIQ72"/>
      <c r="NIR72"/>
      <c r="NIS72"/>
      <c r="NIT72"/>
      <c r="NIU72"/>
      <c r="NIV72"/>
      <c r="NIW72"/>
      <c r="NIX72"/>
      <c r="NIY72"/>
      <c r="NIZ72"/>
      <c r="NJA72"/>
      <c r="NJB72"/>
      <c r="NJC72"/>
      <c r="NJD72"/>
      <c r="NJE72"/>
      <c r="NJF72"/>
      <c r="NJG72"/>
      <c r="NJH72"/>
      <c r="NJI72"/>
      <c r="NJJ72"/>
      <c r="NJK72"/>
      <c r="NJL72"/>
      <c r="NJM72"/>
      <c r="NJN72"/>
      <c r="NJO72"/>
      <c r="NJP72"/>
      <c r="NJQ72"/>
      <c r="NJR72"/>
      <c r="NJS72"/>
      <c r="NJT72"/>
      <c r="NJU72"/>
      <c r="NJV72"/>
      <c r="NJW72"/>
      <c r="NJX72"/>
      <c r="NJY72"/>
      <c r="NJZ72"/>
      <c r="NKA72"/>
      <c r="NKB72"/>
      <c r="NKC72"/>
      <c r="NKD72"/>
      <c r="NKE72"/>
      <c r="NKF72"/>
      <c r="NKG72"/>
      <c r="NKH72"/>
      <c r="NKI72"/>
      <c r="NKJ72"/>
      <c r="NKK72"/>
      <c r="NKL72"/>
      <c r="NKM72"/>
      <c r="NKN72"/>
      <c r="NKO72"/>
      <c r="NKP72"/>
      <c r="NKQ72"/>
      <c r="NKR72"/>
      <c r="NKS72"/>
      <c r="NKT72"/>
      <c r="NKU72"/>
      <c r="NKV72"/>
      <c r="NKW72"/>
      <c r="NKX72"/>
      <c r="NKY72"/>
      <c r="NKZ72"/>
      <c r="NLA72"/>
      <c r="NLB72"/>
      <c r="NLC72"/>
      <c r="NLD72"/>
      <c r="NLE72"/>
      <c r="NLF72"/>
      <c r="NLG72"/>
      <c r="NLH72"/>
      <c r="NLI72"/>
      <c r="NLJ72"/>
      <c r="NLK72"/>
      <c r="NLL72"/>
      <c r="NLM72"/>
      <c r="NLN72"/>
      <c r="NLO72"/>
      <c r="NLP72"/>
      <c r="NLQ72"/>
      <c r="NLR72"/>
      <c r="NLS72"/>
      <c r="NLT72"/>
      <c r="NLU72"/>
      <c r="NLV72"/>
      <c r="NLW72"/>
      <c r="NLX72"/>
      <c r="NLY72"/>
      <c r="NLZ72"/>
      <c r="NMA72"/>
      <c r="NMB72"/>
      <c r="NMC72"/>
      <c r="NMD72"/>
      <c r="NME72"/>
      <c r="NMF72"/>
      <c r="NMG72"/>
      <c r="NMH72"/>
      <c r="NMI72"/>
      <c r="NMJ72"/>
      <c r="NMK72"/>
      <c r="NML72"/>
      <c r="NMM72"/>
      <c r="NMN72"/>
      <c r="NMO72"/>
      <c r="NMP72"/>
      <c r="NMQ72"/>
      <c r="NMR72"/>
      <c r="NMS72"/>
      <c r="NMT72"/>
      <c r="NMU72"/>
      <c r="NMV72"/>
      <c r="NMW72"/>
      <c r="NMX72"/>
      <c r="NMY72"/>
      <c r="NMZ72"/>
      <c r="NNA72"/>
      <c r="NNB72"/>
      <c r="NNC72"/>
      <c r="NND72"/>
      <c r="NNE72"/>
      <c r="NNF72"/>
      <c r="NNG72"/>
      <c r="NNH72"/>
      <c r="NNI72"/>
      <c r="NNJ72"/>
      <c r="NNK72"/>
      <c r="NNL72"/>
      <c r="NNM72"/>
      <c r="NNN72"/>
      <c r="NNO72"/>
      <c r="NNP72"/>
      <c r="NNQ72"/>
      <c r="NNR72"/>
      <c r="NNS72"/>
      <c r="NNT72"/>
      <c r="NNU72"/>
      <c r="NNV72"/>
      <c r="NNW72"/>
      <c r="NNX72"/>
      <c r="NNY72"/>
      <c r="NNZ72"/>
      <c r="NOA72"/>
      <c r="NOB72"/>
      <c r="NOC72"/>
      <c r="NOD72"/>
      <c r="NOE72"/>
      <c r="NOF72"/>
      <c r="NOG72"/>
      <c r="NOH72"/>
      <c r="NOI72"/>
      <c r="NOJ72"/>
      <c r="NOK72"/>
      <c r="NOL72"/>
      <c r="NOM72"/>
      <c r="NON72"/>
      <c r="NOO72"/>
      <c r="NOP72"/>
      <c r="NOQ72"/>
      <c r="NOR72"/>
      <c r="NOS72"/>
      <c r="NOT72"/>
      <c r="NOU72"/>
      <c r="NOV72"/>
      <c r="NOW72"/>
      <c r="NOX72"/>
      <c r="NOY72"/>
      <c r="NOZ72"/>
      <c r="NPA72"/>
      <c r="NPB72"/>
      <c r="NPC72"/>
      <c r="NPD72"/>
      <c r="NPE72"/>
      <c r="NPF72"/>
      <c r="NPG72"/>
      <c r="NPH72"/>
      <c r="NPI72"/>
      <c r="NPJ72"/>
      <c r="NPK72"/>
      <c r="NPL72"/>
      <c r="NPM72"/>
      <c r="NPN72"/>
      <c r="NPO72"/>
      <c r="NPP72"/>
      <c r="NPQ72"/>
      <c r="NPR72"/>
      <c r="NPS72"/>
      <c r="NPT72"/>
      <c r="NPU72"/>
      <c r="NPV72"/>
      <c r="NPW72"/>
      <c r="NPX72"/>
      <c r="NPY72"/>
      <c r="NPZ72"/>
      <c r="NQA72"/>
      <c r="NQB72"/>
      <c r="NQC72"/>
      <c r="NQD72"/>
      <c r="NQE72"/>
      <c r="NQF72"/>
      <c r="NQG72"/>
      <c r="NQH72"/>
      <c r="NQI72"/>
      <c r="NQJ72"/>
      <c r="NQK72"/>
      <c r="NQL72"/>
      <c r="NQM72"/>
      <c r="NQN72"/>
      <c r="NQO72"/>
      <c r="NQP72"/>
      <c r="NQQ72"/>
      <c r="NQR72"/>
      <c r="NQS72"/>
      <c r="NQT72"/>
      <c r="NQU72"/>
      <c r="NQV72"/>
      <c r="NQW72"/>
      <c r="NQX72"/>
      <c r="NQY72"/>
      <c r="NQZ72"/>
      <c r="NRA72"/>
      <c r="NRB72"/>
      <c r="NRC72"/>
      <c r="NRD72"/>
      <c r="NRE72"/>
      <c r="NRF72"/>
      <c r="NRG72"/>
      <c r="NRH72"/>
      <c r="NRI72"/>
      <c r="NRJ72"/>
      <c r="NRK72"/>
      <c r="NRL72"/>
      <c r="NRM72"/>
      <c r="NRN72"/>
      <c r="NRO72"/>
      <c r="NRP72"/>
      <c r="NRQ72"/>
      <c r="NRR72"/>
      <c r="NRS72"/>
      <c r="NRT72"/>
      <c r="NRU72"/>
      <c r="NRV72"/>
      <c r="NRW72"/>
      <c r="NRX72"/>
      <c r="NRY72"/>
      <c r="NRZ72"/>
      <c r="NSA72"/>
      <c r="NSB72"/>
      <c r="NSC72"/>
      <c r="NSD72"/>
      <c r="NSE72"/>
      <c r="NSF72"/>
      <c r="NSG72"/>
      <c r="NSH72"/>
      <c r="NSI72"/>
      <c r="NSJ72"/>
      <c r="NSK72"/>
      <c r="NSL72"/>
      <c r="NSM72"/>
      <c r="NSN72"/>
      <c r="NSO72"/>
      <c r="NSP72"/>
      <c r="NSQ72"/>
      <c r="NSR72"/>
      <c r="NSS72"/>
      <c r="NST72"/>
      <c r="NSU72"/>
      <c r="NSV72"/>
      <c r="NSW72"/>
      <c r="NSX72"/>
      <c r="NSY72"/>
      <c r="NSZ72"/>
      <c r="NTA72"/>
      <c r="NTB72"/>
      <c r="NTC72"/>
      <c r="NTD72"/>
      <c r="NTE72"/>
      <c r="NTF72"/>
      <c r="NTG72"/>
      <c r="NTH72"/>
      <c r="NTI72"/>
      <c r="NTJ72"/>
      <c r="NTK72"/>
      <c r="NTL72"/>
      <c r="NTM72"/>
      <c r="NTN72"/>
      <c r="NTO72"/>
      <c r="NTP72"/>
      <c r="NTQ72"/>
      <c r="NTR72"/>
      <c r="NTS72"/>
      <c r="NTT72"/>
      <c r="NTU72"/>
      <c r="NTV72"/>
      <c r="NTW72"/>
      <c r="NTX72"/>
      <c r="NTY72"/>
      <c r="NTZ72"/>
      <c r="NUA72"/>
      <c r="NUB72"/>
      <c r="NUC72"/>
      <c r="NUD72"/>
      <c r="NUE72"/>
      <c r="NUF72"/>
      <c r="NUG72"/>
      <c r="NUH72"/>
      <c r="NUI72"/>
      <c r="NUJ72"/>
      <c r="NUK72"/>
      <c r="NUL72"/>
      <c r="NUM72"/>
      <c r="NUN72"/>
      <c r="NUO72"/>
      <c r="NUP72"/>
      <c r="NUQ72"/>
      <c r="NUR72"/>
      <c r="NUS72"/>
      <c r="NUT72"/>
      <c r="NUU72"/>
      <c r="NUV72"/>
      <c r="NUW72"/>
      <c r="NUX72"/>
      <c r="NUY72"/>
      <c r="NUZ72"/>
      <c r="NVA72"/>
      <c r="NVB72"/>
      <c r="NVC72"/>
      <c r="NVD72"/>
      <c r="NVE72"/>
      <c r="NVF72"/>
      <c r="NVG72"/>
      <c r="NVH72"/>
      <c r="NVI72"/>
      <c r="NVJ72"/>
      <c r="NVK72"/>
      <c r="NVL72"/>
      <c r="NVM72"/>
      <c r="NVN72"/>
      <c r="NVO72"/>
      <c r="NVP72"/>
      <c r="NVQ72"/>
      <c r="NVR72"/>
      <c r="NVS72"/>
      <c r="NVT72"/>
      <c r="NVU72"/>
      <c r="NVV72"/>
      <c r="NVW72"/>
      <c r="NVX72"/>
      <c r="NVY72"/>
      <c r="NVZ72"/>
      <c r="NWA72"/>
      <c r="NWB72"/>
      <c r="NWC72"/>
      <c r="NWD72"/>
      <c r="NWE72"/>
      <c r="NWF72"/>
      <c r="NWG72"/>
      <c r="NWH72"/>
      <c r="NWI72"/>
      <c r="NWJ72"/>
      <c r="NWK72"/>
      <c r="NWL72"/>
      <c r="NWM72"/>
      <c r="NWN72"/>
      <c r="NWO72"/>
      <c r="NWP72"/>
      <c r="NWQ72"/>
      <c r="NWR72"/>
      <c r="NWS72"/>
      <c r="NWT72"/>
      <c r="NWU72"/>
      <c r="NWV72"/>
      <c r="NWW72"/>
      <c r="NWX72"/>
      <c r="NWY72"/>
      <c r="NWZ72"/>
      <c r="NXA72"/>
      <c r="NXB72"/>
      <c r="NXC72"/>
      <c r="NXD72"/>
      <c r="NXE72"/>
      <c r="NXF72"/>
      <c r="NXG72"/>
      <c r="NXH72"/>
      <c r="NXI72"/>
      <c r="NXJ72"/>
      <c r="NXK72"/>
      <c r="NXL72"/>
      <c r="NXM72"/>
      <c r="NXN72"/>
      <c r="NXO72"/>
      <c r="NXP72"/>
      <c r="NXQ72"/>
      <c r="NXR72"/>
      <c r="NXS72"/>
      <c r="NXT72"/>
      <c r="NXU72"/>
      <c r="NXV72"/>
      <c r="NXW72"/>
      <c r="NXX72"/>
      <c r="NXY72"/>
      <c r="NXZ72"/>
      <c r="NYA72"/>
      <c r="NYB72"/>
      <c r="NYC72"/>
      <c r="NYD72"/>
      <c r="NYE72"/>
      <c r="NYF72"/>
      <c r="NYG72"/>
      <c r="NYH72"/>
      <c r="NYI72"/>
      <c r="NYJ72"/>
      <c r="NYK72"/>
      <c r="NYL72"/>
      <c r="NYM72"/>
      <c r="NYN72"/>
      <c r="NYO72"/>
      <c r="NYP72"/>
      <c r="NYQ72"/>
      <c r="NYR72"/>
      <c r="NYS72"/>
      <c r="NYT72"/>
      <c r="NYU72"/>
      <c r="NYV72"/>
      <c r="NYW72"/>
      <c r="NYX72"/>
      <c r="NYY72"/>
      <c r="NYZ72"/>
      <c r="NZA72"/>
      <c r="NZB72"/>
      <c r="NZC72"/>
      <c r="NZD72"/>
      <c r="NZE72"/>
      <c r="NZF72"/>
      <c r="NZG72"/>
      <c r="NZH72"/>
      <c r="NZI72"/>
      <c r="NZJ72"/>
      <c r="NZK72"/>
      <c r="NZL72"/>
      <c r="NZM72"/>
      <c r="NZN72"/>
      <c r="NZO72"/>
      <c r="NZP72"/>
      <c r="NZQ72"/>
      <c r="NZR72"/>
      <c r="NZS72"/>
      <c r="NZT72"/>
      <c r="NZU72"/>
      <c r="NZV72"/>
      <c r="NZW72"/>
      <c r="NZX72"/>
      <c r="NZY72"/>
      <c r="NZZ72"/>
      <c r="OAA72"/>
      <c r="OAB72"/>
      <c r="OAC72"/>
      <c r="OAD72"/>
      <c r="OAE72"/>
      <c r="OAF72"/>
      <c r="OAG72"/>
      <c r="OAH72"/>
      <c r="OAI72"/>
      <c r="OAJ72"/>
      <c r="OAK72"/>
      <c r="OAL72"/>
      <c r="OAM72"/>
      <c r="OAN72"/>
      <c r="OAO72"/>
      <c r="OAP72"/>
      <c r="OAQ72"/>
      <c r="OAR72"/>
      <c r="OAS72"/>
      <c r="OAT72"/>
      <c r="OAU72"/>
      <c r="OAV72"/>
      <c r="OAW72"/>
      <c r="OAX72"/>
      <c r="OAY72"/>
      <c r="OAZ72"/>
      <c r="OBA72"/>
      <c r="OBB72"/>
      <c r="OBC72"/>
      <c r="OBD72"/>
      <c r="OBE72"/>
      <c r="OBF72"/>
      <c r="OBG72"/>
      <c r="OBH72"/>
      <c r="OBI72"/>
      <c r="OBJ72"/>
      <c r="OBK72"/>
      <c r="OBL72"/>
      <c r="OBM72"/>
      <c r="OBN72"/>
      <c r="OBO72"/>
      <c r="OBP72"/>
      <c r="OBQ72"/>
      <c r="OBR72"/>
      <c r="OBS72"/>
      <c r="OBT72"/>
      <c r="OBU72"/>
      <c r="OBV72"/>
      <c r="OBW72"/>
      <c r="OBX72"/>
      <c r="OBY72"/>
      <c r="OBZ72"/>
      <c r="OCA72"/>
      <c r="OCB72"/>
      <c r="OCC72"/>
      <c r="OCD72"/>
      <c r="OCE72"/>
      <c r="OCF72"/>
      <c r="OCG72"/>
      <c r="OCH72"/>
      <c r="OCI72"/>
      <c r="OCJ72"/>
      <c r="OCK72"/>
      <c r="OCL72"/>
      <c r="OCM72"/>
      <c r="OCN72"/>
      <c r="OCO72"/>
      <c r="OCP72"/>
      <c r="OCQ72"/>
      <c r="OCR72"/>
      <c r="OCS72"/>
      <c r="OCT72"/>
      <c r="OCU72"/>
      <c r="OCV72"/>
      <c r="OCW72"/>
      <c r="OCX72"/>
      <c r="OCY72"/>
      <c r="OCZ72"/>
      <c r="ODA72"/>
      <c r="ODB72"/>
      <c r="ODC72"/>
      <c r="ODD72"/>
      <c r="ODE72"/>
      <c r="ODF72"/>
      <c r="ODG72"/>
      <c r="ODH72"/>
      <c r="ODI72"/>
      <c r="ODJ72"/>
      <c r="ODK72"/>
      <c r="ODL72"/>
      <c r="ODM72"/>
      <c r="ODN72"/>
      <c r="ODO72"/>
      <c r="ODP72"/>
      <c r="ODQ72"/>
      <c r="ODR72"/>
      <c r="ODS72"/>
      <c r="ODT72"/>
      <c r="ODU72"/>
      <c r="ODV72"/>
      <c r="ODW72"/>
      <c r="ODX72"/>
      <c r="ODY72"/>
      <c r="ODZ72"/>
      <c r="OEA72"/>
      <c r="OEB72"/>
      <c r="OEC72"/>
      <c r="OED72"/>
      <c r="OEE72"/>
      <c r="OEF72"/>
      <c r="OEG72"/>
      <c r="OEH72"/>
      <c r="OEI72"/>
      <c r="OEJ72"/>
      <c r="OEK72"/>
      <c r="OEL72"/>
      <c r="OEM72"/>
      <c r="OEN72"/>
      <c r="OEO72"/>
      <c r="OEP72"/>
      <c r="OEQ72"/>
      <c r="OER72"/>
      <c r="OES72"/>
      <c r="OET72"/>
      <c r="OEU72"/>
      <c r="OEV72"/>
      <c r="OEW72"/>
      <c r="OEX72"/>
      <c r="OEY72"/>
      <c r="OEZ72"/>
      <c r="OFA72"/>
      <c r="OFB72"/>
      <c r="OFC72"/>
      <c r="OFD72"/>
      <c r="OFE72"/>
      <c r="OFF72"/>
      <c r="OFG72"/>
      <c r="OFH72"/>
      <c r="OFI72"/>
      <c r="OFJ72"/>
      <c r="OFK72"/>
      <c r="OFL72"/>
      <c r="OFM72"/>
      <c r="OFN72"/>
      <c r="OFO72"/>
      <c r="OFP72"/>
      <c r="OFQ72"/>
      <c r="OFR72"/>
      <c r="OFS72"/>
      <c r="OFT72"/>
      <c r="OFU72"/>
      <c r="OFV72"/>
      <c r="OFW72"/>
      <c r="OFX72"/>
      <c r="OFY72"/>
      <c r="OFZ72"/>
      <c r="OGA72"/>
      <c r="OGB72"/>
      <c r="OGC72"/>
      <c r="OGD72"/>
      <c r="OGE72"/>
      <c r="OGF72"/>
      <c r="OGG72"/>
      <c r="OGH72"/>
      <c r="OGI72"/>
      <c r="OGJ72"/>
      <c r="OGK72"/>
      <c r="OGL72"/>
      <c r="OGM72"/>
      <c r="OGN72"/>
      <c r="OGO72"/>
      <c r="OGP72"/>
      <c r="OGQ72"/>
      <c r="OGR72"/>
      <c r="OGS72"/>
      <c r="OGT72"/>
      <c r="OGU72"/>
      <c r="OGV72"/>
      <c r="OGW72"/>
      <c r="OGX72"/>
      <c r="OGY72"/>
      <c r="OGZ72"/>
      <c r="OHA72"/>
      <c r="OHB72"/>
      <c r="OHC72"/>
      <c r="OHD72"/>
      <c r="OHE72"/>
      <c r="OHF72"/>
      <c r="OHG72"/>
      <c r="OHH72"/>
      <c r="OHI72"/>
      <c r="OHJ72"/>
      <c r="OHK72"/>
      <c r="OHL72"/>
      <c r="OHM72"/>
      <c r="OHN72"/>
      <c r="OHO72"/>
      <c r="OHP72"/>
      <c r="OHQ72"/>
      <c r="OHR72"/>
      <c r="OHS72"/>
      <c r="OHT72"/>
      <c r="OHU72"/>
      <c r="OHV72"/>
      <c r="OHW72"/>
      <c r="OHX72"/>
      <c r="OHY72"/>
      <c r="OHZ72"/>
      <c r="OIA72"/>
      <c r="OIB72"/>
      <c r="OIC72"/>
      <c r="OID72"/>
      <c r="OIE72"/>
      <c r="OIF72"/>
      <c r="OIG72"/>
      <c r="OIH72"/>
      <c r="OII72"/>
      <c r="OIJ72"/>
      <c r="OIK72"/>
      <c r="OIL72"/>
      <c r="OIM72"/>
      <c r="OIN72"/>
      <c r="OIO72"/>
      <c r="OIP72"/>
      <c r="OIQ72"/>
      <c r="OIR72"/>
      <c r="OIS72"/>
      <c r="OIT72"/>
      <c r="OIU72"/>
      <c r="OIV72"/>
      <c r="OIW72"/>
      <c r="OIX72"/>
      <c r="OIY72"/>
      <c r="OIZ72"/>
      <c r="OJA72"/>
      <c r="OJB72"/>
      <c r="OJC72"/>
      <c r="OJD72"/>
      <c r="OJE72"/>
      <c r="OJF72"/>
      <c r="OJG72"/>
      <c r="OJH72"/>
      <c r="OJI72"/>
      <c r="OJJ72"/>
      <c r="OJK72"/>
      <c r="OJL72"/>
      <c r="OJM72"/>
      <c r="OJN72"/>
      <c r="OJO72"/>
      <c r="OJP72"/>
      <c r="OJQ72"/>
      <c r="OJR72"/>
      <c r="OJS72"/>
      <c r="OJT72"/>
      <c r="OJU72"/>
      <c r="OJV72"/>
      <c r="OJW72"/>
      <c r="OJX72"/>
      <c r="OJY72"/>
      <c r="OJZ72"/>
      <c r="OKA72"/>
      <c r="OKB72"/>
      <c r="OKC72"/>
      <c r="OKD72"/>
      <c r="OKE72"/>
      <c r="OKF72"/>
      <c r="OKG72"/>
      <c r="OKH72"/>
      <c r="OKI72"/>
      <c r="OKJ72"/>
      <c r="OKK72"/>
      <c r="OKL72"/>
      <c r="OKM72"/>
      <c r="OKN72"/>
      <c r="OKO72"/>
      <c r="OKP72"/>
      <c r="OKQ72"/>
      <c r="OKR72"/>
      <c r="OKS72"/>
      <c r="OKT72"/>
      <c r="OKU72"/>
      <c r="OKV72"/>
      <c r="OKW72"/>
      <c r="OKX72"/>
      <c r="OKY72"/>
      <c r="OKZ72"/>
      <c r="OLA72"/>
      <c r="OLB72"/>
      <c r="OLC72"/>
      <c r="OLD72"/>
      <c r="OLE72"/>
      <c r="OLF72"/>
      <c r="OLG72"/>
      <c r="OLH72"/>
      <c r="OLI72"/>
      <c r="OLJ72"/>
      <c r="OLK72"/>
      <c r="OLL72"/>
      <c r="OLM72"/>
      <c r="OLN72"/>
      <c r="OLO72"/>
      <c r="OLP72"/>
      <c r="OLQ72"/>
      <c r="OLR72"/>
      <c r="OLS72"/>
      <c r="OLT72"/>
      <c r="OLU72"/>
      <c r="OLV72"/>
      <c r="OLW72"/>
      <c r="OLX72"/>
      <c r="OLY72"/>
      <c r="OLZ72"/>
      <c r="OMA72"/>
      <c r="OMB72"/>
      <c r="OMC72"/>
      <c r="OMD72"/>
      <c r="OME72"/>
      <c r="OMF72"/>
      <c r="OMG72"/>
      <c r="OMH72"/>
      <c r="OMI72"/>
      <c r="OMJ72"/>
      <c r="OMK72"/>
      <c r="OML72"/>
      <c r="OMM72"/>
      <c r="OMN72"/>
      <c r="OMO72"/>
      <c r="OMP72"/>
      <c r="OMQ72"/>
      <c r="OMR72"/>
      <c r="OMS72"/>
      <c r="OMT72"/>
      <c r="OMU72"/>
      <c r="OMV72"/>
      <c r="OMW72"/>
      <c r="OMX72"/>
      <c r="OMY72"/>
      <c r="OMZ72"/>
      <c r="ONA72"/>
      <c r="ONB72"/>
      <c r="ONC72"/>
      <c r="OND72"/>
      <c r="ONE72"/>
      <c r="ONF72"/>
      <c r="ONG72"/>
      <c r="ONH72"/>
      <c r="ONI72"/>
      <c r="ONJ72"/>
      <c r="ONK72"/>
      <c r="ONL72"/>
      <c r="ONM72"/>
      <c r="ONN72"/>
      <c r="ONO72"/>
      <c r="ONP72"/>
      <c r="ONQ72"/>
      <c r="ONR72"/>
      <c r="ONS72"/>
      <c r="ONT72"/>
      <c r="ONU72"/>
      <c r="ONV72"/>
      <c r="ONW72"/>
      <c r="ONX72"/>
      <c r="ONY72"/>
      <c r="ONZ72"/>
      <c r="OOA72"/>
      <c r="OOB72"/>
      <c r="OOC72"/>
      <c r="OOD72"/>
      <c r="OOE72"/>
      <c r="OOF72"/>
      <c r="OOG72"/>
      <c r="OOH72"/>
      <c r="OOI72"/>
      <c r="OOJ72"/>
      <c r="OOK72"/>
      <c r="OOL72"/>
      <c r="OOM72"/>
      <c r="OON72"/>
      <c r="OOO72"/>
      <c r="OOP72"/>
      <c r="OOQ72"/>
      <c r="OOR72"/>
      <c r="OOS72"/>
      <c r="OOT72"/>
      <c r="OOU72"/>
      <c r="OOV72"/>
      <c r="OOW72"/>
      <c r="OOX72"/>
      <c r="OOY72"/>
      <c r="OOZ72"/>
      <c r="OPA72"/>
      <c r="OPB72"/>
      <c r="OPC72"/>
      <c r="OPD72"/>
      <c r="OPE72"/>
      <c r="OPF72"/>
      <c r="OPG72"/>
      <c r="OPH72"/>
      <c r="OPI72"/>
      <c r="OPJ72"/>
      <c r="OPK72"/>
      <c r="OPL72"/>
      <c r="OPM72"/>
      <c r="OPN72"/>
      <c r="OPO72"/>
      <c r="OPP72"/>
      <c r="OPQ72"/>
      <c r="OPR72"/>
      <c r="OPS72"/>
      <c r="OPT72"/>
      <c r="OPU72"/>
      <c r="OPV72"/>
      <c r="OPW72"/>
      <c r="OPX72"/>
      <c r="OPY72"/>
      <c r="OPZ72"/>
      <c r="OQA72"/>
      <c r="OQB72"/>
      <c r="OQC72"/>
      <c r="OQD72"/>
      <c r="OQE72"/>
      <c r="OQF72"/>
      <c r="OQG72"/>
      <c r="OQH72"/>
      <c r="OQI72"/>
      <c r="OQJ72"/>
      <c r="OQK72"/>
      <c r="OQL72"/>
      <c r="OQM72"/>
      <c r="OQN72"/>
      <c r="OQO72"/>
      <c r="OQP72"/>
      <c r="OQQ72"/>
      <c r="OQR72"/>
      <c r="OQS72"/>
      <c r="OQT72"/>
      <c r="OQU72"/>
      <c r="OQV72"/>
      <c r="OQW72"/>
      <c r="OQX72"/>
      <c r="OQY72"/>
      <c r="OQZ72"/>
      <c r="ORA72"/>
      <c r="ORB72"/>
      <c r="ORC72"/>
      <c r="ORD72"/>
      <c r="ORE72"/>
      <c r="ORF72"/>
      <c r="ORG72"/>
      <c r="ORH72"/>
      <c r="ORI72"/>
      <c r="ORJ72"/>
      <c r="ORK72"/>
      <c r="ORL72"/>
      <c r="ORM72"/>
      <c r="ORN72"/>
      <c r="ORO72"/>
      <c r="ORP72"/>
      <c r="ORQ72"/>
      <c r="ORR72"/>
      <c r="ORS72"/>
      <c r="ORT72"/>
      <c r="ORU72"/>
      <c r="ORV72"/>
      <c r="ORW72"/>
      <c r="ORX72"/>
      <c r="ORY72"/>
      <c r="ORZ72"/>
      <c r="OSA72"/>
      <c r="OSB72"/>
      <c r="OSC72"/>
      <c r="OSD72"/>
      <c r="OSE72"/>
      <c r="OSF72"/>
      <c r="OSG72"/>
      <c r="OSH72"/>
      <c r="OSI72"/>
      <c r="OSJ72"/>
      <c r="OSK72"/>
      <c r="OSL72"/>
      <c r="OSM72"/>
      <c r="OSN72"/>
      <c r="OSO72"/>
      <c r="OSP72"/>
      <c r="OSQ72"/>
      <c r="OSR72"/>
      <c r="OSS72"/>
      <c r="OST72"/>
      <c r="OSU72"/>
      <c r="OSV72"/>
      <c r="OSW72"/>
      <c r="OSX72"/>
      <c r="OSY72"/>
      <c r="OSZ72"/>
      <c r="OTA72"/>
      <c r="OTB72"/>
      <c r="OTC72"/>
      <c r="OTD72"/>
      <c r="OTE72"/>
      <c r="OTF72"/>
      <c r="OTG72"/>
      <c r="OTH72"/>
      <c r="OTI72"/>
      <c r="OTJ72"/>
      <c r="OTK72"/>
      <c r="OTL72"/>
      <c r="OTM72"/>
      <c r="OTN72"/>
      <c r="OTO72"/>
      <c r="OTP72"/>
      <c r="OTQ72"/>
      <c r="OTR72"/>
      <c r="OTS72"/>
      <c r="OTT72"/>
      <c r="OTU72"/>
      <c r="OTV72"/>
      <c r="OTW72"/>
      <c r="OTX72"/>
      <c r="OTY72"/>
      <c r="OTZ72"/>
      <c r="OUA72"/>
      <c r="OUB72"/>
      <c r="OUC72"/>
      <c r="OUD72"/>
      <c r="OUE72"/>
      <c r="OUF72"/>
      <c r="OUG72"/>
      <c r="OUH72"/>
      <c r="OUI72"/>
      <c r="OUJ72"/>
      <c r="OUK72"/>
      <c r="OUL72"/>
      <c r="OUM72"/>
      <c r="OUN72"/>
      <c r="OUO72"/>
      <c r="OUP72"/>
      <c r="OUQ72"/>
      <c r="OUR72"/>
      <c r="OUS72"/>
      <c r="OUT72"/>
      <c r="OUU72"/>
      <c r="OUV72"/>
      <c r="OUW72"/>
      <c r="OUX72"/>
      <c r="OUY72"/>
      <c r="OUZ72"/>
      <c r="OVA72"/>
      <c r="OVB72"/>
      <c r="OVC72"/>
      <c r="OVD72"/>
      <c r="OVE72"/>
      <c r="OVF72"/>
      <c r="OVG72"/>
      <c r="OVH72"/>
      <c r="OVI72"/>
      <c r="OVJ72"/>
      <c r="OVK72"/>
      <c r="OVL72"/>
      <c r="OVM72"/>
      <c r="OVN72"/>
      <c r="OVO72"/>
      <c r="OVP72"/>
      <c r="OVQ72"/>
      <c r="OVR72"/>
      <c r="OVS72"/>
      <c r="OVT72"/>
      <c r="OVU72"/>
      <c r="OVV72"/>
      <c r="OVW72"/>
      <c r="OVX72"/>
      <c r="OVY72"/>
      <c r="OVZ72"/>
      <c r="OWA72"/>
      <c r="OWB72"/>
      <c r="OWC72"/>
      <c r="OWD72"/>
      <c r="OWE72"/>
      <c r="OWF72"/>
      <c r="OWG72"/>
      <c r="OWH72"/>
      <c r="OWI72"/>
      <c r="OWJ72"/>
      <c r="OWK72"/>
      <c r="OWL72"/>
      <c r="OWM72"/>
      <c r="OWN72"/>
      <c r="OWO72"/>
      <c r="OWP72"/>
      <c r="OWQ72"/>
      <c r="OWR72"/>
      <c r="OWS72"/>
      <c r="OWT72"/>
      <c r="OWU72"/>
      <c r="OWV72"/>
      <c r="OWW72"/>
      <c r="OWX72"/>
      <c r="OWY72"/>
      <c r="OWZ72"/>
      <c r="OXA72"/>
      <c r="OXB72"/>
      <c r="OXC72"/>
      <c r="OXD72"/>
      <c r="OXE72"/>
      <c r="OXF72"/>
      <c r="OXG72"/>
      <c r="OXH72"/>
      <c r="OXI72"/>
      <c r="OXJ72"/>
      <c r="OXK72"/>
      <c r="OXL72"/>
      <c r="OXM72"/>
      <c r="OXN72"/>
      <c r="OXO72"/>
      <c r="OXP72"/>
      <c r="OXQ72"/>
      <c r="OXR72"/>
      <c r="OXS72"/>
      <c r="OXT72"/>
      <c r="OXU72"/>
      <c r="OXV72"/>
      <c r="OXW72"/>
      <c r="OXX72"/>
      <c r="OXY72"/>
      <c r="OXZ72"/>
      <c r="OYA72"/>
      <c r="OYB72"/>
      <c r="OYC72"/>
      <c r="OYD72"/>
      <c r="OYE72"/>
      <c r="OYF72"/>
      <c r="OYG72"/>
      <c r="OYH72"/>
      <c r="OYI72"/>
      <c r="OYJ72"/>
      <c r="OYK72"/>
      <c r="OYL72"/>
      <c r="OYM72"/>
      <c r="OYN72"/>
      <c r="OYO72"/>
      <c r="OYP72"/>
      <c r="OYQ72"/>
      <c r="OYR72"/>
      <c r="OYS72"/>
      <c r="OYT72"/>
      <c r="OYU72"/>
      <c r="OYV72"/>
      <c r="OYW72"/>
      <c r="OYX72"/>
      <c r="OYY72"/>
      <c r="OYZ72"/>
      <c r="OZA72"/>
      <c r="OZB72"/>
      <c r="OZC72"/>
      <c r="OZD72"/>
      <c r="OZE72"/>
      <c r="OZF72"/>
      <c r="OZG72"/>
      <c r="OZH72"/>
      <c r="OZI72"/>
      <c r="OZJ72"/>
      <c r="OZK72"/>
      <c r="OZL72"/>
      <c r="OZM72"/>
      <c r="OZN72"/>
      <c r="OZO72"/>
      <c r="OZP72"/>
      <c r="OZQ72"/>
      <c r="OZR72"/>
      <c r="OZS72"/>
      <c r="OZT72"/>
      <c r="OZU72"/>
      <c r="OZV72"/>
      <c r="OZW72"/>
      <c r="OZX72"/>
      <c r="OZY72"/>
      <c r="OZZ72"/>
      <c r="PAA72"/>
      <c r="PAB72"/>
      <c r="PAC72"/>
      <c r="PAD72"/>
      <c r="PAE72"/>
      <c r="PAF72"/>
      <c r="PAG72"/>
      <c r="PAH72"/>
      <c r="PAI72"/>
      <c r="PAJ72"/>
      <c r="PAK72"/>
      <c r="PAL72"/>
      <c r="PAM72"/>
      <c r="PAN72"/>
      <c r="PAO72"/>
      <c r="PAP72"/>
      <c r="PAQ72"/>
      <c r="PAR72"/>
      <c r="PAS72"/>
      <c r="PAT72"/>
      <c r="PAU72"/>
      <c r="PAV72"/>
      <c r="PAW72"/>
      <c r="PAX72"/>
      <c r="PAY72"/>
      <c r="PAZ72"/>
      <c r="PBA72"/>
      <c r="PBB72"/>
      <c r="PBC72"/>
      <c r="PBD72"/>
      <c r="PBE72"/>
      <c r="PBF72"/>
      <c r="PBG72"/>
      <c r="PBH72"/>
      <c r="PBI72"/>
      <c r="PBJ72"/>
      <c r="PBK72"/>
      <c r="PBL72"/>
      <c r="PBM72"/>
      <c r="PBN72"/>
      <c r="PBO72"/>
      <c r="PBP72"/>
      <c r="PBQ72"/>
      <c r="PBR72"/>
      <c r="PBS72"/>
      <c r="PBT72"/>
      <c r="PBU72"/>
      <c r="PBV72"/>
      <c r="PBW72"/>
      <c r="PBX72"/>
      <c r="PBY72"/>
      <c r="PBZ72"/>
      <c r="PCA72"/>
      <c r="PCB72"/>
      <c r="PCC72"/>
      <c r="PCD72"/>
      <c r="PCE72"/>
      <c r="PCF72"/>
      <c r="PCG72"/>
      <c r="PCH72"/>
      <c r="PCI72"/>
      <c r="PCJ72"/>
      <c r="PCK72"/>
      <c r="PCL72"/>
      <c r="PCM72"/>
      <c r="PCN72"/>
      <c r="PCO72"/>
      <c r="PCP72"/>
      <c r="PCQ72"/>
      <c r="PCR72"/>
      <c r="PCS72"/>
      <c r="PCT72"/>
      <c r="PCU72"/>
      <c r="PCV72"/>
      <c r="PCW72"/>
      <c r="PCX72"/>
      <c r="PCY72"/>
      <c r="PCZ72"/>
      <c r="PDA72"/>
      <c r="PDB72"/>
      <c r="PDC72"/>
      <c r="PDD72"/>
      <c r="PDE72"/>
      <c r="PDF72"/>
      <c r="PDG72"/>
      <c r="PDH72"/>
      <c r="PDI72"/>
      <c r="PDJ72"/>
      <c r="PDK72"/>
      <c r="PDL72"/>
      <c r="PDM72"/>
      <c r="PDN72"/>
      <c r="PDO72"/>
      <c r="PDP72"/>
      <c r="PDQ72"/>
      <c r="PDR72"/>
      <c r="PDS72"/>
      <c r="PDT72"/>
      <c r="PDU72"/>
      <c r="PDV72"/>
      <c r="PDW72"/>
      <c r="PDX72"/>
      <c r="PDY72"/>
      <c r="PDZ72"/>
      <c r="PEA72"/>
      <c r="PEB72"/>
      <c r="PEC72"/>
      <c r="PED72"/>
      <c r="PEE72"/>
      <c r="PEF72"/>
      <c r="PEG72"/>
      <c r="PEH72"/>
      <c r="PEI72"/>
      <c r="PEJ72"/>
      <c r="PEK72"/>
      <c r="PEL72"/>
      <c r="PEM72"/>
      <c r="PEN72"/>
      <c r="PEO72"/>
      <c r="PEP72"/>
      <c r="PEQ72"/>
      <c r="PER72"/>
      <c r="PES72"/>
      <c r="PET72"/>
      <c r="PEU72"/>
      <c r="PEV72"/>
      <c r="PEW72"/>
      <c r="PEX72"/>
      <c r="PEY72"/>
      <c r="PEZ72"/>
      <c r="PFA72"/>
      <c r="PFB72"/>
      <c r="PFC72"/>
      <c r="PFD72"/>
      <c r="PFE72"/>
      <c r="PFF72"/>
      <c r="PFG72"/>
      <c r="PFH72"/>
      <c r="PFI72"/>
      <c r="PFJ72"/>
      <c r="PFK72"/>
      <c r="PFL72"/>
      <c r="PFM72"/>
      <c r="PFN72"/>
      <c r="PFO72"/>
      <c r="PFP72"/>
      <c r="PFQ72"/>
      <c r="PFR72"/>
      <c r="PFS72"/>
      <c r="PFT72"/>
      <c r="PFU72"/>
      <c r="PFV72"/>
      <c r="PFW72"/>
      <c r="PFX72"/>
      <c r="PFY72"/>
      <c r="PFZ72"/>
      <c r="PGA72"/>
      <c r="PGB72"/>
      <c r="PGC72"/>
      <c r="PGD72"/>
      <c r="PGE72"/>
      <c r="PGF72"/>
      <c r="PGG72"/>
      <c r="PGH72"/>
      <c r="PGI72"/>
      <c r="PGJ72"/>
      <c r="PGK72"/>
      <c r="PGL72"/>
      <c r="PGM72"/>
      <c r="PGN72"/>
      <c r="PGO72"/>
      <c r="PGP72"/>
      <c r="PGQ72"/>
      <c r="PGR72"/>
      <c r="PGS72"/>
      <c r="PGT72"/>
      <c r="PGU72"/>
      <c r="PGV72"/>
      <c r="PGW72"/>
      <c r="PGX72"/>
      <c r="PGY72"/>
      <c r="PGZ72"/>
      <c r="PHA72"/>
      <c r="PHB72"/>
      <c r="PHC72"/>
      <c r="PHD72"/>
      <c r="PHE72"/>
      <c r="PHF72"/>
      <c r="PHG72"/>
      <c r="PHH72"/>
      <c r="PHI72"/>
      <c r="PHJ72"/>
      <c r="PHK72"/>
      <c r="PHL72"/>
      <c r="PHM72"/>
      <c r="PHN72"/>
      <c r="PHO72"/>
      <c r="PHP72"/>
      <c r="PHQ72"/>
      <c r="PHR72"/>
      <c r="PHS72"/>
      <c r="PHT72"/>
      <c r="PHU72"/>
      <c r="PHV72"/>
      <c r="PHW72"/>
      <c r="PHX72"/>
      <c r="PHY72"/>
      <c r="PHZ72"/>
      <c r="PIA72"/>
      <c r="PIB72"/>
      <c r="PIC72"/>
      <c r="PID72"/>
      <c r="PIE72"/>
      <c r="PIF72"/>
      <c r="PIG72"/>
      <c r="PIH72"/>
      <c r="PII72"/>
      <c r="PIJ72"/>
      <c r="PIK72"/>
      <c r="PIL72"/>
      <c r="PIM72"/>
      <c r="PIN72"/>
      <c r="PIO72"/>
      <c r="PIP72"/>
      <c r="PIQ72"/>
      <c r="PIR72"/>
      <c r="PIS72"/>
      <c r="PIT72"/>
      <c r="PIU72"/>
      <c r="PIV72"/>
      <c r="PIW72"/>
      <c r="PIX72"/>
      <c r="PIY72"/>
      <c r="PIZ72"/>
      <c r="PJA72"/>
      <c r="PJB72"/>
      <c r="PJC72"/>
      <c r="PJD72"/>
      <c r="PJE72"/>
      <c r="PJF72"/>
      <c r="PJG72"/>
      <c r="PJH72"/>
      <c r="PJI72"/>
      <c r="PJJ72"/>
      <c r="PJK72"/>
      <c r="PJL72"/>
      <c r="PJM72"/>
      <c r="PJN72"/>
      <c r="PJO72"/>
      <c r="PJP72"/>
      <c r="PJQ72"/>
      <c r="PJR72"/>
      <c r="PJS72"/>
      <c r="PJT72"/>
      <c r="PJU72"/>
      <c r="PJV72"/>
      <c r="PJW72"/>
      <c r="PJX72"/>
      <c r="PJY72"/>
      <c r="PJZ72"/>
      <c r="PKA72"/>
      <c r="PKB72"/>
      <c r="PKC72"/>
      <c r="PKD72"/>
      <c r="PKE72"/>
      <c r="PKF72"/>
      <c r="PKG72"/>
      <c r="PKH72"/>
      <c r="PKI72"/>
      <c r="PKJ72"/>
      <c r="PKK72"/>
      <c r="PKL72"/>
      <c r="PKM72"/>
      <c r="PKN72"/>
      <c r="PKO72"/>
      <c r="PKP72"/>
      <c r="PKQ72"/>
      <c r="PKR72"/>
      <c r="PKS72"/>
      <c r="PKT72"/>
      <c r="PKU72"/>
      <c r="PKV72"/>
      <c r="PKW72"/>
      <c r="PKX72"/>
      <c r="PKY72"/>
      <c r="PKZ72"/>
      <c r="PLA72"/>
      <c r="PLB72"/>
      <c r="PLC72"/>
      <c r="PLD72"/>
      <c r="PLE72"/>
      <c r="PLF72"/>
      <c r="PLG72"/>
      <c r="PLH72"/>
      <c r="PLI72"/>
      <c r="PLJ72"/>
      <c r="PLK72"/>
      <c r="PLL72"/>
      <c r="PLM72"/>
      <c r="PLN72"/>
      <c r="PLO72"/>
      <c r="PLP72"/>
      <c r="PLQ72"/>
      <c r="PLR72"/>
      <c r="PLS72"/>
      <c r="PLT72"/>
      <c r="PLU72"/>
      <c r="PLV72"/>
      <c r="PLW72"/>
      <c r="PLX72"/>
      <c r="PLY72"/>
      <c r="PLZ72"/>
      <c r="PMA72"/>
      <c r="PMB72"/>
      <c r="PMC72"/>
      <c r="PMD72"/>
      <c r="PME72"/>
      <c r="PMF72"/>
      <c r="PMG72"/>
      <c r="PMH72"/>
      <c r="PMI72"/>
      <c r="PMJ72"/>
      <c r="PMK72"/>
      <c r="PML72"/>
      <c r="PMM72"/>
      <c r="PMN72"/>
      <c r="PMO72"/>
      <c r="PMP72"/>
      <c r="PMQ72"/>
      <c r="PMR72"/>
      <c r="PMS72"/>
      <c r="PMT72"/>
      <c r="PMU72"/>
      <c r="PMV72"/>
      <c r="PMW72"/>
      <c r="PMX72"/>
      <c r="PMY72"/>
      <c r="PMZ72"/>
      <c r="PNA72"/>
      <c r="PNB72"/>
      <c r="PNC72"/>
      <c r="PND72"/>
      <c r="PNE72"/>
      <c r="PNF72"/>
      <c r="PNG72"/>
      <c r="PNH72"/>
      <c r="PNI72"/>
      <c r="PNJ72"/>
      <c r="PNK72"/>
      <c r="PNL72"/>
      <c r="PNM72"/>
      <c r="PNN72"/>
      <c r="PNO72"/>
      <c r="PNP72"/>
      <c r="PNQ72"/>
      <c r="PNR72"/>
      <c r="PNS72"/>
      <c r="PNT72"/>
      <c r="PNU72"/>
      <c r="PNV72"/>
      <c r="PNW72"/>
      <c r="PNX72"/>
      <c r="PNY72"/>
      <c r="PNZ72"/>
      <c r="POA72"/>
      <c r="POB72"/>
      <c r="POC72"/>
      <c r="POD72"/>
      <c r="POE72"/>
      <c r="POF72"/>
      <c r="POG72"/>
      <c r="POH72"/>
      <c r="POI72"/>
      <c r="POJ72"/>
      <c r="POK72"/>
      <c r="POL72"/>
      <c r="POM72"/>
      <c r="PON72"/>
      <c r="POO72"/>
      <c r="POP72"/>
      <c r="POQ72"/>
      <c r="POR72"/>
      <c r="POS72"/>
      <c r="POT72"/>
      <c r="POU72"/>
      <c r="POV72"/>
      <c r="POW72"/>
      <c r="POX72"/>
      <c r="POY72"/>
      <c r="POZ72"/>
      <c r="PPA72"/>
      <c r="PPB72"/>
      <c r="PPC72"/>
      <c r="PPD72"/>
      <c r="PPE72"/>
      <c r="PPF72"/>
      <c r="PPG72"/>
      <c r="PPH72"/>
      <c r="PPI72"/>
      <c r="PPJ72"/>
      <c r="PPK72"/>
      <c r="PPL72"/>
      <c r="PPM72"/>
      <c r="PPN72"/>
      <c r="PPO72"/>
      <c r="PPP72"/>
      <c r="PPQ72"/>
      <c r="PPR72"/>
      <c r="PPS72"/>
      <c r="PPT72"/>
      <c r="PPU72"/>
      <c r="PPV72"/>
      <c r="PPW72"/>
      <c r="PPX72"/>
      <c r="PPY72"/>
      <c r="PPZ72"/>
      <c r="PQA72"/>
      <c r="PQB72"/>
      <c r="PQC72"/>
      <c r="PQD72"/>
      <c r="PQE72"/>
      <c r="PQF72"/>
      <c r="PQG72"/>
      <c r="PQH72"/>
      <c r="PQI72"/>
      <c r="PQJ72"/>
      <c r="PQK72"/>
      <c r="PQL72"/>
      <c r="PQM72"/>
      <c r="PQN72"/>
      <c r="PQO72"/>
      <c r="PQP72"/>
      <c r="PQQ72"/>
      <c r="PQR72"/>
      <c r="PQS72"/>
      <c r="PQT72"/>
      <c r="PQU72"/>
      <c r="PQV72"/>
      <c r="PQW72"/>
      <c r="PQX72"/>
      <c r="PQY72"/>
      <c r="PQZ72"/>
      <c r="PRA72"/>
      <c r="PRB72"/>
      <c r="PRC72"/>
      <c r="PRD72"/>
      <c r="PRE72"/>
      <c r="PRF72"/>
      <c r="PRG72"/>
      <c r="PRH72"/>
      <c r="PRI72"/>
      <c r="PRJ72"/>
      <c r="PRK72"/>
      <c r="PRL72"/>
      <c r="PRM72"/>
      <c r="PRN72"/>
      <c r="PRO72"/>
      <c r="PRP72"/>
      <c r="PRQ72"/>
      <c r="PRR72"/>
      <c r="PRS72"/>
      <c r="PRT72"/>
      <c r="PRU72"/>
      <c r="PRV72"/>
      <c r="PRW72"/>
      <c r="PRX72"/>
      <c r="PRY72"/>
      <c r="PRZ72"/>
      <c r="PSA72"/>
      <c r="PSB72"/>
      <c r="PSC72"/>
      <c r="PSD72"/>
      <c r="PSE72"/>
      <c r="PSF72"/>
      <c r="PSG72"/>
      <c r="PSH72"/>
      <c r="PSI72"/>
      <c r="PSJ72"/>
      <c r="PSK72"/>
      <c r="PSL72"/>
      <c r="PSM72"/>
      <c r="PSN72"/>
      <c r="PSO72"/>
      <c r="PSP72"/>
      <c r="PSQ72"/>
      <c r="PSR72"/>
      <c r="PSS72"/>
      <c r="PST72"/>
      <c r="PSU72"/>
      <c r="PSV72"/>
      <c r="PSW72"/>
      <c r="PSX72"/>
      <c r="PSY72"/>
      <c r="PSZ72"/>
      <c r="PTA72"/>
      <c r="PTB72"/>
      <c r="PTC72"/>
      <c r="PTD72"/>
      <c r="PTE72"/>
      <c r="PTF72"/>
      <c r="PTG72"/>
      <c r="PTH72"/>
      <c r="PTI72"/>
      <c r="PTJ72"/>
      <c r="PTK72"/>
      <c r="PTL72"/>
      <c r="PTM72"/>
      <c r="PTN72"/>
      <c r="PTO72"/>
      <c r="PTP72"/>
      <c r="PTQ72"/>
      <c r="PTR72"/>
      <c r="PTS72"/>
      <c r="PTT72"/>
      <c r="PTU72"/>
      <c r="PTV72"/>
      <c r="PTW72"/>
      <c r="PTX72"/>
      <c r="PTY72"/>
      <c r="PTZ72"/>
      <c r="PUA72"/>
      <c r="PUB72"/>
      <c r="PUC72"/>
      <c r="PUD72"/>
      <c r="PUE72"/>
      <c r="PUF72"/>
      <c r="PUG72"/>
      <c r="PUH72"/>
      <c r="PUI72"/>
      <c r="PUJ72"/>
      <c r="PUK72"/>
      <c r="PUL72"/>
      <c r="PUM72"/>
      <c r="PUN72"/>
      <c r="PUO72"/>
      <c r="PUP72"/>
      <c r="PUQ72"/>
      <c r="PUR72"/>
      <c r="PUS72"/>
      <c r="PUT72"/>
      <c r="PUU72"/>
      <c r="PUV72"/>
      <c r="PUW72"/>
      <c r="PUX72"/>
      <c r="PUY72"/>
      <c r="PUZ72"/>
      <c r="PVA72"/>
      <c r="PVB72"/>
      <c r="PVC72"/>
      <c r="PVD72"/>
      <c r="PVE72"/>
      <c r="PVF72"/>
      <c r="PVG72"/>
      <c r="PVH72"/>
      <c r="PVI72"/>
      <c r="PVJ72"/>
      <c r="PVK72"/>
      <c r="PVL72"/>
      <c r="PVM72"/>
      <c r="PVN72"/>
      <c r="PVO72"/>
      <c r="PVP72"/>
      <c r="PVQ72"/>
      <c r="PVR72"/>
      <c r="PVS72"/>
      <c r="PVT72"/>
      <c r="PVU72"/>
      <c r="PVV72"/>
      <c r="PVW72"/>
      <c r="PVX72"/>
      <c r="PVY72"/>
      <c r="PVZ72"/>
      <c r="PWA72"/>
      <c r="PWB72"/>
      <c r="PWC72"/>
      <c r="PWD72"/>
      <c r="PWE72"/>
      <c r="PWF72"/>
      <c r="PWG72"/>
      <c r="PWH72"/>
      <c r="PWI72"/>
      <c r="PWJ72"/>
      <c r="PWK72"/>
      <c r="PWL72"/>
      <c r="PWM72"/>
      <c r="PWN72"/>
      <c r="PWO72"/>
      <c r="PWP72"/>
      <c r="PWQ72"/>
      <c r="PWR72"/>
      <c r="PWS72"/>
      <c r="PWT72"/>
      <c r="PWU72"/>
      <c r="PWV72"/>
      <c r="PWW72"/>
      <c r="PWX72"/>
      <c r="PWY72"/>
      <c r="PWZ72"/>
      <c r="PXA72"/>
      <c r="PXB72"/>
      <c r="PXC72"/>
      <c r="PXD72"/>
      <c r="PXE72"/>
      <c r="PXF72"/>
      <c r="PXG72"/>
      <c r="PXH72"/>
      <c r="PXI72"/>
      <c r="PXJ72"/>
      <c r="PXK72"/>
      <c r="PXL72"/>
      <c r="PXM72"/>
      <c r="PXN72"/>
      <c r="PXO72"/>
      <c r="PXP72"/>
      <c r="PXQ72"/>
      <c r="PXR72"/>
      <c r="PXS72"/>
      <c r="PXT72"/>
      <c r="PXU72"/>
      <c r="PXV72"/>
      <c r="PXW72"/>
      <c r="PXX72"/>
      <c r="PXY72"/>
      <c r="PXZ72"/>
      <c r="PYA72"/>
      <c r="PYB72"/>
      <c r="PYC72"/>
      <c r="PYD72"/>
      <c r="PYE72"/>
      <c r="PYF72"/>
      <c r="PYG72"/>
      <c r="PYH72"/>
      <c r="PYI72"/>
      <c r="PYJ72"/>
      <c r="PYK72"/>
      <c r="PYL72"/>
      <c r="PYM72"/>
      <c r="PYN72"/>
      <c r="PYO72"/>
      <c r="PYP72"/>
      <c r="PYQ72"/>
      <c r="PYR72"/>
      <c r="PYS72"/>
      <c r="PYT72"/>
      <c r="PYU72"/>
      <c r="PYV72"/>
      <c r="PYW72"/>
      <c r="PYX72"/>
      <c r="PYY72"/>
      <c r="PYZ72"/>
      <c r="PZA72"/>
      <c r="PZB72"/>
      <c r="PZC72"/>
      <c r="PZD72"/>
      <c r="PZE72"/>
      <c r="PZF72"/>
      <c r="PZG72"/>
      <c r="PZH72"/>
      <c r="PZI72"/>
      <c r="PZJ72"/>
      <c r="PZK72"/>
      <c r="PZL72"/>
      <c r="PZM72"/>
      <c r="PZN72"/>
      <c r="PZO72"/>
      <c r="PZP72"/>
      <c r="PZQ72"/>
      <c r="PZR72"/>
      <c r="PZS72"/>
      <c r="PZT72"/>
      <c r="PZU72"/>
      <c r="PZV72"/>
      <c r="PZW72"/>
      <c r="PZX72"/>
      <c r="PZY72"/>
      <c r="PZZ72"/>
      <c r="QAA72"/>
      <c r="QAB72"/>
      <c r="QAC72"/>
      <c r="QAD72"/>
      <c r="QAE72"/>
      <c r="QAF72"/>
      <c r="QAG72"/>
      <c r="QAH72"/>
      <c r="QAI72"/>
      <c r="QAJ72"/>
      <c r="QAK72"/>
      <c r="QAL72"/>
      <c r="QAM72"/>
      <c r="QAN72"/>
      <c r="QAO72"/>
      <c r="QAP72"/>
      <c r="QAQ72"/>
      <c r="QAR72"/>
      <c r="QAS72"/>
      <c r="QAT72"/>
      <c r="QAU72"/>
      <c r="QAV72"/>
      <c r="QAW72"/>
      <c r="QAX72"/>
      <c r="QAY72"/>
      <c r="QAZ72"/>
      <c r="QBA72"/>
      <c r="QBB72"/>
      <c r="QBC72"/>
      <c r="QBD72"/>
      <c r="QBE72"/>
      <c r="QBF72"/>
      <c r="QBG72"/>
      <c r="QBH72"/>
      <c r="QBI72"/>
      <c r="QBJ72"/>
      <c r="QBK72"/>
      <c r="QBL72"/>
      <c r="QBM72"/>
      <c r="QBN72"/>
      <c r="QBO72"/>
      <c r="QBP72"/>
      <c r="QBQ72"/>
      <c r="QBR72"/>
      <c r="QBS72"/>
      <c r="QBT72"/>
      <c r="QBU72"/>
      <c r="QBV72"/>
      <c r="QBW72"/>
      <c r="QBX72"/>
      <c r="QBY72"/>
      <c r="QBZ72"/>
      <c r="QCA72"/>
      <c r="QCB72"/>
      <c r="QCC72"/>
      <c r="QCD72"/>
      <c r="QCE72"/>
      <c r="QCF72"/>
      <c r="QCG72"/>
      <c r="QCH72"/>
      <c r="QCI72"/>
      <c r="QCJ72"/>
      <c r="QCK72"/>
      <c r="QCL72"/>
      <c r="QCM72"/>
      <c r="QCN72"/>
      <c r="QCO72"/>
      <c r="QCP72"/>
      <c r="QCQ72"/>
      <c r="QCR72"/>
      <c r="QCS72"/>
      <c r="QCT72"/>
      <c r="QCU72"/>
      <c r="QCV72"/>
      <c r="QCW72"/>
      <c r="QCX72"/>
      <c r="QCY72"/>
      <c r="QCZ72"/>
      <c r="QDA72"/>
      <c r="QDB72"/>
      <c r="QDC72"/>
      <c r="QDD72"/>
      <c r="QDE72"/>
      <c r="QDF72"/>
      <c r="QDG72"/>
      <c r="QDH72"/>
      <c r="QDI72"/>
      <c r="QDJ72"/>
      <c r="QDK72"/>
      <c r="QDL72"/>
      <c r="QDM72"/>
      <c r="QDN72"/>
      <c r="QDO72"/>
      <c r="QDP72"/>
      <c r="QDQ72"/>
      <c r="QDR72"/>
      <c r="QDS72"/>
      <c r="QDT72"/>
      <c r="QDU72"/>
      <c r="QDV72"/>
      <c r="QDW72"/>
      <c r="QDX72"/>
      <c r="QDY72"/>
      <c r="QDZ72"/>
      <c r="QEA72"/>
      <c r="QEB72"/>
      <c r="QEC72"/>
      <c r="QED72"/>
      <c r="QEE72"/>
      <c r="QEF72"/>
      <c r="QEG72"/>
      <c r="QEH72"/>
      <c r="QEI72"/>
      <c r="QEJ72"/>
      <c r="QEK72"/>
      <c r="QEL72"/>
      <c r="QEM72"/>
      <c r="QEN72"/>
      <c r="QEO72"/>
      <c r="QEP72"/>
      <c r="QEQ72"/>
      <c r="QER72"/>
      <c r="QES72"/>
      <c r="QET72"/>
      <c r="QEU72"/>
      <c r="QEV72"/>
      <c r="QEW72"/>
      <c r="QEX72"/>
      <c r="QEY72"/>
      <c r="QEZ72"/>
      <c r="QFA72"/>
      <c r="QFB72"/>
      <c r="QFC72"/>
      <c r="QFD72"/>
      <c r="QFE72"/>
      <c r="QFF72"/>
      <c r="QFG72"/>
      <c r="QFH72"/>
      <c r="QFI72"/>
      <c r="QFJ72"/>
      <c r="QFK72"/>
      <c r="QFL72"/>
      <c r="QFM72"/>
      <c r="QFN72"/>
      <c r="QFO72"/>
      <c r="QFP72"/>
      <c r="QFQ72"/>
      <c r="QFR72"/>
      <c r="QFS72"/>
      <c r="QFT72"/>
      <c r="QFU72"/>
      <c r="QFV72"/>
      <c r="QFW72"/>
      <c r="QFX72"/>
      <c r="QFY72"/>
      <c r="QFZ72"/>
      <c r="QGA72"/>
      <c r="QGB72"/>
      <c r="QGC72"/>
      <c r="QGD72"/>
      <c r="QGE72"/>
      <c r="QGF72"/>
      <c r="QGG72"/>
      <c r="QGH72"/>
      <c r="QGI72"/>
      <c r="QGJ72"/>
      <c r="QGK72"/>
      <c r="QGL72"/>
      <c r="QGM72"/>
      <c r="QGN72"/>
      <c r="QGO72"/>
      <c r="QGP72"/>
      <c r="QGQ72"/>
      <c r="QGR72"/>
      <c r="QGS72"/>
      <c r="QGT72"/>
      <c r="QGU72"/>
      <c r="QGV72"/>
      <c r="QGW72"/>
      <c r="QGX72"/>
      <c r="QGY72"/>
      <c r="QGZ72"/>
      <c r="QHA72"/>
      <c r="QHB72"/>
      <c r="QHC72"/>
      <c r="QHD72"/>
      <c r="QHE72"/>
      <c r="QHF72"/>
      <c r="QHG72"/>
      <c r="QHH72"/>
      <c r="QHI72"/>
      <c r="QHJ72"/>
      <c r="QHK72"/>
      <c r="QHL72"/>
      <c r="QHM72"/>
      <c r="QHN72"/>
      <c r="QHO72"/>
      <c r="QHP72"/>
      <c r="QHQ72"/>
      <c r="QHR72"/>
      <c r="QHS72"/>
      <c r="QHT72"/>
      <c r="QHU72"/>
      <c r="QHV72"/>
      <c r="QHW72"/>
      <c r="QHX72"/>
      <c r="QHY72"/>
      <c r="QHZ72"/>
      <c r="QIA72"/>
      <c r="QIB72"/>
      <c r="QIC72"/>
      <c r="QID72"/>
      <c r="QIE72"/>
      <c r="QIF72"/>
      <c r="QIG72"/>
      <c r="QIH72"/>
      <c r="QII72"/>
      <c r="QIJ72"/>
      <c r="QIK72"/>
      <c r="QIL72"/>
      <c r="QIM72"/>
      <c r="QIN72"/>
      <c r="QIO72"/>
      <c r="QIP72"/>
      <c r="QIQ72"/>
      <c r="QIR72"/>
      <c r="QIS72"/>
      <c r="QIT72"/>
      <c r="QIU72"/>
      <c r="QIV72"/>
      <c r="QIW72"/>
      <c r="QIX72"/>
      <c r="QIY72"/>
      <c r="QIZ72"/>
      <c r="QJA72"/>
      <c r="QJB72"/>
      <c r="QJC72"/>
      <c r="QJD72"/>
      <c r="QJE72"/>
      <c r="QJF72"/>
      <c r="QJG72"/>
      <c r="QJH72"/>
      <c r="QJI72"/>
      <c r="QJJ72"/>
      <c r="QJK72"/>
      <c r="QJL72"/>
      <c r="QJM72"/>
      <c r="QJN72"/>
      <c r="QJO72"/>
      <c r="QJP72"/>
      <c r="QJQ72"/>
      <c r="QJR72"/>
      <c r="QJS72"/>
      <c r="QJT72"/>
      <c r="QJU72"/>
      <c r="QJV72"/>
      <c r="QJW72"/>
      <c r="QJX72"/>
      <c r="QJY72"/>
      <c r="QJZ72"/>
      <c r="QKA72"/>
      <c r="QKB72"/>
      <c r="QKC72"/>
      <c r="QKD72"/>
      <c r="QKE72"/>
      <c r="QKF72"/>
      <c r="QKG72"/>
      <c r="QKH72"/>
      <c r="QKI72"/>
      <c r="QKJ72"/>
      <c r="QKK72"/>
      <c r="QKL72"/>
      <c r="QKM72"/>
      <c r="QKN72"/>
      <c r="QKO72"/>
      <c r="QKP72"/>
      <c r="QKQ72"/>
      <c r="QKR72"/>
      <c r="QKS72"/>
      <c r="QKT72"/>
      <c r="QKU72"/>
      <c r="QKV72"/>
      <c r="QKW72"/>
      <c r="QKX72"/>
      <c r="QKY72"/>
      <c r="QKZ72"/>
      <c r="QLA72"/>
      <c r="QLB72"/>
      <c r="QLC72"/>
      <c r="QLD72"/>
      <c r="QLE72"/>
      <c r="QLF72"/>
      <c r="QLG72"/>
      <c r="QLH72"/>
      <c r="QLI72"/>
      <c r="QLJ72"/>
      <c r="QLK72"/>
      <c r="QLL72"/>
      <c r="QLM72"/>
      <c r="QLN72"/>
      <c r="QLO72"/>
      <c r="QLP72"/>
      <c r="QLQ72"/>
      <c r="QLR72"/>
      <c r="QLS72"/>
      <c r="QLT72"/>
      <c r="QLU72"/>
      <c r="QLV72"/>
      <c r="QLW72"/>
      <c r="QLX72"/>
      <c r="QLY72"/>
      <c r="QLZ72"/>
      <c r="QMA72"/>
      <c r="QMB72"/>
      <c r="QMC72"/>
      <c r="QMD72"/>
      <c r="QME72"/>
      <c r="QMF72"/>
      <c r="QMG72"/>
      <c r="QMH72"/>
      <c r="QMI72"/>
      <c r="QMJ72"/>
      <c r="QMK72"/>
      <c r="QML72"/>
      <c r="QMM72"/>
      <c r="QMN72"/>
      <c r="QMO72"/>
      <c r="QMP72"/>
      <c r="QMQ72"/>
      <c r="QMR72"/>
      <c r="QMS72"/>
      <c r="QMT72"/>
      <c r="QMU72"/>
      <c r="QMV72"/>
      <c r="QMW72"/>
      <c r="QMX72"/>
      <c r="QMY72"/>
      <c r="QMZ72"/>
      <c r="QNA72"/>
      <c r="QNB72"/>
      <c r="QNC72"/>
      <c r="QND72"/>
      <c r="QNE72"/>
      <c r="QNF72"/>
      <c r="QNG72"/>
      <c r="QNH72"/>
      <c r="QNI72"/>
      <c r="QNJ72"/>
      <c r="QNK72"/>
      <c r="QNL72"/>
      <c r="QNM72"/>
      <c r="QNN72"/>
      <c r="QNO72"/>
      <c r="QNP72"/>
      <c r="QNQ72"/>
      <c r="QNR72"/>
      <c r="QNS72"/>
      <c r="QNT72"/>
      <c r="QNU72"/>
      <c r="QNV72"/>
      <c r="QNW72"/>
      <c r="QNX72"/>
      <c r="QNY72"/>
      <c r="QNZ72"/>
      <c r="QOA72"/>
      <c r="QOB72"/>
      <c r="QOC72"/>
      <c r="QOD72"/>
      <c r="QOE72"/>
      <c r="QOF72"/>
      <c r="QOG72"/>
      <c r="QOH72"/>
      <c r="QOI72"/>
      <c r="QOJ72"/>
      <c r="QOK72"/>
      <c r="QOL72"/>
      <c r="QOM72"/>
      <c r="QON72"/>
      <c r="QOO72"/>
      <c r="QOP72"/>
      <c r="QOQ72"/>
      <c r="QOR72"/>
      <c r="QOS72"/>
      <c r="QOT72"/>
      <c r="QOU72"/>
      <c r="QOV72"/>
      <c r="QOW72"/>
      <c r="QOX72"/>
      <c r="QOY72"/>
      <c r="QOZ72"/>
      <c r="QPA72"/>
      <c r="QPB72"/>
      <c r="QPC72"/>
      <c r="QPD72"/>
      <c r="QPE72"/>
      <c r="QPF72"/>
      <c r="QPG72"/>
      <c r="QPH72"/>
      <c r="QPI72"/>
      <c r="QPJ72"/>
      <c r="QPK72"/>
      <c r="QPL72"/>
      <c r="QPM72"/>
      <c r="QPN72"/>
      <c r="QPO72"/>
      <c r="QPP72"/>
      <c r="QPQ72"/>
      <c r="QPR72"/>
      <c r="QPS72"/>
      <c r="QPT72"/>
      <c r="QPU72"/>
      <c r="QPV72"/>
      <c r="QPW72"/>
      <c r="QPX72"/>
      <c r="QPY72"/>
      <c r="QPZ72"/>
      <c r="QQA72"/>
      <c r="QQB72"/>
      <c r="QQC72"/>
      <c r="QQD72"/>
      <c r="QQE72"/>
      <c r="QQF72"/>
      <c r="QQG72"/>
      <c r="QQH72"/>
      <c r="QQI72"/>
      <c r="QQJ72"/>
      <c r="QQK72"/>
      <c r="QQL72"/>
      <c r="QQM72"/>
      <c r="QQN72"/>
      <c r="QQO72"/>
      <c r="QQP72"/>
      <c r="QQQ72"/>
      <c r="QQR72"/>
      <c r="QQS72"/>
      <c r="QQT72"/>
      <c r="QQU72"/>
      <c r="QQV72"/>
      <c r="QQW72"/>
      <c r="QQX72"/>
      <c r="QQY72"/>
      <c r="QQZ72"/>
      <c r="QRA72"/>
      <c r="QRB72"/>
      <c r="QRC72"/>
      <c r="QRD72"/>
      <c r="QRE72"/>
      <c r="QRF72"/>
      <c r="QRG72"/>
      <c r="QRH72"/>
      <c r="QRI72"/>
      <c r="QRJ72"/>
      <c r="QRK72"/>
      <c r="QRL72"/>
      <c r="QRM72"/>
      <c r="QRN72"/>
      <c r="QRO72"/>
      <c r="QRP72"/>
      <c r="QRQ72"/>
      <c r="QRR72"/>
      <c r="QRS72"/>
      <c r="QRT72"/>
      <c r="QRU72"/>
      <c r="QRV72"/>
      <c r="QRW72"/>
      <c r="QRX72"/>
      <c r="QRY72"/>
      <c r="QRZ72"/>
      <c r="QSA72"/>
      <c r="QSB72"/>
      <c r="QSC72"/>
      <c r="QSD72"/>
      <c r="QSE72"/>
      <c r="QSF72"/>
      <c r="QSG72"/>
      <c r="QSH72"/>
      <c r="QSI72"/>
      <c r="QSJ72"/>
      <c r="QSK72"/>
      <c r="QSL72"/>
      <c r="QSM72"/>
      <c r="QSN72"/>
      <c r="QSO72"/>
      <c r="QSP72"/>
      <c r="QSQ72"/>
      <c r="QSR72"/>
      <c r="QSS72"/>
      <c r="QST72"/>
      <c r="QSU72"/>
      <c r="QSV72"/>
      <c r="QSW72"/>
      <c r="QSX72"/>
      <c r="QSY72"/>
      <c r="QSZ72"/>
      <c r="QTA72"/>
      <c r="QTB72"/>
      <c r="QTC72"/>
      <c r="QTD72"/>
      <c r="QTE72"/>
      <c r="QTF72"/>
      <c r="QTG72"/>
      <c r="QTH72"/>
      <c r="QTI72"/>
      <c r="QTJ72"/>
      <c r="QTK72"/>
      <c r="QTL72"/>
      <c r="QTM72"/>
      <c r="QTN72"/>
      <c r="QTO72"/>
      <c r="QTP72"/>
      <c r="QTQ72"/>
      <c r="QTR72"/>
      <c r="QTS72"/>
      <c r="QTT72"/>
      <c r="QTU72"/>
      <c r="QTV72"/>
      <c r="QTW72"/>
      <c r="QTX72"/>
      <c r="QTY72"/>
      <c r="QTZ72"/>
      <c r="QUA72"/>
      <c r="QUB72"/>
      <c r="QUC72"/>
      <c r="QUD72"/>
      <c r="QUE72"/>
      <c r="QUF72"/>
      <c r="QUG72"/>
      <c r="QUH72"/>
      <c r="QUI72"/>
      <c r="QUJ72"/>
      <c r="QUK72"/>
      <c r="QUL72"/>
      <c r="QUM72"/>
      <c r="QUN72"/>
      <c r="QUO72"/>
      <c r="QUP72"/>
      <c r="QUQ72"/>
      <c r="QUR72"/>
      <c r="QUS72"/>
      <c r="QUT72"/>
      <c r="QUU72"/>
      <c r="QUV72"/>
      <c r="QUW72"/>
      <c r="QUX72"/>
      <c r="QUY72"/>
      <c r="QUZ72"/>
      <c r="QVA72"/>
      <c r="QVB72"/>
      <c r="QVC72"/>
      <c r="QVD72"/>
      <c r="QVE72"/>
      <c r="QVF72"/>
      <c r="QVG72"/>
      <c r="QVH72"/>
      <c r="QVI72"/>
      <c r="QVJ72"/>
      <c r="QVK72"/>
      <c r="QVL72"/>
      <c r="QVM72"/>
      <c r="QVN72"/>
      <c r="QVO72"/>
      <c r="QVP72"/>
      <c r="QVQ72"/>
      <c r="QVR72"/>
      <c r="QVS72"/>
      <c r="QVT72"/>
      <c r="QVU72"/>
      <c r="QVV72"/>
      <c r="QVW72"/>
      <c r="QVX72"/>
      <c r="QVY72"/>
      <c r="QVZ72"/>
      <c r="QWA72"/>
      <c r="QWB72"/>
      <c r="QWC72"/>
      <c r="QWD72"/>
      <c r="QWE72"/>
      <c r="QWF72"/>
      <c r="QWG72"/>
      <c r="QWH72"/>
      <c r="QWI72"/>
      <c r="QWJ72"/>
      <c r="QWK72"/>
      <c r="QWL72"/>
      <c r="QWM72"/>
      <c r="QWN72"/>
      <c r="QWO72"/>
      <c r="QWP72"/>
      <c r="QWQ72"/>
      <c r="QWR72"/>
      <c r="QWS72"/>
      <c r="QWT72"/>
      <c r="QWU72"/>
      <c r="QWV72"/>
      <c r="QWW72"/>
      <c r="QWX72"/>
      <c r="QWY72"/>
      <c r="QWZ72"/>
      <c r="QXA72"/>
      <c r="QXB72"/>
      <c r="QXC72"/>
      <c r="QXD72"/>
      <c r="QXE72"/>
      <c r="QXF72"/>
      <c r="QXG72"/>
      <c r="QXH72"/>
      <c r="QXI72"/>
      <c r="QXJ72"/>
      <c r="QXK72"/>
      <c r="QXL72"/>
      <c r="QXM72"/>
      <c r="QXN72"/>
      <c r="QXO72"/>
      <c r="QXP72"/>
      <c r="QXQ72"/>
      <c r="QXR72"/>
      <c r="QXS72"/>
      <c r="QXT72"/>
      <c r="QXU72"/>
      <c r="QXV72"/>
      <c r="QXW72"/>
      <c r="QXX72"/>
      <c r="QXY72"/>
      <c r="QXZ72"/>
      <c r="QYA72"/>
      <c r="QYB72"/>
      <c r="QYC72"/>
      <c r="QYD72"/>
      <c r="QYE72"/>
      <c r="QYF72"/>
      <c r="QYG72"/>
      <c r="QYH72"/>
      <c r="QYI72"/>
      <c r="QYJ72"/>
      <c r="QYK72"/>
      <c r="QYL72"/>
      <c r="QYM72"/>
      <c r="QYN72"/>
      <c r="QYO72"/>
      <c r="QYP72"/>
      <c r="QYQ72"/>
      <c r="QYR72"/>
      <c r="QYS72"/>
      <c r="QYT72"/>
      <c r="QYU72"/>
      <c r="QYV72"/>
      <c r="QYW72"/>
      <c r="QYX72"/>
      <c r="QYY72"/>
      <c r="QYZ72"/>
      <c r="QZA72"/>
      <c r="QZB72"/>
      <c r="QZC72"/>
      <c r="QZD72"/>
      <c r="QZE72"/>
      <c r="QZF72"/>
      <c r="QZG72"/>
      <c r="QZH72"/>
      <c r="QZI72"/>
      <c r="QZJ72"/>
      <c r="QZK72"/>
      <c r="QZL72"/>
      <c r="QZM72"/>
      <c r="QZN72"/>
      <c r="QZO72"/>
      <c r="QZP72"/>
      <c r="QZQ72"/>
      <c r="QZR72"/>
      <c r="QZS72"/>
      <c r="QZT72"/>
      <c r="QZU72"/>
      <c r="QZV72"/>
      <c r="QZW72"/>
      <c r="QZX72"/>
      <c r="QZY72"/>
      <c r="QZZ72"/>
      <c r="RAA72"/>
      <c r="RAB72"/>
      <c r="RAC72"/>
      <c r="RAD72"/>
      <c r="RAE72"/>
      <c r="RAF72"/>
      <c r="RAG72"/>
      <c r="RAH72"/>
      <c r="RAI72"/>
      <c r="RAJ72"/>
      <c r="RAK72"/>
      <c r="RAL72"/>
      <c r="RAM72"/>
      <c r="RAN72"/>
      <c r="RAO72"/>
      <c r="RAP72"/>
      <c r="RAQ72"/>
      <c r="RAR72"/>
      <c r="RAS72"/>
      <c r="RAT72"/>
      <c r="RAU72"/>
      <c r="RAV72"/>
      <c r="RAW72"/>
      <c r="RAX72"/>
      <c r="RAY72"/>
      <c r="RAZ72"/>
      <c r="RBA72"/>
      <c r="RBB72"/>
      <c r="RBC72"/>
      <c r="RBD72"/>
      <c r="RBE72"/>
      <c r="RBF72"/>
      <c r="RBG72"/>
      <c r="RBH72"/>
      <c r="RBI72"/>
      <c r="RBJ72"/>
      <c r="RBK72"/>
      <c r="RBL72"/>
      <c r="RBM72"/>
      <c r="RBN72"/>
      <c r="RBO72"/>
      <c r="RBP72"/>
      <c r="RBQ72"/>
      <c r="RBR72"/>
      <c r="RBS72"/>
      <c r="RBT72"/>
      <c r="RBU72"/>
      <c r="RBV72"/>
      <c r="RBW72"/>
      <c r="RBX72"/>
      <c r="RBY72"/>
      <c r="RBZ72"/>
      <c r="RCA72"/>
      <c r="RCB72"/>
      <c r="RCC72"/>
      <c r="RCD72"/>
      <c r="RCE72"/>
      <c r="RCF72"/>
      <c r="RCG72"/>
      <c r="RCH72"/>
      <c r="RCI72"/>
      <c r="RCJ72"/>
      <c r="RCK72"/>
      <c r="RCL72"/>
      <c r="RCM72"/>
      <c r="RCN72"/>
      <c r="RCO72"/>
      <c r="RCP72"/>
      <c r="RCQ72"/>
      <c r="RCR72"/>
      <c r="RCS72"/>
      <c r="RCT72"/>
      <c r="RCU72"/>
      <c r="RCV72"/>
      <c r="RCW72"/>
      <c r="RCX72"/>
      <c r="RCY72"/>
      <c r="RCZ72"/>
      <c r="RDA72"/>
      <c r="RDB72"/>
      <c r="RDC72"/>
      <c r="RDD72"/>
      <c r="RDE72"/>
      <c r="RDF72"/>
      <c r="RDG72"/>
      <c r="RDH72"/>
      <c r="RDI72"/>
      <c r="RDJ72"/>
      <c r="RDK72"/>
      <c r="RDL72"/>
      <c r="RDM72"/>
      <c r="RDN72"/>
      <c r="RDO72"/>
      <c r="RDP72"/>
      <c r="RDQ72"/>
      <c r="RDR72"/>
      <c r="RDS72"/>
      <c r="RDT72"/>
      <c r="RDU72"/>
      <c r="RDV72"/>
      <c r="RDW72"/>
      <c r="RDX72"/>
      <c r="RDY72"/>
      <c r="RDZ72"/>
      <c r="REA72"/>
      <c r="REB72"/>
      <c r="REC72"/>
      <c r="RED72"/>
      <c r="REE72"/>
      <c r="REF72"/>
      <c r="REG72"/>
      <c r="REH72"/>
      <c r="REI72"/>
      <c r="REJ72"/>
      <c r="REK72"/>
      <c r="REL72"/>
      <c r="REM72"/>
      <c r="REN72"/>
      <c r="REO72"/>
      <c r="REP72"/>
      <c r="REQ72"/>
      <c r="RER72"/>
      <c r="RES72"/>
      <c r="RET72"/>
      <c r="REU72"/>
      <c r="REV72"/>
      <c r="REW72"/>
      <c r="REX72"/>
      <c r="REY72"/>
      <c r="REZ72"/>
      <c r="RFA72"/>
      <c r="RFB72"/>
      <c r="RFC72"/>
      <c r="RFD72"/>
      <c r="RFE72"/>
      <c r="RFF72"/>
      <c r="RFG72"/>
      <c r="RFH72"/>
      <c r="RFI72"/>
      <c r="RFJ72"/>
      <c r="RFK72"/>
      <c r="RFL72"/>
      <c r="RFM72"/>
      <c r="RFN72"/>
      <c r="RFO72"/>
      <c r="RFP72"/>
      <c r="RFQ72"/>
      <c r="RFR72"/>
      <c r="RFS72"/>
      <c r="RFT72"/>
      <c r="RFU72"/>
      <c r="RFV72"/>
      <c r="RFW72"/>
      <c r="RFX72"/>
      <c r="RFY72"/>
      <c r="RFZ72"/>
      <c r="RGA72"/>
      <c r="RGB72"/>
      <c r="RGC72"/>
      <c r="RGD72"/>
      <c r="RGE72"/>
      <c r="RGF72"/>
      <c r="RGG72"/>
      <c r="RGH72"/>
      <c r="RGI72"/>
      <c r="RGJ72"/>
      <c r="RGK72"/>
      <c r="RGL72"/>
      <c r="RGM72"/>
      <c r="RGN72"/>
      <c r="RGO72"/>
      <c r="RGP72"/>
      <c r="RGQ72"/>
      <c r="RGR72"/>
      <c r="RGS72"/>
      <c r="RGT72"/>
      <c r="RGU72"/>
      <c r="RGV72"/>
      <c r="RGW72"/>
      <c r="RGX72"/>
      <c r="RGY72"/>
      <c r="RGZ72"/>
      <c r="RHA72"/>
      <c r="RHB72"/>
      <c r="RHC72"/>
      <c r="RHD72"/>
      <c r="RHE72"/>
      <c r="RHF72"/>
      <c r="RHG72"/>
      <c r="RHH72"/>
      <c r="RHI72"/>
      <c r="RHJ72"/>
      <c r="RHK72"/>
      <c r="RHL72"/>
      <c r="RHM72"/>
      <c r="RHN72"/>
      <c r="RHO72"/>
      <c r="RHP72"/>
      <c r="RHQ72"/>
      <c r="RHR72"/>
      <c r="RHS72"/>
      <c r="RHT72"/>
      <c r="RHU72"/>
      <c r="RHV72"/>
      <c r="RHW72"/>
      <c r="RHX72"/>
      <c r="RHY72"/>
      <c r="RHZ72"/>
      <c r="RIA72"/>
      <c r="RIB72"/>
      <c r="RIC72"/>
      <c r="RID72"/>
      <c r="RIE72"/>
      <c r="RIF72"/>
      <c r="RIG72"/>
      <c r="RIH72"/>
      <c r="RII72"/>
      <c r="RIJ72"/>
      <c r="RIK72"/>
      <c r="RIL72"/>
      <c r="RIM72"/>
      <c r="RIN72"/>
      <c r="RIO72"/>
      <c r="RIP72"/>
      <c r="RIQ72"/>
      <c r="RIR72"/>
      <c r="RIS72"/>
      <c r="RIT72"/>
      <c r="RIU72"/>
      <c r="RIV72"/>
      <c r="RIW72"/>
      <c r="RIX72"/>
      <c r="RIY72"/>
      <c r="RIZ72"/>
      <c r="RJA72"/>
      <c r="RJB72"/>
      <c r="RJC72"/>
      <c r="RJD72"/>
      <c r="RJE72"/>
      <c r="RJF72"/>
      <c r="RJG72"/>
      <c r="RJH72"/>
      <c r="RJI72"/>
      <c r="RJJ72"/>
      <c r="RJK72"/>
      <c r="RJL72"/>
      <c r="RJM72"/>
      <c r="RJN72"/>
      <c r="RJO72"/>
      <c r="RJP72"/>
      <c r="RJQ72"/>
      <c r="RJR72"/>
      <c r="RJS72"/>
      <c r="RJT72"/>
      <c r="RJU72"/>
      <c r="RJV72"/>
      <c r="RJW72"/>
      <c r="RJX72"/>
      <c r="RJY72"/>
      <c r="RJZ72"/>
      <c r="RKA72"/>
      <c r="RKB72"/>
      <c r="RKC72"/>
      <c r="RKD72"/>
      <c r="RKE72"/>
      <c r="RKF72"/>
      <c r="RKG72"/>
      <c r="RKH72"/>
      <c r="RKI72"/>
      <c r="RKJ72"/>
      <c r="RKK72"/>
      <c r="RKL72"/>
      <c r="RKM72"/>
      <c r="RKN72"/>
      <c r="RKO72"/>
      <c r="RKP72"/>
      <c r="RKQ72"/>
      <c r="RKR72"/>
      <c r="RKS72"/>
      <c r="RKT72"/>
      <c r="RKU72"/>
      <c r="RKV72"/>
      <c r="RKW72"/>
      <c r="RKX72"/>
      <c r="RKY72"/>
      <c r="RKZ72"/>
      <c r="RLA72"/>
      <c r="RLB72"/>
      <c r="RLC72"/>
      <c r="RLD72"/>
      <c r="RLE72"/>
      <c r="RLF72"/>
      <c r="RLG72"/>
      <c r="RLH72"/>
      <c r="RLI72"/>
      <c r="RLJ72"/>
      <c r="RLK72"/>
      <c r="RLL72"/>
      <c r="RLM72"/>
      <c r="RLN72"/>
      <c r="RLO72"/>
      <c r="RLP72"/>
      <c r="RLQ72"/>
      <c r="RLR72"/>
      <c r="RLS72"/>
      <c r="RLT72"/>
      <c r="RLU72"/>
      <c r="RLV72"/>
      <c r="RLW72"/>
      <c r="RLX72"/>
      <c r="RLY72"/>
      <c r="RLZ72"/>
      <c r="RMA72"/>
      <c r="RMB72"/>
      <c r="RMC72"/>
      <c r="RMD72"/>
      <c r="RME72"/>
      <c r="RMF72"/>
      <c r="RMG72"/>
      <c r="RMH72"/>
      <c r="RMI72"/>
      <c r="RMJ72"/>
      <c r="RMK72"/>
      <c r="RML72"/>
      <c r="RMM72"/>
      <c r="RMN72"/>
      <c r="RMO72"/>
      <c r="RMP72"/>
      <c r="RMQ72"/>
      <c r="RMR72"/>
      <c r="RMS72"/>
      <c r="RMT72"/>
      <c r="RMU72"/>
      <c r="RMV72"/>
      <c r="RMW72"/>
      <c r="RMX72"/>
      <c r="RMY72"/>
      <c r="RMZ72"/>
      <c r="RNA72"/>
      <c r="RNB72"/>
      <c r="RNC72"/>
      <c r="RND72"/>
      <c r="RNE72"/>
      <c r="RNF72"/>
      <c r="RNG72"/>
      <c r="RNH72"/>
      <c r="RNI72"/>
      <c r="RNJ72"/>
      <c r="RNK72"/>
      <c r="RNL72"/>
      <c r="RNM72"/>
      <c r="RNN72"/>
      <c r="RNO72"/>
      <c r="RNP72"/>
      <c r="RNQ72"/>
      <c r="RNR72"/>
      <c r="RNS72"/>
      <c r="RNT72"/>
      <c r="RNU72"/>
      <c r="RNV72"/>
      <c r="RNW72"/>
      <c r="RNX72"/>
      <c r="RNY72"/>
      <c r="RNZ72"/>
      <c r="ROA72"/>
      <c r="ROB72"/>
      <c r="ROC72"/>
      <c r="ROD72"/>
      <c r="ROE72"/>
      <c r="ROF72"/>
      <c r="ROG72"/>
      <c r="ROH72"/>
      <c r="ROI72"/>
      <c r="ROJ72"/>
      <c r="ROK72"/>
      <c r="ROL72"/>
      <c r="ROM72"/>
      <c r="RON72"/>
      <c r="ROO72"/>
      <c r="ROP72"/>
      <c r="ROQ72"/>
      <c r="ROR72"/>
      <c r="ROS72"/>
      <c r="ROT72"/>
      <c r="ROU72"/>
      <c r="ROV72"/>
      <c r="ROW72"/>
      <c r="ROX72"/>
      <c r="ROY72"/>
      <c r="ROZ72"/>
      <c r="RPA72"/>
      <c r="RPB72"/>
      <c r="RPC72"/>
      <c r="RPD72"/>
      <c r="RPE72"/>
      <c r="RPF72"/>
      <c r="RPG72"/>
      <c r="RPH72"/>
      <c r="RPI72"/>
      <c r="RPJ72"/>
      <c r="RPK72"/>
      <c r="RPL72"/>
      <c r="RPM72"/>
      <c r="RPN72"/>
      <c r="RPO72"/>
      <c r="RPP72"/>
      <c r="RPQ72"/>
      <c r="RPR72"/>
      <c r="RPS72"/>
      <c r="RPT72"/>
      <c r="RPU72"/>
      <c r="RPV72"/>
      <c r="RPW72"/>
      <c r="RPX72"/>
      <c r="RPY72"/>
      <c r="RPZ72"/>
      <c r="RQA72"/>
      <c r="RQB72"/>
      <c r="RQC72"/>
      <c r="RQD72"/>
      <c r="RQE72"/>
      <c r="RQF72"/>
      <c r="RQG72"/>
      <c r="RQH72"/>
      <c r="RQI72"/>
      <c r="RQJ72"/>
      <c r="RQK72"/>
      <c r="RQL72"/>
      <c r="RQM72"/>
      <c r="RQN72"/>
      <c r="RQO72"/>
      <c r="RQP72"/>
      <c r="RQQ72"/>
      <c r="RQR72"/>
      <c r="RQS72"/>
      <c r="RQT72"/>
      <c r="RQU72"/>
      <c r="RQV72"/>
      <c r="RQW72"/>
      <c r="RQX72"/>
      <c r="RQY72"/>
      <c r="RQZ72"/>
      <c r="RRA72"/>
      <c r="RRB72"/>
      <c r="RRC72"/>
      <c r="RRD72"/>
      <c r="RRE72"/>
      <c r="RRF72"/>
      <c r="RRG72"/>
      <c r="RRH72"/>
      <c r="RRI72"/>
      <c r="RRJ72"/>
      <c r="RRK72"/>
      <c r="RRL72"/>
      <c r="RRM72"/>
      <c r="RRN72"/>
      <c r="RRO72"/>
      <c r="RRP72"/>
      <c r="RRQ72"/>
      <c r="RRR72"/>
      <c r="RRS72"/>
      <c r="RRT72"/>
      <c r="RRU72"/>
      <c r="RRV72"/>
      <c r="RRW72"/>
      <c r="RRX72"/>
      <c r="RRY72"/>
      <c r="RRZ72"/>
      <c r="RSA72"/>
      <c r="RSB72"/>
      <c r="RSC72"/>
      <c r="RSD72"/>
      <c r="RSE72"/>
      <c r="RSF72"/>
      <c r="RSG72"/>
      <c r="RSH72"/>
      <c r="RSI72"/>
      <c r="RSJ72"/>
      <c r="RSK72"/>
      <c r="RSL72"/>
      <c r="RSM72"/>
      <c r="RSN72"/>
      <c r="RSO72"/>
      <c r="RSP72"/>
      <c r="RSQ72"/>
      <c r="RSR72"/>
      <c r="RSS72"/>
      <c r="RST72"/>
      <c r="RSU72"/>
      <c r="RSV72"/>
      <c r="RSW72"/>
      <c r="RSX72"/>
      <c r="RSY72"/>
      <c r="RSZ72"/>
      <c r="RTA72"/>
      <c r="RTB72"/>
      <c r="RTC72"/>
      <c r="RTD72"/>
      <c r="RTE72"/>
      <c r="RTF72"/>
      <c r="RTG72"/>
      <c r="RTH72"/>
      <c r="RTI72"/>
      <c r="RTJ72"/>
      <c r="RTK72"/>
      <c r="RTL72"/>
      <c r="RTM72"/>
      <c r="RTN72"/>
      <c r="RTO72"/>
      <c r="RTP72"/>
      <c r="RTQ72"/>
      <c r="RTR72"/>
      <c r="RTS72"/>
      <c r="RTT72"/>
      <c r="RTU72"/>
      <c r="RTV72"/>
      <c r="RTW72"/>
      <c r="RTX72"/>
      <c r="RTY72"/>
      <c r="RTZ72"/>
      <c r="RUA72"/>
      <c r="RUB72"/>
      <c r="RUC72"/>
      <c r="RUD72"/>
      <c r="RUE72"/>
      <c r="RUF72"/>
      <c r="RUG72"/>
      <c r="RUH72"/>
      <c r="RUI72"/>
      <c r="RUJ72"/>
      <c r="RUK72"/>
      <c r="RUL72"/>
      <c r="RUM72"/>
      <c r="RUN72"/>
      <c r="RUO72"/>
      <c r="RUP72"/>
      <c r="RUQ72"/>
      <c r="RUR72"/>
      <c r="RUS72"/>
      <c r="RUT72"/>
      <c r="RUU72"/>
      <c r="RUV72"/>
      <c r="RUW72"/>
      <c r="RUX72"/>
      <c r="RUY72"/>
      <c r="RUZ72"/>
      <c r="RVA72"/>
      <c r="RVB72"/>
      <c r="RVC72"/>
      <c r="RVD72"/>
      <c r="RVE72"/>
      <c r="RVF72"/>
      <c r="RVG72"/>
      <c r="RVH72"/>
      <c r="RVI72"/>
      <c r="RVJ72"/>
      <c r="RVK72"/>
      <c r="RVL72"/>
      <c r="RVM72"/>
      <c r="RVN72"/>
      <c r="RVO72"/>
      <c r="RVP72"/>
      <c r="RVQ72"/>
      <c r="RVR72"/>
      <c r="RVS72"/>
      <c r="RVT72"/>
      <c r="RVU72"/>
      <c r="RVV72"/>
      <c r="RVW72"/>
      <c r="RVX72"/>
      <c r="RVY72"/>
      <c r="RVZ72"/>
      <c r="RWA72"/>
      <c r="RWB72"/>
      <c r="RWC72"/>
      <c r="RWD72"/>
      <c r="RWE72"/>
      <c r="RWF72"/>
      <c r="RWG72"/>
      <c r="RWH72"/>
      <c r="RWI72"/>
      <c r="RWJ72"/>
      <c r="RWK72"/>
      <c r="RWL72"/>
      <c r="RWM72"/>
      <c r="RWN72"/>
      <c r="RWO72"/>
      <c r="RWP72"/>
      <c r="RWQ72"/>
      <c r="RWR72"/>
      <c r="RWS72"/>
      <c r="RWT72"/>
      <c r="RWU72"/>
      <c r="RWV72"/>
      <c r="RWW72"/>
      <c r="RWX72"/>
      <c r="RWY72"/>
      <c r="RWZ72"/>
      <c r="RXA72"/>
      <c r="RXB72"/>
      <c r="RXC72"/>
      <c r="RXD72"/>
      <c r="RXE72"/>
      <c r="RXF72"/>
      <c r="RXG72"/>
      <c r="RXH72"/>
      <c r="RXI72"/>
      <c r="RXJ72"/>
      <c r="RXK72"/>
      <c r="RXL72"/>
      <c r="RXM72"/>
      <c r="RXN72"/>
      <c r="RXO72"/>
      <c r="RXP72"/>
      <c r="RXQ72"/>
      <c r="RXR72"/>
      <c r="RXS72"/>
      <c r="RXT72"/>
      <c r="RXU72"/>
      <c r="RXV72"/>
      <c r="RXW72"/>
      <c r="RXX72"/>
      <c r="RXY72"/>
      <c r="RXZ72"/>
      <c r="RYA72"/>
      <c r="RYB72"/>
      <c r="RYC72"/>
      <c r="RYD72"/>
      <c r="RYE72"/>
      <c r="RYF72"/>
      <c r="RYG72"/>
      <c r="RYH72"/>
      <c r="RYI72"/>
      <c r="RYJ72"/>
      <c r="RYK72"/>
      <c r="RYL72"/>
      <c r="RYM72"/>
      <c r="RYN72"/>
      <c r="RYO72"/>
      <c r="RYP72"/>
      <c r="RYQ72"/>
      <c r="RYR72"/>
      <c r="RYS72"/>
      <c r="RYT72"/>
      <c r="RYU72"/>
      <c r="RYV72"/>
      <c r="RYW72"/>
      <c r="RYX72"/>
      <c r="RYY72"/>
      <c r="RYZ72"/>
      <c r="RZA72"/>
      <c r="RZB72"/>
      <c r="RZC72"/>
      <c r="RZD72"/>
      <c r="RZE72"/>
      <c r="RZF72"/>
      <c r="RZG72"/>
      <c r="RZH72"/>
      <c r="RZI72"/>
      <c r="RZJ72"/>
      <c r="RZK72"/>
      <c r="RZL72"/>
      <c r="RZM72"/>
      <c r="RZN72"/>
      <c r="RZO72"/>
      <c r="RZP72"/>
      <c r="RZQ72"/>
      <c r="RZR72"/>
      <c r="RZS72"/>
      <c r="RZT72"/>
      <c r="RZU72"/>
      <c r="RZV72"/>
      <c r="RZW72"/>
      <c r="RZX72"/>
      <c r="RZY72"/>
      <c r="RZZ72"/>
      <c r="SAA72"/>
      <c r="SAB72"/>
      <c r="SAC72"/>
      <c r="SAD72"/>
      <c r="SAE72"/>
      <c r="SAF72"/>
      <c r="SAG72"/>
      <c r="SAH72"/>
      <c r="SAI72"/>
      <c r="SAJ72"/>
      <c r="SAK72"/>
      <c r="SAL72"/>
      <c r="SAM72"/>
      <c r="SAN72"/>
      <c r="SAO72"/>
      <c r="SAP72"/>
      <c r="SAQ72"/>
      <c r="SAR72"/>
      <c r="SAS72"/>
      <c r="SAT72"/>
      <c r="SAU72"/>
      <c r="SAV72"/>
      <c r="SAW72"/>
      <c r="SAX72"/>
      <c r="SAY72"/>
      <c r="SAZ72"/>
      <c r="SBA72"/>
      <c r="SBB72"/>
      <c r="SBC72"/>
      <c r="SBD72"/>
      <c r="SBE72"/>
      <c r="SBF72"/>
      <c r="SBG72"/>
      <c r="SBH72"/>
      <c r="SBI72"/>
      <c r="SBJ72"/>
      <c r="SBK72"/>
      <c r="SBL72"/>
      <c r="SBM72"/>
      <c r="SBN72"/>
      <c r="SBO72"/>
      <c r="SBP72"/>
      <c r="SBQ72"/>
      <c r="SBR72"/>
      <c r="SBS72"/>
      <c r="SBT72"/>
      <c r="SBU72"/>
      <c r="SBV72"/>
      <c r="SBW72"/>
      <c r="SBX72"/>
      <c r="SBY72"/>
      <c r="SBZ72"/>
      <c r="SCA72"/>
      <c r="SCB72"/>
      <c r="SCC72"/>
      <c r="SCD72"/>
      <c r="SCE72"/>
      <c r="SCF72"/>
      <c r="SCG72"/>
      <c r="SCH72"/>
      <c r="SCI72"/>
      <c r="SCJ72"/>
      <c r="SCK72"/>
      <c r="SCL72"/>
      <c r="SCM72"/>
      <c r="SCN72"/>
      <c r="SCO72"/>
      <c r="SCP72"/>
      <c r="SCQ72"/>
      <c r="SCR72"/>
      <c r="SCS72"/>
      <c r="SCT72"/>
      <c r="SCU72"/>
      <c r="SCV72"/>
      <c r="SCW72"/>
      <c r="SCX72"/>
      <c r="SCY72"/>
      <c r="SCZ72"/>
      <c r="SDA72"/>
      <c r="SDB72"/>
      <c r="SDC72"/>
      <c r="SDD72"/>
      <c r="SDE72"/>
      <c r="SDF72"/>
      <c r="SDG72"/>
      <c r="SDH72"/>
      <c r="SDI72"/>
      <c r="SDJ72"/>
      <c r="SDK72"/>
      <c r="SDL72"/>
      <c r="SDM72"/>
      <c r="SDN72"/>
      <c r="SDO72"/>
      <c r="SDP72"/>
      <c r="SDQ72"/>
      <c r="SDR72"/>
      <c r="SDS72"/>
      <c r="SDT72"/>
      <c r="SDU72"/>
      <c r="SDV72"/>
      <c r="SDW72"/>
      <c r="SDX72"/>
      <c r="SDY72"/>
      <c r="SDZ72"/>
      <c r="SEA72"/>
      <c r="SEB72"/>
      <c r="SEC72"/>
      <c r="SED72"/>
      <c r="SEE72"/>
      <c r="SEF72"/>
      <c r="SEG72"/>
      <c r="SEH72"/>
      <c r="SEI72"/>
      <c r="SEJ72"/>
      <c r="SEK72"/>
      <c r="SEL72"/>
      <c r="SEM72"/>
      <c r="SEN72"/>
      <c r="SEO72"/>
      <c r="SEP72"/>
      <c r="SEQ72"/>
      <c r="SER72"/>
      <c r="SES72"/>
      <c r="SET72"/>
      <c r="SEU72"/>
      <c r="SEV72"/>
      <c r="SEW72"/>
      <c r="SEX72"/>
      <c r="SEY72"/>
      <c r="SEZ72"/>
      <c r="SFA72"/>
      <c r="SFB72"/>
      <c r="SFC72"/>
      <c r="SFD72"/>
      <c r="SFE72"/>
      <c r="SFF72"/>
      <c r="SFG72"/>
      <c r="SFH72"/>
      <c r="SFI72"/>
      <c r="SFJ72"/>
      <c r="SFK72"/>
      <c r="SFL72"/>
      <c r="SFM72"/>
      <c r="SFN72"/>
      <c r="SFO72"/>
      <c r="SFP72"/>
      <c r="SFQ72"/>
      <c r="SFR72"/>
      <c r="SFS72"/>
      <c r="SFT72"/>
      <c r="SFU72"/>
      <c r="SFV72"/>
      <c r="SFW72"/>
      <c r="SFX72"/>
      <c r="SFY72"/>
      <c r="SFZ72"/>
      <c r="SGA72"/>
      <c r="SGB72"/>
      <c r="SGC72"/>
      <c r="SGD72"/>
      <c r="SGE72"/>
      <c r="SGF72"/>
      <c r="SGG72"/>
      <c r="SGH72"/>
      <c r="SGI72"/>
      <c r="SGJ72"/>
      <c r="SGK72"/>
      <c r="SGL72"/>
      <c r="SGM72"/>
      <c r="SGN72"/>
      <c r="SGO72"/>
      <c r="SGP72"/>
      <c r="SGQ72"/>
      <c r="SGR72"/>
      <c r="SGS72"/>
      <c r="SGT72"/>
      <c r="SGU72"/>
      <c r="SGV72"/>
      <c r="SGW72"/>
      <c r="SGX72"/>
      <c r="SGY72"/>
      <c r="SGZ72"/>
      <c r="SHA72"/>
      <c r="SHB72"/>
      <c r="SHC72"/>
      <c r="SHD72"/>
      <c r="SHE72"/>
      <c r="SHF72"/>
      <c r="SHG72"/>
      <c r="SHH72"/>
      <c r="SHI72"/>
      <c r="SHJ72"/>
      <c r="SHK72"/>
      <c r="SHL72"/>
      <c r="SHM72"/>
      <c r="SHN72"/>
      <c r="SHO72"/>
      <c r="SHP72"/>
      <c r="SHQ72"/>
      <c r="SHR72"/>
      <c r="SHS72"/>
      <c r="SHT72"/>
      <c r="SHU72"/>
      <c r="SHV72"/>
      <c r="SHW72"/>
      <c r="SHX72"/>
      <c r="SHY72"/>
      <c r="SHZ72"/>
      <c r="SIA72"/>
      <c r="SIB72"/>
      <c r="SIC72"/>
      <c r="SID72"/>
      <c r="SIE72"/>
      <c r="SIF72"/>
      <c r="SIG72"/>
      <c r="SIH72"/>
      <c r="SII72"/>
      <c r="SIJ72"/>
      <c r="SIK72"/>
      <c r="SIL72"/>
      <c r="SIM72"/>
      <c r="SIN72"/>
      <c r="SIO72"/>
      <c r="SIP72"/>
      <c r="SIQ72"/>
      <c r="SIR72"/>
      <c r="SIS72"/>
      <c r="SIT72"/>
      <c r="SIU72"/>
      <c r="SIV72"/>
      <c r="SIW72"/>
      <c r="SIX72"/>
      <c r="SIY72"/>
      <c r="SIZ72"/>
      <c r="SJA72"/>
      <c r="SJB72"/>
      <c r="SJC72"/>
      <c r="SJD72"/>
      <c r="SJE72"/>
      <c r="SJF72"/>
      <c r="SJG72"/>
      <c r="SJH72"/>
      <c r="SJI72"/>
      <c r="SJJ72"/>
      <c r="SJK72"/>
      <c r="SJL72"/>
      <c r="SJM72"/>
      <c r="SJN72"/>
      <c r="SJO72"/>
      <c r="SJP72"/>
      <c r="SJQ72"/>
      <c r="SJR72"/>
      <c r="SJS72"/>
      <c r="SJT72"/>
      <c r="SJU72"/>
      <c r="SJV72"/>
      <c r="SJW72"/>
      <c r="SJX72"/>
      <c r="SJY72"/>
      <c r="SJZ72"/>
      <c r="SKA72"/>
      <c r="SKB72"/>
      <c r="SKC72"/>
      <c r="SKD72"/>
      <c r="SKE72"/>
      <c r="SKF72"/>
      <c r="SKG72"/>
      <c r="SKH72"/>
      <c r="SKI72"/>
      <c r="SKJ72"/>
      <c r="SKK72"/>
      <c r="SKL72"/>
      <c r="SKM72"/>
      <c r="SKN72"/>
      <c r="SKO72"/>
      <c r="SKP72"/>
      <c r="SKQ72"/>
      <c r="SKR72"/>
      <c r="SKS72"/>
      <c r="SKT72"/>
      <c r="SKU72"/>
      <c r="SKV72"/>
      <c r="SKW72"/>
      <c r="SKX72"/>
      <c r="SKY72"/>
      <c r="SKZ72"/>
      <c r="SLA72"/>
      <c r="SLB72"/>
      <c r="SLC72"/>
      <c r="SLD72"/>
      <c r="SLE72"/>
      <c r="SLF72"/>
      <c r="SLG72"/>
      <c r="SLH72"/>
      <c r="SLI72"/>
      <c r="SLJ72"/>
      <c r="SLK72"/>
      <c r="SLL72"/>
      <c r="SLM72"/>
      <c r="SLN72"/>
      <c r="SLO72"/>
      <c r="SLP72"/>
      <c r="SLQ72"/>
      <c r="SLR72"/>
      <c r="SLS72"/>
      <c r="SLT72"/>
      <c r="SLU72"/>
      <c r="SLV72"/>
      <c r="SLW72"/>
      <c r="SLX72"/>
      <c r="SLY72"/>
      <c r="SLZ72"/>
      <c r="SMA72"/>
      <c r="SMB72"/>
      <c r="SMC72"/>
      <c r="SMD72"/>
      <c r="SME72"/>
      <c r="SMF72"/>
      <c r="SMG72"/>
      <c r="SMH72"/>
      <c r="SMI72"/>
      <c r="SMJ72"/>
      <c r="SMK72"/>
      <c r="SML72"/>
      <c r="SMM72"/>
      <c r="SMN72"/>
      <c r="SMO72"/>
      <c r="SMP72"/>
      <c r="SMQ72"/>
      <c r="SMR72"/>
      <c r="SMS72"/>
      <c r="SMT72"/>
      <c r="SMU72"/>
      <c r="SMV72"/>
      <c r="SMW72"/>
      <c r="SMX72"/>
      <c r="SMY72"/>
      <c r="SMZ72"/>
      <c r="SNA72"/>
      <c r="SNB72"/>
      <c r="SNC72"/>
      <c r="SND72"/>
      <c r="SNE72"/>
      <c r="SNF72"/>
      <c r="SNG72"/>
      <c r="SNH72"/>
      <c r="SNI72"/>
      <c r="SNJ72"/>
      <c r="SNK72"/>
      <c r="SNL72"/>
      <c r="SNM72"/>
      <c r="SNN72"/>
      <c r="SNO72"/>
      <c r="SNP72"/>
      <c r="SNQ72"/>
      <c r="SNR72"/>
      <c r="SNS72"/>
      <c r="SNT72"/>
      <c r="SNU72"/>
      <c r="SNV72"/>
      <c r="SNW72"/>
      <c r="SNX72"/>
      <c r="SNY72"/>
      <c r="SNZ72"/>
      <c r="SOA72"/>
      <c r="SOB72"/>
      <c r="SOC72"/>
      <c r="SOD72"/>
      <c r="SOE72"/>
      <c r="SOF72"/>
      <c r="SOG72"/>
      <c r="SOH72"/>
      <c r="SOI72"/>
      <c r="SOJ72"/>
      <c r="SOK72"/>
      <c r="SOL72"/>
      <c r="SOM72"/>
      <c r="SON72"/>
      <c r="SOO72"/>
      <c r="SOP72"/>
      <c r="SOQ72"/>
      <c r="SOR72"/>
      <c r="SOS72"/>
      <c r="SOT72"/>
      <c r="SOU72"/>
      <c r="SOV72"/>
      <c r="SOW72"/>
      <c r="SOX72"/>
      <c r="SOY72"/>
      <c r="SOZ72"/>
      <c r="SPA72"/>
      <c r="SPB72"/>
      <c r="SPC72"/>
      <c r="SPD72"/>
      <c r="SPE72"/>
      <c r="SPF72"/>
      <c r="SPG72"/>
      <c r="SPH72"/>
      <c r="SPI72"/>
      <c r="SPJ72"/>
      <c r="SPK72"/>
      <c r="SPL72"/>
      <c r="SPM72"/>
      <c r="SPN72"/>
      <c r="SPO72"/>
      <c r="SPP72"/>
      <c r="SPQ72"/>
      <c r="SPR72"/>
      <c r="SPS72"/>
      <c r="SPT72"/>
      <c r="SPU72"/>
      <c r="SPV72"/>
      <c r="SPW72"/>
      <c r="SPX72"/>
      <c r="SPY72"/>
      <c r="SPZ72"/>
      <c r="SQA72"/>
      <c r="SQB72"/>
      <c r="SQC72"/>
      <c r="SQD72"/>
      <c r="SQE72"/>
      <c r="SQF72"/>
      <c r="SQG72"/>
      <c r="SQH72"/>
      <c r="SQI72"/>
      <c r="SQJ72"/>
      <c r="SQK72"/>
      <c r="SQL72"/>
      <c r="SQM72"/>
      <c r="SQN72"/>
      <c r="SQO72"/>
      <c r="SQP72"/>
      <c r="SQQ72"/>
      <c r="SQR72"/>
      <c r="SQS72"/>
      <c r="SQT72"/>
      <c r="SQU72"/>
      <c r="SQV72"/>
      <c r="SQW72"/>
      <c r="SQX72"/>
      <c r="SQY72"/>
      <c r="SQZ72"/>
      <c r="SRA72"/>
      <c r="SRB72"/>
      <c r="SRC72"/>
      <c r="SRD72"/>
      <c r="SRE72"/>
      <c r="SRF72"/>
      <c r="SRG72"/>
      <c r="SRH72"/>
      <c r="SRI72"/>
      <c r="SRJ72"/>
      <c r="SRK72"/>
      <c r="SRL72"/>
      <c r="SRM72"/>
      <c r="SRN72"/>
      <c r="SRO72"/>
      <c r="SRP72"/>
      <c r="SRQ72"/>
      <c r="SRR72"/>
      <c r="SRS72"/>
      <c r="SRT72"/>
      <c r="SRU72"/>
      <c r="SRV72"/>
      <c r="SRW72"/>
      <c r="SRX72"/>
      <c r="SRY72"/>
      <c r="SRZ72"/>
      <c r="SSA72"/>
      <c r="SSB72"/>
      <c r="SSC72"/>
      <c r="SSD72"/>
      <c r="SSE72"/>
      <c r="SSF72"/>
      <c r="SSG72"/>
      <c r="SSH72"/>
      <c r="SSI72"/>
      <c r="SSJ72"/>
      <c r="SSK72"/>
      <c r="SSL72"/>
      <c r="SSM72"/>
      <c r="SSN72"/>
      <c r="SSO72"/>
      <c r="SSP72"/>
      <c r="SSQ72"/>
      <c r="SSR72"/>
      <c r="SSS72"/>
      <c r="SST72"/>
      <c r="SSU72"/>
      <c r="SSV72"/>
      <c r="SSW72"/>
      <c r="SSX72"/>
      <c r="SSY72"/>
      <c r="SSZ72"/>
      <c r="STA72"/>
      <c r="STB72"/>
      <c r="STC72"/>
      <c r="STD72"/>
      <c r="STE72"/>
      <c r="STF72"/>
      <c r="STG72"/>
      <c r="STH72"/>
      <c r="STI72"/>
      <c r="STJ72"/>
      <c r="STK72"/>
      <c r="STL72"/>
      <c r="STM72"/>
      <c r="STN72"/>
      <c r="STO72"/>
      <c r="STP72"/>
      <c r="STQ72"/>
      <c r="STR72"/>
      <c r="STS72"/>
      <c r="STT72"/>
      <c r="STU72"/>
      <c r="STV72"/>
      <c r="STW72"/>
      <c r="STX72"/>
      <c r="STY72"/>
      <c r="STZ72"/>
      <c r="SUA72"/>
      <c r="SUB72"/>
      <c r="SUC72"/>
      <c r="SUD72"/>
      <c r="SUE72"/>
      <c r="SUF72"/>
      <c r="SUG72"/>
      <c r="SUH72"/>
      <c r="SUI72"/>
      <c r="SUJ72"/>
      <c r="SUK72"/>
      <c r="SUL72"/>
      <c r="SUM72"/>
      <c r="SUN72"/>
      <c r="SUO72"/>
      <c r="SUP72"/>
      <c r="SUQ72"/>
      <c r="SUR72"/>
      <c r="SUS72"/>
      <c r="SUT72"/>
      <c r="SUU72"/>
      <c r="SUV72"/>
      <c r="SUW72"/>
      <c r="SUX72"/>
      <c r="SUY72"/>
      <c r="SUZ72"/>
      <c r="SVA72"/>
      <c r="SVB72"/>
      <c r="SVC72"/>
      <c r="SVD72"/>
      <c r="SVE72"/>
      <c r="SVF72"/>
      <c r="SVG72"/>
      <c r="SVH72"/>
      <c r="SVI72"/>
      <c r="SVJ72"/>
      <c r="SVK72"/>
      <c r="SVL72"/>
      <c r="SVM72"/>
      <c r="SVN72"/>
      <c r="SVO72"/>
      <c r="SVP72"/>
      <c r="SVQ72"/>
      <c r="SVR72"/>
      <c r="SVS72"/>
      <c r="SVT72"/>
      <c r="SVU72"/>
      <c r="SVV72"/>
      <c r="SVW72"/>
      <c r="SVX72"/>
      <c r="SVY72"/>
      <c r="SVZ72"/>
      <c r="SWA72"/>
      <c r="SWB72"/>
      <c r="SWC72"/>
      <c r="SWD72"/>
      <c r="SWE72"/>
      <c r="SWF72"/>
      <c r="SWG72"/>
      <c r="SWH72"/>
      <c r="SWI72"/>
      <c r="SWJ72"/>
      <c r="SWK72"/>
      <c r="SWL72"/>
      <c r="SWM72"/>
      <c r="SWN72"/>
      <c r="SWO72"/>
      <c r="SWP72"/>
      <c r="SWQ72"/>
      <c r="SWR72"/>
      <c r="SWS72"/>
      <c r="SWT72"/>
      <c r="SWU72"/>
      <c r="SWV72"/>
      <c r="SWW72"/>
      <c r="SWX72"/>
      <c r="SWY72"/>
      <c r="SWZ72"/>
      <c r="SXA72"/>
      <c r="SXB72"/>
      <c r="SXC72"/>
      <c r="SXD72"/>
      <c r="SXE72"/>
      <c r="SXF72"/>
      <c r="SXG72"/>
      <c r="SXH72"/>
      <c r="SXI72"/>
      <c r="SXJ72"/>
      <c r="SXK72"/>
      <c r="SXL72"/>
      <c r="SXM72"/>
      <c r="SXN72"/>
      <c r="SXO72"/>
      <c r="SXP72"/>
      <c r="SXQ72"/>
      <c r="SXR72"/>
      <c r="SXS72"/>
      <c r="SXT72"/>
      <c r="SXU72"/>
      <c r="SXV72"/>
      <c r="SXW72"/>
      <c r="SXX72"/>
      <c r="SXY72"/>
      <c r="SXZ72"/>
      <c r="SYA72"/>
      <c r="SYB72"/>
      <c r="SYC72"/>
      <c r="SYD72"/>
      <c r="SYE72"/>
      <c r="SYF72"/>
      <c r="SYG72"/>
      <c r="SYH72"/>
      <c r="SYI72"/>
      <c r="SYJ72"/>
      <c r="SYK72"/>
      <c r="SYL72"/>
      <c r="SYM72"/>
      <c r="SYN72"/>
      <c r="SYO72"/>
      <c r="SYP72"/>
      <c r="SYQ72"/>
      <c r="SYR72"/>
      <c r="SYS72"/>
      <c r="SYT72"/>
      <c r="SYU72"/>
      <c r="SYV72"/>
      <c r="SYW72"/>
      <c r="SYX72"/>
      <c r="SYY72"/>
      <c r="SYZ72"/>
      <c r="SZA72"/>
      <c r="SZB72"/>
      <c r="SZC72"/>
      <c r="SZD72"/>
      <c r="SZE72"/>
      <c r="SZF72"/>
      <c r="SZG72"/>
      <c r="SZH72"/>
      <c r="SZI72"/>
      <c r="SZJ72"/>
      <c r="SZK72"/>
      <c r="SZL72"/>
      <c r="SZM72"/>
      <c r="SZN72"/>
      <c r="SZO72"/>
      <c r="SZP72"/>
      <c r="SZQ72"/>
      <c r="SZR72"/>
      <c r="SZS72"/>
      <c r="SZT72"/>
      <c r="SZU72"/>
      <c r="SZV72"/>
      <c r="SZW72"/>
      <c r="SZX72"/>
      <c r="SZY72"/>
      <c r="SZZ72"/>
      <c r="TAA72"/>
      <c r="TAB72"/>
      <c r="TAC72"/>
      <c r="TAD72"/>
      <c r="TAE72"/>
      <c r="TAF72"/>
      <c r="TAG72"/>
      <c r="TAH72"/>
      <c r="TAI72"/>
      <c r="TAJ72"/>
      <c r="TAK72"/>
      <c r="TAL72"/>
      <c r="TAM72"/>
      <c r="TAN72"/>
      <c r="TAO72"/>
      <c r="TAP72"/>
      <c r="TAQ72"/>
      <c r="TAR72"/>
      <c r="TAS72"/>
      <c r="TAT72"/>
      <c r="TAU72"/>
      <c r="TAV72"/>
      <c r="TAW72"/>
      <c r="TAX72"/>
      <c r="TAY72"/>
      <c r="TAZ72"/>
      <c r="TBA72"/>
      <c r="TBB72"/>
      <c r="TBC72"/>
      <c r="TBD72"/>
      <c r="TBE72"/>
      <c r="TBF72"/>
      <c r="TBG72"/>
      <c r="TBH72"/>
      <c r="TBI72"/>
      <c r="TBJ72"/>
      <c r="TBK72"/>
      <c r="TBL72"/>
      <c r="TBM72"/>
      <c r="TBN72"/>
      <c r="TBO72"/>
      <c r="TBP72"/>
      <c r="TBQ72"/>
      <c r="TBR72"/>
      <c r="TBS72"/>
      <c r="TBT72"/>
      <c r="TBU72"/>
      <c r="TBV72"/>
      <c r="TBW72"/>
      <c r="TBX72"/>
      <c r="TBY72"/>
      <c r="TBZ72"/>
      <c r="TCA72"/>
      <c r="TCB72"/>
      <c r="TCC72"/>
      <c r="TCD72"/>
      <c r="TCE72"/>
      <c r="TCF72"/>
      <c r="TCG72"/>
      <c r="TCH72"/>
      <c r="TCI72"/>
      <c r="TCJ72"/>
      <c r="TCK72"/>
      <c r="TCL72"/>
      <c r="TCM72"/>
      <c r="TCN72"/>
      <c r="TCO72"/>
      <c r="TCP72"/>
      <c r="TCQ72"/>
      <c r="TCR72"/>
      <c r="TCS72"/>
      <c r="TCT72"/>
      <c r="TCU72"/>
      <c r="TCV72"/>
      <c r="TCW72"/>
      <c r="TCX72"/>
      <c r="TCY72"/>
      <c r="TCZ72"/>
      <c r="TDA72"/>
      <c r="TDB72"/>
      <c r="TDC72"/>
      <c r="TDD72"/>
      <c r="TDE72"/>
      <c r="TDF72"/>
      <c r="TDG72"/>
      <c r="TDH72"/>
      <c r="TDI72"/>
      <c r="TDJ72"/>
      <c r="TDK72"/>
      <c r="TDL72"/>
      <c r="TDM72"/>
      <c r="TDN72"/>
      <c r="TDO72"/>
      <c r="TDP72"/>
      <c r="TDQ72"/>
      <c r="TDR72"/>
      <c r="TDS72"/>
      <c r="TDT72"/>
      <c r="TDU72"/>
      <c r="TDV72"/>
      <c r="TDW72"/>
      <c r="TDX72"/>
      <c r="TDY72"/>
      <c r="TDZ72"/>
      <c r="TEA72"/>
      <c r="TEB72"/>
      <c r="TEC72"/>
      <c r="TED72"/>
      <c r="TEE72"/>
      <c r="TEF72"/>
      <c r="TEG72"/>
      <c r="TEH72"/>
      <c r="TEI72"/>
      <c r="TEJ72"/>
      <c r="TEK72"/>
      <c r="TEL72"/>
      <c r="TEM72"/>
      <c r="TEN72"/>
      <c r="TEO72"/>
      <c r="TEP72"/>
      <c r="TEQ72"/>
      <c r="TER72"/>
      <c r="TES72"/>
      <c r="TET72"/>
      <c r="TEU72"/>
      <c r="TEV72"/>
      <c r="TEW72"/>
      <c r="TEX72"/>
      <c r="TEY72"/>
      <c r="TEZ72"/>
      <c r="TFA72"/>
      <c r="TFB72"/>
      <c r="TFC72"/>
      <c r="TFD72"/>
      <c r="TFE72"/>
      <c r="TFF72"/>
      <c r="TFG72"/>
      <c r="TFH72"/>
      <c r="TFI72"/>
      <c r="TFJ72"/>
      <c r="TFK72"/>
      <c r="TFL72"/>
      <c r="TFM72"/>
      <c r="TFN72"/>
      <c r="TFO72"/>
      <c r="TFP72"/>
      <c r="TFQ72"/>
      <c r="TFR72"/>
      <c r="TFS72"/>
      <c r="TFT72"/>
      <c r="TFU72"/>
      <c r="TFV72"/>
      <c r="TFW72"/>
      <c r="TFX72"/>
      <c r="TFY72"/>
      <c r="TFZ72"/>
      <c r="TGA72"/>
      <c r="TGB72"/>
      <c r="TGC72"/>
      <c r="TGD72"/>
      <c r="TGE72"/>
      <c r="TGF72"/>
      <c r="TGG72"/>
      <c r="TGH72"/>
      <c r="TGI72"/>
      <c r="TGJ72"/>
      <c r="TGK72"/>
      <c r="TGL72"/>
      <c r="TGM72"/>
      <c r="TGN72"/>
      <c r="TGO72"/>
      <c r="TGP72"/>
      <c r="TGQ72"/>
      <c r="TGR72"/>
      <c r="TGS72"/>
      <c r="TGT72"/>
      <c r="TGU72"/>
      <c r="TGV72"/>
      <c r="TGW72"/>
      <c r="TGX72"/>
      <c r="TGY72"/>
      <c r="TGZ72"/>
      <c r="THA72"/>
      <c r="THB72"/>
      <c r="THC72"/>
      <c r="THD72"/>
      <c r="THE72"/>
      <c r="THF72"/>
      <c r="THG72"/>
      <c r="THH72"/>
      <c r="THI72"/>
      <c r="THJ72"/>
      <c r="THK72"/>
      <c r="THL72"/>
      <c r="THM72"/>
      <c r="THN72"/>
      <c r="THO72"/>
      <c r="THP72"/>
      <c r="THQ72"/>
      <c r="THR72"/>
      <c r="THS72"/>
      <c r="THT72"/>
      <c r="THU72"/>
      <c r="THV72"/>
      <c r="THW72"/>
      <c r="THX72"/>
      <c r="THY72"/>
      <c r="THZ72"/>
      <c r="TIA72"/>
      <c r="TIB72"/>
      <c r="TIC72"/>
      <c r="TID72"/>
      <c r="TIE72"/>
      <c r="TIF72"/>
      <c r="TIG72"/>
      <c r="TIH72"/>
      <c r="TII72"/>
      <c r="TIJ72"/>
      <c r="TIK72"/>
      <c r="TIL72"/>
      <c r="TIM72"/>
      <c r="TIN72"/>
      <c r="TIO72"/>
      <c r="TIP72"/>
      <c r="TIQ72"/>
      <c r="TIR72"/>
      <c r="TIS72"/>
      <c r="TIT72"/>
      <c r="TIU72"/>
      <c r="TIV72"/>
      <c r="TIW72"/>
      <c r="TIX72"/>
      <c r="TIY72"/>
      <c r="TIZ72"/>
      <c r="TJA72"/>
      <c r="TJB72"/>
      <c r="TJC72"/>
      <c r="TJD72"/>
      <c r="TJE72"/>
      <c r="TJF72"/>
      <c r="TJG72"/>
      <c r="TJH72"/>
      <c r="TJI72"/>
      <c r="TJJ72"/>
      <c r="TJK72"/>
      <c r="TJL72"/>
      <c r="TJM72"/>
      <c r="TJN72"/>
      <c r="TJO72"/>
      <c r="TJP72"/>
      <c r="TJQ72"/>
      <c r="TJR72"/>
      <c r="TJS72"/>
      <c r="TJT72"/>
      <c r="TJU72"/>
      <c r="TJV72"/>
      <c r="TJW72"/>
      <c r="TJX72"/>
      <c r="TJY72"/>
      <c r="TJZ72"/>
      <c r="TKA72"/>
      <c r="TKB72"/>
      <c r="TKC72"/>
      <c r="TKD72"/>
      <c r="TKE72"/>
      <c r="TKF72"/>
      <c r="TKG72"/>
      <c r="TKH72"/>
      <c r="TKI72"/>
      <c r="TKJ72"/>
      <c r="TKK72"/>
      <c r="TKL72"/>
      <c r="TKM72"/>
      <c r="TKN72"/>
      <c r="TKO72"/>
      <c r="TKP72"/>
      <c r="TKQ72"/>
      <c r="TKR72"/>
      <c r="TKS72"/>
      <c r="TKT72"/>
      <c r="TKU72"/>
      <c r="TKV72"/>
      <c r="TKW72"/>
      <c r="TKX72"/>
      <c r="TKY72"/>
      <c r="TKZ72"/>
      <c r="TLA72"/>
      <c r="TLB72"/>
      <c r="TLC72"/>
      <c r="TLD72"/>
      <c r="TLE72"/>
      <c r="TLF72"/>
      <c r="TLG72"/>
      <c r="TLH72"/>
      <c r="TLI72"/>
      <c r="TLJ72"/>
      <c r="TLK72"/>
      <c r="TLL72"/>
      <c r="TLM72"/>
      <c r="TLN72"/>
      <c r="TLO72"/>
      <c r="TLP72"/>
      <c r="TLQ72"/>
      <c r="TLR72"/>
      <c r="TLS72"/>
      <c r="TLT72"/>
      <c r="TLU72"/>
      <c r="TLV72"/>
      <c r="TLW72"/>
      <c r="TLX72"/>
      <c r="TLY72"/>
      <c r="TLZ72"/>
      <c r="TMA72"/>
      <c r="TMB72"/>
      <c r="TMC72"/>
      <c r="TMD72"/>
      <c r="TME72"/>
      <c r="TMF72"/>
      <c r="TMG72"/>
      <c r="TMH72"/>
      <c r="TMI72"/>
      <c r="TMJ72"/>
      <c r="TMK72"/>
      <c r="TML72"/>
      <c r="TMM72"/>
      <c r="TMN72"/>
      <c r="TMO72"/>
      <c r="TMP72"/>
      <c r="TMQ72"/>
      <c r="TMR72"/>
      <c r="TMS72"/>
      <c r="TMT72"/>
      <c r="TMU72"/>
      <c r="TMV72"/>
      <c r="TMW72"/>
      <c r="TMX72"/>
      <c r="TMY72"/>
      <c r="TMZ72"/>
      <c r="TNA72"/>
      <c r="TNB72"/>
      <c r="TNC72"/>
      <c r="TND72"/>
      <c r="TNE72"/>
      <c r="TNF72"/>
      <c r="TNG72"/>
      <c r="TNH72"/>
      <c r="TNI72"/>
      <c r="TNJ72"/>
      <c r="TNK72"/>
      <c r="TNL72"/>
      <c r="TNM72"/>
      <c r="TNN72"/>
      <c r="TNO72"/>
      <c r="TNP72"/>
      <c r="TNQ72"/>
      <c r="TNR72"/>
      <c r="TNS72"/>
      <c r="TNT72"/>
      <c r="TNU72"/>
      <c r="TNV72"/>
      <c r="TNW72"/>
      <c r="TNX72"/>
      <c r="TNY72"/>
      <c r="TNZ72"/>
      <c r="TOA72"/>
      <c r="TOB72"/>
      <c r="TOC72"/>
      <c r="TOD72"/>
      <c r="TOE72"/>
      <c r="TOF72"/>
      <c r="TOG72"/>
      <c r="TOH72"/>
      <c r="TOI72"/>
      <c r="TOJ72"/>
      <c r="TOK72"/>
      <c r="TOL72"/>
      <c r="TOM72"/>
      <c r="TON72"/>
      <c r="TOO72"/>
      <c r="TOP72"/>
      <c r="TOQ72"/>
      <c r="TOR72"/>
      <c r="TOS72"/>
      <c r="TOT72"/>
      <c r="TOU72"/>
      <c r="TOV72"/>
      <c r="TOW72"/>
      <c r="TOX72"/>
      <c r="TOY72"/>
      <c r="TOZ72"/>
      <c r="TPA72"/>
      <c r="TPB72"/>
      <c r="TPC72"/>
      <c r="TPD72"/>
      <c r="TPE72"/>
      <c r="TPF72"/>
      <c r="TPG72"/>
      <c r="TPH72"/>
      <c r="TPI72"/>
      <c r="TPJ72"/>
      <c r="TPK72"/>
      <c r="TPL72"/>
      <c r="TPM72"/>
      <c r="TPN72"/>
      <c r="TPO72"/>
      <c r="TPP72"/>
      <c r="TPQ72"/>
      <c r="TPR72"/>
      <c r="TPS72"/>
      <c r="TPT72"/>
      <c r="TPU72"/>
      <c r="TPV72"/>
      <c r="TPW72"/>
      <c r="TPX72"/>
      <c r="TPY72"/>
      <c r="TPZ72"/>
      <c r="TQA72"/>
      <c r="TQB72"/>
      <c r="TQC72"/>
      <c r="TQD72"/>
      <c r="TQE72"/>
      <c r="TQF72"/>
      <c r="TQG72"/>
      <c r="TQH72"/>
      <c r="TQI72"/>
      <c r="TQJ72"/>
      <c r="TQK72"/>
      <c r="TQL72"/>
      <c r="TQM72"/>
      <c r="TQN72"/>
      <c r="TQO72"/>
      <c r="TQP72"/>
      <c r="TQQ72"/>
      <c r="TQR72"/>
      <c r="TQS72"/>
      <c r="TQT72"/>
      <c r="TQU72"/>
      <c r="TQV72"/>
      <c r="TQW72"/>
      <c r="TQX72"/>
      <c r="TQY72"/>
      <c r="TQZ72"/>
      <c r="TRA72"/>
      <c r="TRB72"/>
      <c r="TRC72"/>
      <c r="TRD72"/>
      <c r="TRE72"/>
      <c r="TRF72"/>
      <c r="TRG72"/>
      <c r="TRH72"/>
      <c r="TRI72"/>
      <c r="TRJ72"/>
      <c r="TRK72"/>
      <c r="TRL72"/>
      <c r="TRM72"/>
      <c r="TRN72"/>
      <c r="TRO72"/>
      <c r="TRP72"/>
      <c r="TRQ72"/>
      <c r="TRR72"/>
      <c r="TRS72"/>
      <c r="TRT72"/>
      <c r="TRU72"/>
      <c r="TRV72"/>
      <c r="TRW72"/>
      <c r="TRX72"/>
      <c r="TRY72"/>
      <c r="TRZ72"/>
      <c r="TSA72"/>
      <c r="TSB72"/>
      <c r="TSC72"/>
      <c r="TSD72"/>
      <c r="TSE72"/>
      <c r="TSF72"/>
      <c r="TSG72"/>
      <c r="TSH72"/>
      <c r="TSI72"/>
      <c r="TSJ72"/>
      <c r="TSK72"/>
      <c r="TSL72"/>
      <c r="TSM72"/>
      <c r="TSN72"/>
      <c r="TSO72"/>
      <c r="TSP72"/>
      <c r="TSQ72"/>
      <c r="TSR72"/>
      <c r="TSS72"/>
      <c r="TST72"/>
      <c r="TSU72"/>
      <c r="TSV72"/>
      <c r="TSW72"/>
      <c r="TSX72"/>
      <c r="TSY72"/>
      <c r="TSZ72"/>
      <c r="TTA72"/>
      <c r="TTB72"/>
      <c r="TTC72"/>
      <c r="TTD72"/>
      <c r="TTE72"/>
      <c r="TTF72"/>
      <c r="TTG72"/>
      <c r="TTH72"/>
      <c r="TTI72"/>
      <c r="TTJ72"/>
      <c r="TTK72"/>
      <c r="TTL72"/>
      <c r="TTM72"/>
      <c r="TTN72"/>
      <c r="TTO72"/>
      <c r="TTP72"/>
      <c r="TTQ72"/>
      <c r="TTR72"/>
      <c r="TTS72"/>
      <c r="TTT72"/>
      <c r="TTU72"/>
      <c r="TTV72"/>
      <c r="TTW72"/>
      <c r="TTX72"/>
      <c r="TTY72"/>
      <c r="TTZ72"/>
      <c r="TUA72"/>
      <c r="TUB72"/>
      <c r="TUC72"/>
      <c r="TUD72"/>
      <c r="TUE72"/>
      <c r="TUF72"/>
      <c r="TUG72"/>
      <c r="TUH72"/>
      <c r="TUI72"/>
      <c r="TUJ72"/>
      <c r="TUK72"/>
      <c r="TUL72"/>
      <c r="TUM72"/>
      <c r="TUN72"/>
      <c r="TUO72"/>
      <c r="TUP72"/>
      <c r="TUQ72"/>
      <c r="TUR72"/>
      <c r="TUS72"/>
      <c r="TUT72"/>
      <c r="TUU72"/>
      <c r="TUV72"/>
      <c r="TUW72"/>
      <c r="TUX72"/>
      <c r="TUY72"/>
      <c r="TUZ72"/>
      <c r="TVA72"/>
      <c r="TVB72"/>
      <c r="TVC72"/>
      <c r="TVD72"/>
      <c r="TVE72"/>
      <c r="TVF72"/>
      <c r="TVG72"/>
      <c r="TVH72"/>
      <c r="TVI72"/>
      <c r="TVJ72"/>
      <c r="TVK72"/>
      <c r="TVL72"/>
      <c r="TVM72"/>
      <c r="TVN72"/>
      <c r="TVO72"/>
      <c r="TVP72"/>
      <c r="TVQ72"/>
      <c r="TVR72"/>
      <c r="TVS72"/>
      <c r="TVT72"/>
      <c r="TVU72"/>
      <c r="TVV72"/>
      <c r="TVW72"/>
      <c r="TVX72"/>
      <c r="TVY72"/>
      <c r="TVZ72"/>
      <c r="TWA72"/>
      <c r="TWB72"/>
      <c r="TWC72"/>
      <c r="TWD72"/>
      <c r="TWE72"/>
      <c r="TWF72"/>
      <c r="TWG72"/>
      <c r="TWH72"/>
      <c r="TWI72"/>
      <c r="TWJ72"/>
      <c r="TWK72"/>
      <c r="TWL72"/>
      <c r="TWM72"/>
      <c r="TWN72"/>
      <c r="TWO72"/>
      <c r="TWP72"/>
      <c r="TWQ72"/>
      <c r="TWR72"/>
      <c r="TWS72"/>
      <c r="TWT72"/>
      <c r="TWU72"/>
      <c r="TWV72"/>
      <c r="TWW72"/>
      <c r="TWX72"/>
      <c r="TWY72"/>
      <c r="TWZ72"/>
      <c r="TXA72"/>
      <c r="TXB72"/>
      <c r="TXC72"/>
      <c r="TXD72"/>
      <c r="TXE72"/>
      <c r="TXF72"/>
      <c r="TXG72"/>
      <c r="TXH72"/>
      <c r="TXI72"/>
      <c r="TXJ72"/>
      <c r="TXK72"/>
      <c r="TXL72"/>
      <c r="TXM72"/>
      <c r="TXN72"/>
      <c r="TXO72"/>
      <c r="TXP72"/>
      <c r="TXQ72"/>
      <c r="TXR72"/>
      <c r="TXS72"/>
      <c r="TXT72"/>
      <c r="TXU72"/>
      <c r="TXV72"/>
      <c r="TXW72"/>
      <c r="TXX72"/>
      <c r="TXY72"/>
      <c r="TXZ72"/>
      <c r="TYA72"/>
      <c r="TYB72"/>
      <c r="TYC72"/>
      <c r="TYD72"/>
      <c r="TYE72"/>
      <c r="TYF72"/>
      <c r="TYG72"/>
      <c r="TYH72"/>
      <c r="TYI72"/>
      <c r="TYJ72"/>
      <c r="TYK72"/>
      <c r="TYL72"/>
      <c r="TYM72"/>
      <c r="TYN72"/>
      <c r="TYO72"/>
      <c r="TYP72"/>
      <c r="TYQ72"/>
      <c r="TYR72"/>
      <c r="TYS72"/>
      <c r="TYT72"/>
      <c r="TYU72"/>
      <c r="TYV72"/>
      <c r="TYW72"/>
      <c r="TYX72"/>
      <c r="TYY72"/>
      <c r="TYZ72"/>
      <c r="TZA72"/>
      <c r="TZB72"/>
      <c r="TZC72"/>
      <c r="TZD72"/>
      <c r="TZE72"/>
      <c r="TZF72"/>
      <c r="TZG72"/>
      <c r="TZH72"/>
      <c r="TZI72"/>
      <c r="TZJ72"/>
      <c r="TZK72"/>
      <c r="TZL72"/>
      <c r="TZM72"/>
      <c r="TZN72"/>
      <c r="TZO72"/>
      <c r="TZP72"/>
      <c r="TZQ72"/>
      <c r="TZR72"/>
      <c r="TZS72"/>
      <c r="TZT72"/>
      <c r="TZU72"/>
      <c r="TZV72"/>
      <c r="TZW72"/>
      <c r="TZX72"/>
      <c r="TZY72"/>
      <c r="TZZ72"/>
      <c r="UAA72"/>
      <c r="UAB72"/>
      <c r="UAC72"/>
      <c r="UAD72"/>
      <c r="UAE72"/>
      <c r="UAF72"/>
      <c r="UAG72"/>
      <c r="UAH72"/>
      <c r="UAI72"/>
      <c r="UAJ72"/>
      <c r="UAK72"/>
      <c r="UAL72"/>
      <c r="UAM72"/>
      <c r="UAN72"/>
      <c r="UAO72"/>
      <c r="UAP72"/>
      <c r="UAQ72"/>
      <c r="UAR72"/>
      <c r="UAS72"/>
      <c r="UAT72"/>
      <c r="UAU72"/>
      <c r="UAV72"/>
      <c r="UAW72"/>
      <c r="UAX72"/>
      <c r="UAY72"/>
      <c r="UAZ72"/>
      <c r="UBA72"/>
      <c r="UBB72"/>
      <c r="UBC72"/>
      <c r="UBD72"/>
      <c r="UBE72"/>
      <c r="UBF72"/>
      <c r="UBG72"/>
      <c r="UBH72"/>
      <c r="UBI72"/>
      <c r="UBJ72"/>
      <c r="UBK72"/>
      <c r="UBL72"/>
      <c r="UBM72"/>
      <c r="UBN72"/>
      <c r="UBO72"/>
      <c r="UBP72"/>
      <c r="UBQ72"/>
      <c r="UBR72"/>
      <c r="UBS72"/>
      <c r="UBT72"/>
      <c r="UBU72"/>
      <c r="UBV72"/>
      <c r="UBW72"/>
      <c r="UBX72"/>
      <c r="UBY72"/>
      <c r="UBZ72"/>
      <c r="UCA72"/>
      <c r="UCB72"/>
      <c r="UCC72"/>
      <c r="UCD72"/>
      <c r="UCE72"/>
      <c r="UCF72"/>
      <c r="UCG72"/>
      <c r="UCH72"/>
      <c r="UCI72"/>
      <c r="UCJ72"/>
      <c r="UCK72"/>
      <c r="UCL72"/>
      <c r="UCM72"/>
      <c r="UCN72"/>
      <c r="UCO72"/>
      <c r="UCP72"/>
      <c r="UCQ72"/>
      <c r="UCR72"/>
      <c r="UCS72"/>
      <c r="UCT72"/>
      <c r="UCU72"/>
      <c r="UCV72"/>
      <c r="UCW72"/>
      <c r="UCX72"/>
      <c r="UCY72"/>
      <c r="UCZ72"/>
      <c r="UDA72"/>
      <c r="UDB72"/>
      <c r="UDC72"/>
      <c r="UDD72"/>
      <c r="UDE72"/>
      <c r="UDF72"/>
      <c r="UDG72"/>
      <c r="UDH72"/>
      <c r="UDI72"/>
      <c r="UDJ72"/>
      <c r="UDK72"/>
      <c r="UDL72"/>
      <c r="UDM72"/>
      <c r="UDN72"/>
      <c r="UDO72"/>
      <c r="UDP72"/>
      <c r="UDQ72"/>
      <c r="UDR72"/>
      <c r="UDS72"/>
      <c r="UDT72"/>
      <c r="UDU72"/>
      <c r="UDV72"/>
      <c r="UDW72"/>
      <c r="UDX72"/>
      <c r="UDY72"/>
      <c r="UDZ72"/>
      <c r="UEA72"/>
      <c r="UEB72"/>
      <c r="UEC72"/>
      <c r="UED72"/>
      <c r="UEE72"/>
      <c r="UEF72"/>
      <c r="UEG72"/>
      <c r="UEH72"/>
      <c r="UEI72"/>
      <c r="UEJ72"/>
      <c r="UEK72"/>
      <c r="UEL72"/>
      <c r="UEM72"/>
      <c r="UEN72"/>
      <c r="UEO72"/>
      <c r="UEP72"/>
      <c r="UEQ72"/>
      <c r="UER72"/>
      <c r="UES72"/>
      <c r="UET72"/>
      <c r="UEU72"/>
      <c r="UEV72"/>
      <c r="UEW72"/>
      <c r="UEX72"/>
      <c r="UEY72"/>
      <c r="UEZ72"/>
      <c r="UFA72"/>
      <c r="UFB72"/>
      <c r="UFC72"/>
      <c r="UFD72"/>
      <c r="UFE72"/>
      <c r="UFF72"/>
      <c r="UFG72"/>
      <c r="UFH72"/>
      <c r="UFI72"/>
      <c r="UFJ72"/>
      <c r="UFK72"/>
      <c r="UFL72"/>
      <c r="UFM72"/>
      <c r="UFN72"/>
      <c r="UFO72"/>
      <c r="UFP72"/>
      <c r="UFQ72"/>
      <c r="UFR72"/>
      <c r="UFS72"/>
      <c r="UFT72"/>
      <c r="UFU72"/>
      <c r="UFV72"/>
      <c r="UFW72"/>
      <c r="UFX72"/>
      <c r="UFY72"/>
      <c r="UFZ72"/>
      <c r="UGA72"/>
      <c r="UGB72"/>
      <c r="UGC72"/>
      <c r="UGD72"/>
      <c r="UGE72"/>
      <c r="UGF72"/>
      <c r="UGG72"/>
      <c r="UGH72"/>
      <c r="UGI72"/>
      <c r="UGJ72"/>
      <c r="UGK72"/>
      <c r="UGL72"/>
      <c r="UGM72"/>
      <c r="UGN72"/>
      <c r="UGO72"/>
      <c r="UGP72"/>
      <c r="UGQ72"/>
      <c r="UGR72"/>
      <c r="UGS72"/>
      <c r="UGT72"/>
      <c r="UGU72"/>
      <c r="UGV72"/>
      <c r="UGW72"/>
      <c r="UGX72"/>
      <c r="UGY72"/>
      <c r="UGZ72"/>
      <c r="UHA72"/>
      <c r="UHB72"/>
      <c r="UHC72"/>
      <c r="UHD72"/>
      <c r="UHE72"/>
      <c r="UHF72"/>
      <c r="UHG72"/>
      <c r="UHH72"/>
      <c r="UHI72"/>
      <c r="UHJ72"/>
      <c r="UHK72"/>
      <c r="UHL72"/>
      <c r="UHM72"/>
      <c r="UHN72"/>
      <c r="UHO72"/>
      <c r="UHP72"/>
      <c r="UHQ72"/>
      <c r="UHR72"/>
      <c r="UHS72"/>
      <c r="UHT72"/>
      <c r="UHU72"/>
      <c r="UHV72"/>
      <c r="UHW72"/>
      <c r="UHX72"/>
      <c r="UHY72"/>
      <c r="UHZ72"/>
      <c r="UIA72"/>
      <c r="UIB72"/>
      <c r="UIC72"/>
      <c r="UID72"/>
      <c r="UIE72"/>
      <c r="UIF72"/>
      <c r="UIG72"/>
      <c r="UIH72"/>
      <c r="UII72"/>
      <c r="UIJ72"/>
      <c r="UIK72"/>
      <c r="UIL72"/>
      <c r="UIM72"/>
      <c r="UIN72"/>
      <c r="UIO72"/>
      <c r="UIP72"/>
      <c r="UIQ72"/>
      <c r="UIR72"/>
      <c r="UIS72"/>
      <c r="UIT72"/>
      <c r="UIU72"/>
      <c r="UIV72"/>
      <c r="UIW72"/>
      <c r="UIX72"/>
      <c r="UIY72"/>
      <c r="UIZ72"/>
      <c r="UJA72"/>
      <c r="UJB72"/>
      <c r="UJC72"/>
      <c r="UJD72"/>
      <c r="UJE72"/>
      <c r="UJF72"/>
      <c r="UJG72"/>
      <c r="UJH72"/>
      <c r="UJI72"/>
      <c r="UJJ72"/>
      <c r="UJK72"/>
      <c r="UJL72"/>
      <c r="UJM72"/>
      <c r="UJN72"/>
      <c r="UJO72"/>
      <c r="UJP72"/>
      <c r="UJQ72"/>
      <c r="UJR72"/>
      <c r="UJS72"/>
      <c r="UJT72"/>
      <c r="UJU72"/>
      <c r="UJV72"/>
      <c r="UJW72"/>
      <c r="UJX72"/>
      <c r="UJY72"/>
      <c r="UJZ72"/>
      <c r="UKA72"/>
      <c r="UKB72"/>
      <c r="UKC72"/>
      <c r="UKD72"/>
      <c r="UKE72"/>
      <c r="UKF72"/>
      <c r="UKG72"/>
      <c r="UKH72"/>
      <c r="UKI72"/>
      <c r="UKJ72"/>
      <c r="UKK72"/>
      <c r="UKL72"/>
      <c r="UKM72"/>
      <c r="UKN72"/>
      <c r="UKO72"/>
      <c r="UKP72"/>
      <c r="UKQ72"/>
      <c r="UKR72"/>
      <c r="UKS72"/>
      <c r="UKT72"/>
      <c r="UKU72"/>
      <c r="UKV72"/>
      <c r="UKW72"/>
      <c r="UKX72"/>
      <c r="UKY72"/>
      <c r="UKZ72"/>
      <c r="ULA72"/>
      <c r="ULB72"/>
      <c r="ULC72"/>
      <c r="ULD72"/>
      <c r="ULE72"/>
      <c r="ULF72"/>
      <c r="ULG72"/>
      <c r="ULH72"/>
      <c r="ULI72"/>
      <c r="ULJ72"/>
      <c r="ULK72"/>
      <c r="ULL72"/>
      <c r="ULM72"/>
      <c r="ULN72"/>
      <c r="ULO72"/>
      <c r="ULP72"/>
      <c r="ULQ72"/>
      <c r="ULR72"/>
      <c r="ULS72"/>
      <c r="ULT72"/>
      <c r="ULU72"/>
      <c r="ULV72"/>
      <c r="ULW72"/>
      <c r="ULX72"/>
      <c r="ULY72"/>
      <c r="ULZ72"/>
      <c r="UMA72"/>
      <c r="UMB72"/>
      <c r="UMC72"/>
      <c r="UMD72"/>
      <c r="UME72"/>
      <c r="UMF72"/>
      <c r="UMG72"/>
      <c r="UMH72"/>
      <c r="UMI72"/>
      <c r="UMJ72"/>
      <c r="UMK72"/>
      <c r="UML72"/>
      <c r="UMM72"/>
      <c r="UMN72"/>
      <c r="UMO72"/>
      <c r="UMP72"/>
      <c r="UMQ72"/>
      <c r="UMR72"/>
      <c r="UMS72"/>
      <c r="UMT72"/>
      <c r="UMU72"/>
      <c r="UMV72"/>
      <c r="UMW72"/>
      <c r="UMX72"/>
      <c r="UMY72"/>
      <c r="UMZ72"/>
      <c r="UNA72"/>
      <c r="UNB72"/>
      <c r="UNC72"/>
      <c r="UND72"/>
      <c r="UNE72"/>
      <c r="UNF72"/>
      <c r="UNG72"/>
      <c r="UNH72"/>
      <c r="UNI72"/>
      <c r="UNJ72"/>
      <c r="UNK72"/>
      <c r="UNL72"/>
      <c r="UNM72"/>
      <c r="UNN72"/>
      <c r="UNO72"/>
      <c r="UNP72"/>
      <c r="UNQ72"/>
      <c r="UNR72"/>
      <c r="UNS72"/>
      <c r="UNT72"/>
      <c r="UNU72"/>
      <c r="UNV72"/>
      <c r="UNW72"/>
      <c r="UNX72"/>
      <c r="UNY72"/>
      <c r="UNZ72"/>
      <c r="UOA72"/>
      <c r="UOB72"/>
      <c r="UOC72"/>
      <c r="UOD72"/>
      <c r="UOE72"/>
      <c r="UOF72"/>
      <c r="UOG72"/>
      <c r="UOH72"/>
      <c r="UOI72"/>
      <c r="UOJ72"/>
      <c r="UOK72"/>
      <c r="UOL72"/>
      <c r="UOM72"/>
      <c r="UON72"/>
      <c r="UOO72"/>
      <c r="UOP72"/>
      <c r="UOQ72"/>
      <c r="UOR72"/>
      <c r="UOS72"/>
      <c r="UOT72"/>
      <c r="UOU72"/>
      <c r="UOV72"/>
      <c r="UOW72"/>
      <c r="UOX72"/>
      <c r="UOY72"/>
      <c r="UOZ72"/>
      <c r="UPA72"/>
      <c r="UPB72"/>
      <c r="UPC72"/>
      <c r="UPD72"/>
      <c r="UPE72"/>
      <c r="UPF72"/>
      <c r="UPG72"/>
      <c r="UPH72"/>
      <c r="UPI72"/>
      <c r="UPJ72"/>
      <c r="UPK72"/>
      <c r="UPL72"/>
      <c r="UPM72"/>
      <c r="UPN72"/>
      <c r="UPO72"/>
      <c r="UPP72"/>
      <c r="UPQ72"/>
      <c r="UPR72"/>
      <c r="UPS72"/>
      <c r="UPT72"/>
      <c r="UPU72"/>
      <c r="UPV72"/>
      <c r="UPW72"/>
      <c r="UPX72"/>
      <c r="UPY72"/>
      <c r="UPZ72"/>
      <c r="UQA72"/>
      <c r="UQB72"/>
      <c r="UQC72"/>
      <c r="UQD72"/>
      <c r="UQE72"/>
      <c r="UQF72"/>
      <c r="UQG72"/>
      <c r="UQH72"/>
      <c r="UQI72"/>
      <c r="UQJ72"/>
      <c r="UQK72"/>
      <c r="UQL72"/>
      <c r="UQM72"/>
      <c r="UQN72"/>
      <c r="UQO72"/>
      <c r="UQP72"/>
      <c r="UQQ72"/>
      <c r="UQR72"/>
      <c r="UQS72"/>
      <c r="UQT72"/>
      <c r="UQU72"/>
      <c r="UQV72"/>
      <c r="UQW72"/>
      <c r="UQX72"/>
      <c r="UQY72"/>
      <c r="UQZ72"/>
      <c r="URA72"/>
      <c r="URB72"/>
      <c r="URC72"/>
      <c r="URD72"/>
      <c r="URE72"/>
      <c r="URF72"/>
      <c r="URG72"/>
      <c r="URH72"/>
      <c r="URI72"/>
      <c r="URJ72"/>
      <c r="URK72"/>
      <c r="URL72"/>
      <c r="URM72"/>
      <c r="URN72"/>
      <c r="URO72"/>
      <c r="URP72"/>
      <c r="URQ72"/>
      <c r="URR72"/>
      <c r="URS72"/>
      <c r="URT72"/>
      <c r="URU72"/>
      <c r="URV72"/>
      <c r="URW72"/>
      <c r="URX72"/>
      <c r="URY72"/>
      <c r="URZ72"/>
      <c r="USA72"/>
      <c r="USB72"/>
      <c r="USC72"/>
      <c r="USD72"/>
      <c r="USE72"/>
      <c r="USF72"/>
      <c r="USG72"/>
      <c r="USH72"/>
      <c r="USI72"/>
      <c r="USJ72"/>
      <c r="USK72"/>
      <c r="USL72"/>
      <c r="USM72"/>
      <c r="USN72"/>
      <c r="USO72"/>
      <c r="USP72"/>
      <c r="USQ72"/>
      <c r="USR72"/>
      <c r="USS72"/>
      <c r="UST72"/>
      <c r="USU72"/>
      <c r="USV72"/>
      <c r="USW72"/>
      <c r="USX72"/>
      <c r="USY72"/>
      <c r="USZ72"/>
      <c r="UTA72"/>
      <c r="UTB72"/>
      <c r="UTC72"/>
      <c r="UTD72"/>
      <c r="UTE72"/>
      <c r="UTF72"/>
      <c r="UTG72"/>
      <c r="UTH72"/>
      <c r="UTI72"/>
      <c r="UTJ72"/>
      <c r="UTK72"/>
      <c r="UTL72"/>
      <c r="UTM72"/>
      <c r="UTN72"/>
      <c r="UTO72"/>
      <c r="UTP72"/>
      <c r="UTQ72"/>
      <c r="UTR72"/>
      <c r="UTS72"/>
      <c r="UTT72"/>
      <c r="UTU72"/>
      <c r="UTV72"/>
      <c r="UTW72"/>
      <c r="UTX72"/>
      <c r="UTY72"/>
      <c r="UTZ72"/>
      <c r="UUA72"/>
      <c r="UUB72"/>
      <c r="UUC72"/>
      <c r="UUD72"/>
      <c r="UUE72"/>
      <c r="UUF72"/>
      <c r="UUG72"/>
      <c r="UUH72"/>
      <c r="UUI72"/>
      <c r="UUJ72"/>
      <c r="UUK72"/>
      <c r="UUL72"/>
      <c r="UUM72"/>
      <c r="UUN72"/>
      <c r="UUO72"/>
      <c r="UUP72"/>
      <c r="UUQ72"/>
      <c r="UUR72"/>
      <c r="UUS72"/>
      <c r="UUT72"/>
      <c r="UUU72"/>
      <c r="UUV72"/>
      <c r="UUW72"/>
      <c r="UUX72"/>
      <c r="UUY72"/>
      <c r="UUZ72"/>
      <c r="UVA72"/>
      <c r="UVB72"/>
      <c r="UVC72"/>
      <c r="UVD72"/>
      <c r="UVE72"/>
      <c r="UVF72"/>
      <c r="UVG72"/>
      <c r="UVH72"/>
      <c r="UVI72"/>
      <c r="UVJ72"/>
      <c r="UVK72"/>
      <c r="UVL72"/>
      <c r="UVM72"/>
      <c r="UVN72"/>
      <c r="UVO72"/>
      <c r="UVP72"/>
      <c r="UVQ72"/>
      <c r="UVR72"/>
      <c r="UVS72"/>
      <c r="UVT72"/>
      <c r="UVU72"/>
      <c r="UVV72"/>
      <c r="UVW72"/>
      <c r="UVX72"/>
      <c r="UVY72"/>
      <c r="UVZ72"/>
      <c r="UWA72"/>
      <c r="UWB72"/>
      <c r="UWC72"/>
      <c r="UWD72"/>
      <c r="UWE72"/>
      <c r="UWF72"/>
      <c r="UWG72"/>
      <c r="UWH72"/>
      <c r="UWI72"/>
      <c r="UWJ72"/>
      <c r="UWK72"/>
      <c r="UWL72"/>
      <c r="UWM72"/>
      <c r="UWN72"/>
      <c r="UWO72"/>
      <c r="UWP72"/>
      <c r="UWQ72"/>
      <c r="UWR72"/>
      <c r="UWS72"/>
      <c r="UWT72"/>
      <c r="UWU72"/>
      <c r="UWV72"/>
      <c r="UWW72"/>
      <c r="UWX72"/>
      <c r="UWY72"/>
      <c r="UWZ72"/>
      <c r="UXA72"/>
      <c r="UXB72"/>
      <c r="UXC72"/>
      <c r="UXD72"/>
      <c r="UXE72"/>
      <c r="UXF72"/>
      <c r="UXG72"/>
      <c r="UXH72"/>
      <c r="UXI72"/>
      <c r="UXJ72"/>
      <c r="UXK72"/>
      <c r="UXL72"/>
      <c r="UXM72"/>
      <c r="UXN72"/>
      <c r="UXO72"/>
      <c r="UXP72"/>
      <c r="UXQ72"/>
      <c r="UXR72"/>
      <c r="UXS72"/>
      <c r="UXT72"/>
      <c r="UXU72"/>
      <c r="UXV72"/>
      <c r="UXW72"/>
      <c r="UXX72"/>
      <c r="UXY72"/>
      <c r="UXZ72"/>
      <c r="UYA72"/>
      <c r="UYB72"/>
      <c r="UYC72"/>
      <c r="UYD72"/>
      <c r="UYE72"/>
      <c r="UYF72"/>
      <c r="UYG72"/>
      <c r="UYH72"/>
      <c r="UYI72"/>
      <c r="UYJ72"/>
      <c r="UYK72"/>
      <c r="UYL72"/>
      <c r="UYM72"/>
      <c r="UYN72"/>
      <c r="UYO72"/>
      <c r="UYP72"/>
      <c r="UYQ72"/>
      <c r="UYR72"/>
      <c r="UYS72"/>
      <c r="UYT72"/>
      <c r="UYU72"/>
      <c r="UYV72"/>
      <c r="UYW72"/>
      <c r="UYX72"/>
      <c r="UYY72"/>
      <c r="UYZ72"/>
      <c r="UZA72"/>
      <c r="UZB72"/>
      <c r="UZC72"/>
      <c r="UZD72"/>
      <c r="UZE72"/>
      <c r="UZF72"/>
      <c r="UZG72"/>
      <c r="UZH72"/>
      <c r="UZI72"/>
      <c r="UZJ72"/>
      <c r="UZK72"/>
      <c r="UZL72"/>
      <c r="UZM72"/>
      <c r="UZN72"/>
      <c r="UZO72"/>
      <c r="UZP72"/>
      <c r="UZQ72"/>
      <c r="UZR72"/>
      <c r="UZS72"/>
      <c r="UZT72"/>
      <c r="UZU72"/>
      <c r="UZV72"/>
      <c r="UZW72"/>
      <c r="UZX72"/>
      <c r="UZY72"/>
      <c r="UZZ72"/>
      <c r="VAA72"/>
      <c r="VAB72"/>
      <c r="VAC72"/>
      <c r="VAD72"/>
      <c r="VAE72"/>
      <c r="VAF72"/>
      <c r="VAG72"/>
      <c r="VAH72"/>
      <c r="VAI72"/>
      <c r="VAJ72"/>
      <c r="VAK72"/>
      <c r="VAL72"/>
      <c r="VAM72"/>
      <c r="VAN72"/>
      <c r="VAO72"/>
      <c r="VAP72"/>
      <c r="VAQ72"/>
      <c r="VAR72"/>
      <c r="VAS72"/>
      <c r="VAT72"/>
      <c r="VAU72"/>
      <c r="VAV72"/>
      <c r="VAW72"/>
      <c r="VAX72"/>
      <c r="VAY72"/>
      <c r="VAZ72"/>
      <c r="VBA72"/>
      <c r="VBB72"/>
      <c r="VBC72"/>
      <c r="VBD72"/>
      <c r="VBE72"/>
      <c r="VBF72"/>
      <c r="VBG72"/>
      <c r="VBH72"/>
      <c r="VBI72"/>
      <c r="VBJ72"/>
      <c r="VBK72"/>
      <c r="VBL72"/>
      <c r="VBM72"/>
      <c r="VBN72"/>
      <c r="VBO72"/>
      <c r="VBP72"/>
      <c r="VBQ72"/>
      <c r="VBR72"/>
      <c r="VBS72"/>
      <c r="VBT72"/>
      <c r="VBU72"/>
      <c r="VBV72"/>
      <c r="VBW72"/>
      <c r="VBX72"/>
      <c r="VBY72"/>
      <c r="VBZ72"/>
      <c r="VCA72"/>
      <c r="VCB72"/>
      <c r="VCC72"/>
      <c r="VCD72"/>
      <c r="VCE72"/>
      <c r="VCF72"/>
      <c r="VCG72"/>
      <c r="VCH72"/>
      <c r="VCI72"/>
      <c r="VCJ72"/>
      <c r="VCK72"/>
      <c r="VCL72"/>
      <c r="VCM72"/>
      <c r="VCN72"/>
      <c r="VCO72"/>
      <c r="VCP72"/>
      <c r="VCQ72"/>
      <c r="VCR72"/>
      <c r="VCS72"/>
      <c r="VCT72"/>
      <c r="VCU72"/>
      <c r="VCV72"/>
      <c r="VCW72"/>
      <c r="VCX72"/>
      <c r="VCY72"/>
      <c r="VCZ72"/>
      <c r="VDA72"/>
      <c r="VDB72"/>
      <c r="VDC72"/>
      <c r="VDD72"/>
      <c r="VDE72"/>
      <c r="VDF72"/>
      <c r="VDG72"/>
      <c r="VDH72"/>
      <c r="VDI72"/>
      <c r="VDJ72"/>
      <c r="VDK72"/>
      <c r="VDL72"/>
      <c r="VDM72"/>
      <c r="VDN72"/>
      <c r="VDO72"/>
      <c r="VDP72"/>
      <c r="VDQ72"/>
      <c r="VDR72"/>
      <c r="VDS72"/>
      <c r="VDT72"/>
      <c r="VDU72"/>
      <c r="VDV72"/>
      <c r="VDW72"/>
      <c r="VDX72"/>
      <c r="VDY72"/>
      <c r="VDZ72"/>
      <c r="VEA72"/>
      <c r="VEB72"/>
      <c r="VEC72"/>
      <c r="VED72"/>
      <c r="VEE72"/>
      <c r="VEF72"/>
      <c r="VEG72"/>
      <c r="VEH72"/>
      <c r="VEI72"/>
      <c r="VEJ72"/>
      <c r="VEK72"/>
      <c r="VEL72"/>
      <c r="VEM72"/>
      <c r="VEN72"/>
      <c r="VEO72"/>
      <c r="VEP72"/>
      <c r="VEQ72"/>
      <c r="VER72"/>
      <c r="VES72"/>
      <c r="VET72"/>
      <c r="VEU72"/>
      <c r="VEV72"/>
      <c r="VEW72"/>
      <c r="VEX72"/>
      <c r="VEY72"/>
      <c r="VEZ72"/>
      <c r="VFA72"/>
      <c r="VFB72"/>
      <c r="VFC72"/>
      <c r="VFD72"/>
      <c r="VFE72"/>
      <c r="VFF72"/>
      <c r="VFG72"/>
      <c r="VFH72"/>
      <c r="VFI72"/>
      <c r="VFJ72"/>
      <c r="VFK72"/>
      <c r="VFL72"/>
      <c r="VFM72"/>
      <c r="VFN72"/>
      <c r="VFO72"/>
      <c r="VFP72"/>
      <c r="VFQ72"/>
      <c r="VFR72"/>
      <c r="VFS72"/>
      <c r="VFT72"/>
      <c r="VFU72"/>
      <c r="VFV72"/>
      <c r="VFW72"/>
      <c r="VFX72"/>
      <c r="VFY72"/>
      <c r="VFZ72"/>
      <c r="VGA72"/>
      <c r="VGB72"/>
      <c r="VGC72"/>
      <c r="VGD72"/>
      <c r="VGE72"/>
      <c r="VGF72"/>
      <c r="VGG72"/>
      <c r="VGH72"/>
      <c r="VGI72"/>
      <c r="VGJ72"/>
      <c r="VGK72"/>
      <c r="VGL72"/>
      <c r="VGM72"/>
      <c r="VGN72"/>
      <c r="VGO72"/>
      <c r="VGP72"/>
      <c r="VGQ72"/>
      <c r="VGR72"/>
      <c r="VGS72"/>
      <c r="VGT72"/>
      <c r="VGU72"/>
      <c r="VGV72"/>
      <c r="VGW72"/>
      <c r="VGX72"/>
      <c r="VGY72"/>
      <c r="VGZ72"/>
      <c r="VHA72"/>
      <c r="VHB72"/>
      <c r="VHC72"/>
      <c r="VHD72"/>
      <c r="VHE72"/>
      <c r="VHF72"/>
      <c r="VHG72"/>
      <c r="VHH72"/>
      <c r="VHI72"/>
      <c r="VHJ72"/>
      <c r="VHK72"/>
      <c r="VHL72"/>
      <c r="VHM72"/>
      <c r="VHN72"/>
      <c r="VHO72"/>
      <c r="VHP72"/>
      <c r="VHQ72"/>
      <c r="VHR72"/>
      <c r="VHS72"/>
      <c r="VHT72"/>
      <c r="VHU72"/>
      <c r="VHV72"/>
      <c r="VHW72"/>
      <c r="VHX72"/>
      <c r="VHY72"/>
      <c r="VHZ72"/>
      <c r="VIA72"/>
      <c r="VIB72"/>
      <c r="VIC72"/>
      <c r="VID72"/>
      <c r="VIE72"/>
      <c r="VIF72"/>
      <c r="VIG72"/>
      <c r="VIH72"/>
      <c r="VII72"/>
      <c r="VIJ72"/>
      <c r="VIK72"/>
      <c r="VIL72"/>
      <c r="VIM72"/>
      <c r="VIN72"/>
      <c r="VIO72"/>
      <c r="VIP72"/>
      <c r="VIQ72"/>
      <c r="VIR72"/>
      <c r="VIS72"/>
      <c r="VIT72"/>
      <c r="VIU72"/>
      <c r="VIV72"/>
      <c r="VIW72"/>
      <c r="VIX72"/>
      <c r="VIY72"/>
      <c r="VIZ72"/>
      <c r="VJA72"/>
      <c r="VJB72"/>
      <c r="VJC72"/>
      <c r="VJD72"/>
      <c r="VJE72"/>
      <c r="VJF72"/>
      <c r="VJG72"/>
      <c r="VJH72"/>
      <c r="VJI72"/>
      <c r="VJJ72"/>
      <c r="VJK72"/>
      <c r="VJL72"/>
      <c r="VJM72"/>
      <c r="VJN72"/>
      <c r="VJO72"/>
      <c r="VJP72"/>
      <c r="VJQ72"/>
      <c r="VJR72"/>
      <c r="VJS72"/>
      <c r="VJT72"/>
      <c r="VJU72"/>
      <c r="VJV72"/>
      <c r="VJW72"/>
      <c r="VJX72"/>
      <c r="VJY72"/>
      <c r="VJZ72"/>
      <c r="VKA72"/>
      <c r="VKB72"/>
      <c r="VKC72"/>
      <c r="VKD72"/>
      <c r="VKE72"/>
      <c r="VKF72"/>
      <c r="VKG72"/>
      <c r="VKH72"/>
      <c r="VKI72"/>
      <c r="VKJ72"/>
      <c r="VKK72"/>
      <c r="VKL72"/>
      <c r="VKM72"/>
      <c r="VKN72"/>
      <c r="VKO72"/>
      <c r="VKP72"/>
      <c r="VKQ72"/>
      <c r="VKR72"/>
      <c r="VKS72"/>
      <c r="VKT72"/>
      <c r="VKU72"/>
      <c r="VKV72"/>
      <c r="VKW72"/>
      <c r="VKX72"/>
      <c r="VKY72"/>
      <c r="VKZ72"/>
      <c r="VLA72"/>
      <c r="VLB72"/>
      <c r="VLC72"/>
      <c r="VLD72"/>
      <c r="VLE72"/>
      <c r="VLF72"/>
      <c r="VLG72"/>
      <c r="VLH72"/>
      <c r="VLI72"/>
      <c r="VLJ72"/>
      <c r="VLK72"/>
      <c r="VLL72"/>
      <c r="VLM72"/>
      <c r="VLN72"/>
      <c r="VLO72"/>
      <c r="VLP72"/>
      <c r="VLQ72"/>
      <c r="VLR72"/>
      <c r="VLS72"/>
      <c r="VLT72"/>
      <c r="VLU72"/>
      <c r="VLV72"/>
      <c r="VLW72"/>
      <c r="VLX72"/>
      <c r="VLY72"/>
      <c r="VLZ72"/>
      <c r="VMA72"/>
      <c r="VMB72"/>
      <c r="VMC72"/>
      <c r="VMD72"/>
      <c r="VME72"/>
      <c r="VMF72"/>
      <c r="VMG72"/>
      <c r="VMH72"/>
      <c r="VMI72"/>
      <c r="VMJ72"/>
      <c r="VMK72"/>
      <c r="VML72"/>
      <c r="VMM72"/>
      <c r="VMN72"/>
      <c r="VMO72"/>
      <c r="VMP72"/>
      <c r="VMQ72"/>
      <c r="VMR72"/>
      <c r="VMS72"/>
      <c r="VMT72"/>
      <c r="VMU72"/>
      <c r="VMV72"/>
      <c r="VMW72"/>
      <c r="VMX72"/>
      <c r="VMY72"/>
      <c r="VMZ72"/>
      <c r="VNA72"/>
      <c r="VNB72"/>
      <c r="VNC72"/>
      <c r="VND72"/>
      <c r="VNE72"/>
      <c r="VNF72"/>
      <c r="VNG72"/>
      <c r="VNH72"/>
      <c r="VNI72"/>
      <c r="VNJ72"/>
      <c r="VNK72"/>
      <c r="VNL72"/>
      <c r="VNM72"/>
      <c r="VNN72"/>
      <c r="VNO72"/>
      <c r="VNP72"/>
      <c r="VNQ72"/>
      <c r="VNR72"/>
      <c r="VNS72"/>
      <c r="VNT72"/>
      <c r="VNU72"/>
      <c r="VNV72"/>
      <c r="VNW72"/>
      <c r="VNX72"/>
      <c r="VNY72"/>
      <c r="VNZ72"/>
      <c r="VOA72"/>
      <c r="VOB72"/>
      <c r="VOC72"/>
      <c r="VOD72"/>
      <c r="VOE72"/>
      <c r="VOF72"/>
      <c r="VOG72"/>
      <c r="VOH72"/>
      <c r="VOI72"/>
      <c r="VOJ72"/>
      <c r="VOK72"/>
      <c r="VOL72"/>
      <c r="VOM72"/>
      <c r="VON72"/>
      <c r="VOO72"/>
      <c r="VOP72"/>
      <c r="VOQ72"/>
      <c r="VOR72"/>
      <c r="VOS72"/>
      <c r="VOT72"/>
      <c r="VOU72"/>
      <c r="VOV72"/>
      <c r="VOW72"/>
      <c r="VOX72"/>
      <c r="VOY72"/>
      <c r="VOZ72"/>
      <c r="VPA72"/>
      <c r="VPB72"/>
      <c r="VPC72"/>
      <c r="VPD72"/>
      <c r="VPE72"/>
      <c r="VPF72"/>
      <c r="VPG72"/>
      <c r="VPH72"/>
      <c r="VPI72"/>
      <c r="VPJ72"/>
      <c r="VPK72"/>
      <c r="VPL72"/>
      <c r="VPM72"/>
      <c r="VPN72"/>
      <c r="VPO72"/>
      <c r="VPP72"/>
      <c r="VPQ72"/>
      <c r="VPR72"/>
      <c r="VPS72"/>
      <c r="VPT72"/>
      <c r="VPU72"/>
      <c r="VPV72"/>
      <c r="VPW72"/>
      <c r="VPX72"/>
      <c r="VPY72"/>
      <c r="VPZ72"/>
      <c r="VQA72"/>
      <c r="VQB72"/>
      <c r="VQC72"/>
      <c r="VQD72"/>
      <c r="VQE72"/>
      <c r="VQF72"/>
      <c r="VQG72"/>
      <c r="VQH72"/>
      <c r="VQI72"/>
      <c r="VQJ72"/>
      <c r="VQK72"/>
      <c r="VQL72"/>
      <c r="VQM72"/>
      <c r="VQN72"/>
      <c r="VQO72"/>
      <c r="VQP72"/>
      <c r="VQQ72"/>
      <c r="VQR72"/>
      <c r="VQS72"/>
      <c r="VQT72"/>
      <c r="VQU72"/>
      <c r="VQV72"/>
      <c r="VQW72"/>
      <c r="VQX72"/>
      <c r="VQY72"/>
      <c r="VQZ72"/>
      <c r="VRA72"/>
      <c r="VRB72"/>
      <c r="VRC72"/>
      <c r="VRD72"/>
      <c r="VRE72"/>
      <c r="VRF72"/>
      <c r="VRG72"/>
      <c r="VRH72"/>
      <c r="VRI72"/>
      <c r="VRJ72"/>
      <c r="VRK72"/>
      <c r="VRL72"/>
      <c r="VRM72"/>
      <c r="VRN72"/>
      <c r="VRO72"/>
      <c r="VRP72"/>
      <c r="VRQ72"/>
      <c r="VRR72"/>
      <c r="VRS72"/>
      <c r="VRT72"/>
      <c r="VRU72"/>
      <c r="VRV72"/>
      <c r="VRW72"/>
      <c r="VRX72"/>
      <c r="VRY72"/>
      <c r="VRZ72"/>
      <c r="VSA72"/>
      <c r="VSB72"/>
      <c r="VSC72"/>
      <c r="VSD72"/>
      <c r="VSE72"/>
      <c r="VSF72"/>
      <c r="VSG72"/>
      <c r="VSH72"/>
      <c r="VSI72"/>
      <c r="VSJ72"/>
      <c r="VSK72"/>
      <c r="VSL72"/>
      <c r="VSM72"/>
      <c r="VSN72"/>
      <c r="VSO72"/>
      <c r="VSP72"/>
      <c r="VSQ72"/>
      <c r="VSR72"/>
      <c r="VSS72"/>
      <c r="VST72"/>
      <c r="VSU72"/>
      <c r="VSV72"/>
      <c r="VSW72"/>
      <c r="VSX72"/>
      <c r="VSY72"/>
      <c r="VSZ72"/>
      <c r="VTA72"/>
      <c r="VTB72"/>
      <c r="VTC72"/>
      <c r="VTD72"/>
      <c r="VTE72"/>
      <c r="VTF72"/>
      <c r="VTG72"/>
      <c r="VTH72"/>
      <c r="VTI72"/>
      <c r="VTJ72"/>
      <c r="VTK72"/>
      <c r="VTL72"/>
      <c r="VTM72"/>
      <c r="VTN72"/>
      <c r="VTO72"/>
      <c r="VTP72"/>
      <c r="VTQ72"/>
      <c r="VTR72"/>
      <c r="VTS72"/>
      <c r="VTT72"/>
      <c r="VTU72"/>
      <c r="VTV72"/>
      <c r="VTW72"/>
      <c r="VTX72"/>
      <c r="VTY72"/>
      <c r="VTZ72"/>
      <c r="VUA72"/>
      <c r="VUB72"/>
      <c r="VUC72"/>
      <c r="VUD72"/>
      <c r="VUE72"/>
      <c r="VUF72"/>
      <c r="VUG72"/>
      <c r="VUH72"/>
      <c r="VUI72"/>
      <c r="VUJ72"/>
      <c r="VUK72"/>
      <c r="VUL72"/>
      <c r="VUM72"/>
      <c r="VUN72"/>
      <c r="VUO72"/>
      <c r="VUP72"/>
      <c r="VUQ72"/>
      <c r="VUR72"/>
      <c r="VUS72"/>
      <c r="VUT72"/>
      <c r="VUU72"/>
      <c r="VUV72"/>
      <c r="VUW72"/>
      <c r="VUX72"/>
      <c r="VUY72"/>
      <c r="VUZ72"/>
      <c r="VVA72"/>
      <c r="VVB72"/>
      <c r="VVC72"/>
      <c r="VVD72"/>
      <c r="VVE72"/>
      <c r="VVF72"/>
      <c r="VVG72"/>
      <c r="VVH72"/>
      <c r="VVI72"/>
      <c r="VVJ72"/>
      <c r="VVK72"/>
      <c r="VVL72"/>
      <c r="VVM72"/>
      <c r="VVN72"/>
      <c r="VVO72"/>
      <c r="VVP72"/>
      <c r="VVQ72"/>
      <c r="VVR72"/>
      <c r="VVS72"/>
      <c r="VVT72"/>
      <c r="VVU72"/>
      <c r="VVV72"/>
      <c r="VVW72"/>
      <c r="VVX72"/>
      <c r="VVY72"/>
      <c r="VVZ72"/>
      <c r="VWA72"/>
      <c r="VWB72"/>
      <c r="VWC72"/>
      <c r="VWD72"/>
      <c r="VWE72"/>
      <c r="VWF72"/>
      <c r="VWG72"/>
      <c r="VWH72"/>
      <c r="VWI72"/>
      <c r="VWJ72"/>
      <c r="VWK72"/>
      <c r="VWL72"/>
      <c r="VWM72"/>
      <c r="VWN72"/>
      <c r="VWO72"/>
      <c r="VWP72"/>
      <c r="VWQ72"/>
      <c r="VWR72"/>
      <c r="VWS72"/>
      <c r="VWT72"/>
      <c r="VWU72"/>
      <c r="VWV72"/>
      <c r="VWW72"/>
      <c r="VWX72"/>
      <c r="VWY72"/>
      <c r="VWZ72"/>
      <c r="VXA72"/>
      <c r="VXB72"/>
      <c r="VXC72"/>
      <c r="VXD72"/>
      <c r="VXE72"/>
      <c r="VXF72"/>
      <c r="VXG72"/>
      <c r="VXH72"/>
      <c r="VXI72"/>
      <c r="VXJ72"/>
      <c r="VXK72"/>
      <c r="VXL72"/>
      <c r="VXM72"/>
      <c r="VXN72"/>
      <c r="VXO72"/>
      <c r="VXP72"/>
      <c r="VXQ72"/>
      <c r="VXR72"/>
      <c r="VXS72"/>
      <c r="VXT72"/>
      <c r="VXU72"/>
      <c r="VXV72"/>
      <c r="VXW72"/>
      <c r="VXX72"/>
      <c r="VXY72"/>
      <c r="VXZ72"/>
      <c r="VYA72"/>
      <c r="VYB72"/>
      <c r="VYC72"/>
      <c r="VYD72"/>
      <c r="VYE72"/>
      <c r="VYF72"/>
      <c r="VYG72"/>
      <c r="VYH72"/>
      <c r="VYI72"/>
      <c r="VYJ72"/>
      <c r="VYK72"/>
      <c r="VYL72"/>
      <c r="VYM72"/>
      <c r="VYN72"/>
      <c r="VYO72"/>
      <c r="VYP72"/>
      <c r="VYQ72"/>
      <c r="VYR72"/>
      <c r="VYS72"/>
      <c r="VYT72"/>
      <c r="VYU72"/>
      <c r="VYV72"/>
      <c r="VYW72"/>
      <c r="VYX72"/>
      <c r="VYY72"/>
      <c r="VYZ72"/>
      <c r="VZA72"/>
      <c r="VZB72"/>
      <c r="VZC72"/>
      <c r="VZD72"/>
      <c r="VZE72"/>
      <c r="VZF72"/>
      <c r="VZG72"/>
      <c r="VZH72"/>
      <c r="VZI72"/>
      <c r="VZJ72"/>
      <c r="VZK72"/>
      <c r="VZL72"/>
      <c r="VZM72"/>
      <c r="VZN72"/>
      <c r="VZO72"/>
      <c r="VZP72"/>
      <c r="VZQ72"/>
      <c r="VZR72"/>
      <c r="VZS72"/>
      <c r="VZT72"/>
      <c r="VZU72"/>
      <c r="VZV72"/>
      <c r="VZW72"/>
      <c r="VZX72"/>
      <c r="VZY72"/>
      <c r="VZZ72"/>
      <c r="WAA72"/>
      <c r="WAB72"/>
      <c r="WAC72"/>
      <c r="WAD72"/>
      <c r="WAE72"/>
      <c r="WAF72"/>
      <c r="WAG72"/>
      <c r="WAH72"/>
      <c r="WAI72"/>
      <c r="WAJ72"/>
      <c r="WAK72"/>
      <c r="WAL72"/>
      <c r="WAM72"/>
      <c r="WAN72"/>
      <c r="WAO72"/>
      <c r="WAP72"/>
      <c r="WAQ72"/>
      <c r="WAR72"/>
      <c r="WAS72"/>
      <c r="WAT72"/>
      <c r="WAU72"/>
      <c r="WAV72"/>
      <c r="WAW72"/>
      <c r="WAX72"/>
      <c r="WAY72"/>
      <c r="WAZ72"/>
      <c r="WBA72"/>
      <c r="WBB72"/>
      <c r="WBC72"/>
      <c r="WBD72"/>
      <c r="WBE72"/>
      <c r="WBF72"/>
      <c r="WBG72"/>
      <c r="WBH72"/>
      <c r="WBI72"/>
      <c r="WBJ72"/>
      <c r="WBK72"/>
      <c r="WBL72"/>
      <c r="WBM72"/>
      <c r="WBN72"/>
      <c r="WBO72"/>
      <c r="WBP72"/>
      <c r="WBQ72"/>
      <c r="WBR72"/>
      <c r="WBS72"/>
      <c r="WBT72"/>
      <c r="WBU72"/>
      <c r="WBV72"/>
      <c r="WBW72"/>
      <c r="WBX72"/>
      <c r="WBY72"/>
      <c r="WBZ72"/>
      <c r="WCA72"/>
      <c r="WCB72"/>
      <c r="WCC72"/>
      <c r="WCD72"/>
      <c r="WCE72"/>
      <c r="WCF72"/>
      <c r="WCG72"/>
      <c r="WCH72"/>
      <c r="WCI72"/>
      <c r="WCJ72"/>
      <c r="WCK72"/>
      <c r="WCL72"/>
      <c r="WCM72"/>
      <c r="WCN72"/>
      <c r="WCO72"/>
      <c r="WCP72"/>
      <c r="WCQ72"/>
      <c r="WCR72"/>
      <c r="WCS72"/>
      <c r="WCT72"/>
      <c r="WCU72"/>
      <c r="WCV72"/>
      <c r="WCW72"/>
      <c r="WCX72"/>
      <c r="WCY72"/>
      <c r="WCZ72"/>
      <c r="WDA72"/>
      <c r="WDB72"/>
      <c r="WDC72"/>
      <c r="WDD72"/>
      <c r="WDE72"/>
      <c r="WDF72"/>
      <c r="WDG72"/>
      <c r="WDH72"/>
      <c r="WDI72"/>
      <c r="WDJ72"/>
      <c r="WDK72"/>
      <c r="WDL72"/>
      <c r="WDM72"/>
      <c r="WDN72"/>
      <c r="WDO72"/>
      <c r="WDP72"/>
      <c r="WDQ72"/>
      <c r="WDR72"/>
      <c r="WDS72"/>
      <c r="WDT72"/>
      <c r="WDU72"/>
      <c r="WDV72"/>
      <c r="WDW72"/>
      <c r="WDX72"/>
      <c r="WDY72"/>
      <c r="WDZ72"/>
      <c r="WEA72"/>
      <c r="WEB72"/>
      <c r="WEC72"/>
      <c r="WED72"/>
      <c r="WEE72"/>
      <c r="WEF72"/>
      <c r="WEG72"/>
      <c r="WEH72"/>
      <c r="WEI72"/>
      <c r="WEJ72"/>
      <c r="WEK72"/>
      <c r="WEL72"/>
      <c r="WEM72"/>
      <c r="WEN72"/>
      <c r="WEO72"/>
      <c r="WEP72"/>
      <c r="WEQ72"/>
      <c r="WER72"/>
      <c r="WES72"/>
      <c r="WET72"/>
      <c r="WEU72"/>
      <c r="WEV72"/>
      <c r="WEW72"/>
      <c r="WEX72"/>
      <c r="WEY72"/>
      <c r="WEZ72"/>
      <c r="WFA72"/>
      <c r="WFB72"/>
      <c r="WFC72"/>
      <c r="WFD72"/>
      <c r="WFE72"/>
      <c r="WFF72"/>
      <c r="WFG72"/>
      <c r="WFH72"/>
      <c r="WFI72"/>
      <c r="WFJ72"/>
      <c r="WFK72"/>
      <c r="WFL72"/>
      <c r="WFM72"/>
      <c r="WFN72"/>
      <c r="WFO72"/>
      <c r="WFP72"/>
      <c r="WFQ72"/>
      <c r="WFR72"/>
      <c r="WFS72"/>
      <c r="WFT72"/>
      <c r="WFU72"/>
      <c r="WFV72"/>
      <c r="WFW72"/>
      <c r="WFX72"/>
      <c r="WFY72"/>
      <c r="WFZ72"/>
      <c r="WGA72"/>
      <c r="WGB72"/>
      <c r="WGC72"/>
      <c r="WGD72"/>
      <c r="WGE72"/>
      <c r="WGF72"/>
      <c r="WGG72"/>
      <c r="WGH72"/>
      <c r="WGI72"/>
      <c r="WGJ72"/>
      <c r="WGK72"/>
      <c r="WGL72"/>
      <c r="WGM72"/>
      <c r="WGN72"/>
      <c r="WGO72"/>
      <c r="WGP72"/>
      <c r="WGQ72"/>
      <c r="WGR72"/>
      <c r="WGS72"/>
      <c r="WGT72"/>
      <c r="WGU72"/>
      <c r="WGV72"/>
      <c r="WGW72"/>
      <c r="WGX72"/>
      <c r="WGY72"/>
      <c r="WGZ72"/>
      <c r="WHA72"/>
      <c r="WHB72"/>
      <c r="WHC72"/>
      <c r="WHD72"/>
      <c r="WHE72"/>
      <c r="WHF72"/>
      <c r="WHG72"/>
      <c r="WHH72"/>
      <c r="WHI72"/>
      <c r="WHJ72"/>
      <c r="WHK72"/>
      <c r="WHL72"/>
      <c r="WHM72"/>
      <c r="WHN72"/>
      <c r="WHO72"/>
      <c r="WHP72"/>
      <c r="WHQ72"/>
      <c r="WHR72"/>
      <c r="WHS72"/>
      <c r="WHT72"/>
      <c r="WHU72"/>
      <c r="WHV72"/>
      <c r="WHW72"/>
      <c r="WHX72"/>
      <c r="WHY72"/>
      <c r="WHZ72"/>
      <c r="WIA72"/>
      <c r="WIB72"/>
      <c r="WIC72"/>
      <c r="WID72"/>
      <c r="WIE72"/>
      <c r="WIF72"/>
      <c r="WIG72"/>
      <c r="WIH72"/>
      <c r="WII72"/>
      <c r="WIJ72"/>
      <c r="WIK72"/>
      <c r="WIL72"/>
      <c r="WIM72"/>
      <c r="WIN72"/>
      <c r="WIO72"/>
      <c r="WIP72"/>
      <c r="WIQ72"/>
      <c r="WIR72"/>
      <c r="WIS72"/>
      <c r="WIT72"/>
      <c r="WIU72"/>
      <c r="WIV72"/>
      <c r="WIW72"/>
      <c r="WIX72"/>
      <c r="WIY72"/>
      <c r="WIZ72"/>
      <c r="WJA72"/>
      <c r="WJB72"/>
      <c r="WJC72"/>
      <c r="WJD72"/>
      <c r="WJE72"/>
      <c r="WJF72"/>
      <c r="WJG72"/>
      <c r="WJH72"/>
      <c r="WJI72"/>
      <c r="WJJ72"/>
      <c r="WJK72"/>
      <c r="WJL72"/>
      <c r="WJM72"/>
      <c r="WJN72"/>
      <c r="WJO72"/>
      <c r="WJP72"/>
      <c r="WJQ72"/>
      <c r="WJR72"/>
      <c r="WJS72"/>
      <c r="WJT72"/>
      <c r="WJU72"/>
      <c r="WJV72"/>
      <c r="WJW72"/>
      <c r="WJX72"/>
      <c r="WJY72"/>
      <c r="WJZ72"/>
      <c r="WKA72"/>
      <c r="WKB72"/>
      <c r="WKC72"/>
      <c r="WKD72"/>
      <c r="WKE72"/>
      <c r="WKF72"/>
      <c r="WKG72"/>
      <c r="WKH72"/>
      <c r="WKI72"/>
      <c r="WKJ72"/>
      <c r="WKK72"/>
      <c r="WKL72"/>
      <c r="WKM72"/>
      <c r="WKN72"/>
      <c r="WKO72"/>
      <c r="WKP72"/>
      <c r="WKQ72"/>
      <c r="WKR72"/>
      <c r="WKS72"/>
      <c r="WKT72"/>
      <c r="WKU72"/>
      <c r="WKV72"/>
      <c r="WKW72"/>
      <c r="WKX72"/>
      <c r="WKY72"/>
      <c r="WKZ72"/>
      <c r="WLA72"/>
      <c r="WLB72"/>
      <c r="WLC72"/>
      <c r="WLD72"/>
      <c r="WLE72"/>
      <c r="WLF72"/>
      <c r="WLG72"/>
      <c r="WLH72"/>
      <c r="WLI72"/>
      <c r="WLJ72"/>
      <c r="WLK72"/>
      <c r="WLL72"/>
      <c r="WLM72"/>
      <c r="WLN72"/>
      <c r="WLO72"/>
      <c r="WLP72"/>
      <c r="WLQ72"/>
      <c r="WLR72"/>
      <c r="WLS72"/>
      <c r="WLT72"/>
      <c r="WLU72"/>
      <c r="WLV72"/>
      <c r="WLW72"/>
      <c r="WLX72"/>
      <c r="WLY72"/>
      <c r="WLZ72"/>
      <c r="WMA72"/>
      <c r="WMB72"/>
      <c r="WMC72"/>
      <c r="WMD72"/>
      <c r="WME72"/>
      <c r="WMF72"/>
      <c r="WMG72"/>
      <c r="WMH72"/>
      <c r="WMI72"/>
      <c r="WMJ72"/>
      <c r="WMK72"/>
      <c r="WML72"/>
      <c r="WMM72"/>
      <c r="WMN72"/>
      <c r="WMO72"/>
      <c r="WMP72"/>
      <c r="WMQ72"/>
      <c r="WMR72"/>
      <c r="WMS72"/>
      <c r="WMT72"/>
      <c r="WMU72"/>
      <c r="WMV72"/>
      <c r="WMW72"/>
      <c r="WMX72"/>
      <c r="WMY72"/>
      <c r="WMZ72"/>
      <c r="WNA72"/>
      <c r="WNB72"/>
      <c r="WNC72"/>
      <c r="WND72"/>
      <c r="WNE72"/>
      <c r="WNF72"/>
      <c r="WNG72"/>
      <c r="WNH72"/>
      <c r="WNI72"/>
      <c r="WNJ72"/>
      <c r="WNK72"/>
      <c r="WNL72"/>
      <c r="WNM72"/>
      <c r="WNN72"/>
      <c r="WNO72"/>
      <c r="WNP72"/>
      <c r="WNQ72"/>
      <c r="WNR72"/>
      <c r="WNS72"/>
      <c r="WNT72"/>
      <c r="WNU72"/>
      <c r="WNV72"/>
      <c r="WNW72"/>
      <c r="WNX72"/>
      <c r="WNY72"/>
      <c r="WNZ72"/>
      <c r="WOA72"/>
      <c r="WOB72"/>
      <c r="WOC72"/>
      <c r="WOD72"/>
      <c r="WOE72"/>
      <c r="WOF72"/>
      <c r="WOG72"/>
      <c r="WOH72"/>
      <c r="WOI72"/>
      <c r="WOJ72"/>
      <c r="WOK72"/>
      <c r="WOL72"/>
      <c r="WOM72"/>
      <c r="WON72"/>
      <c r="WOO72"/>
      <c r="WOP72"/>
      <c r="WOQ72"/>
      <c r="WOR72"/>
      <c r="WOS72"/>
      <c r="WOT72"/>
      <c r="WOU72"/>
      <c r="WOV72"/>
      <c r="WOW72"/>
      <c r="WOX72"/>
      <c r="WOY72"/>
      <c r="WOZ72"/>
      <c r="WPA72"/>
      <c r="WPB72"/>
      <c r="WPC72"/>
      <c r="WPD72"/>
      <c r="WPE72"/>
      <c r="WPF72"/>
      <c r="WPG72"/>
      <c r="WPH72"/>
      <c r="WPI72"/>
      <c r="WPJ72"/>
      <c r="WPK72"/>
      <c r="WPL72"/>
      <c r="WPM72"/>
      <c r="WPN72"/>
      <c r="WPO72"/>
      <c r="WPP72"/>
      <c r="WPQ72"/>
      <c r="WPR72"/>
      <c r="WPS72"/>
      <c r="WPT72"/>
      <c r="WPU72"/>
      <c r="WPV72"/>
      <c r="WPW72"/>
      <c r="WPX72"/>
      <c r="WPY72"/>
      <c r="WPZ72"/>
      <c r="WQA72"/>
      <c r="WQB72"/>
      <c r="WQC72"/>
      <c r="WQD72"/>
      <c r="WQE72"/>
      <c r="WQF72"/>
      <c r="WQG72"/>
      <c r="WQH72"/>
      <c r="WQI72"/>
      <c r="WQJ72"/>
      <c r="WQK72"/>
      <c r="WQL72"/>
      <c r="WQM72"/>
      <c r="WQN72"/>
      <c r="WQO72"/>
      <c r="WQP72"/>
      <c r="WQQ72"/>
      <c r="WQR72"/>
      <c r="WQS72"/>
      <c r="WQT72"/>
      <c r="WQU72"/>
      <c r="WQV72"/>
      <c r="WQW72"/>
      <c r="WQX72"/>
      <c r="WQY72"/>
      <c r="WQZ72"/>
      <c r="WRA72"/>
      <c r="WRB72"/>
      <c r="WRC72"/>
      <c r="WRD72"/>
      <c r="WRE72"/>
      <c r="WRF72"/>
      <c r="WRG72"/>
      <c r="WRH72"/>
      <c r="WRI72"/>
      <c r="WRJ72"/>
      <c r="WRK72"/>
      <c r="WRL72"/>
      <c r="WRM72"/>
      <c r="WRN72"/>
      <c r="WRO72"/>
      <c r="WRP72"/>
      <c r="WRQ72"/>
      <c r="WRR72"/>
      <c r="WRS72"/>
      <c r="WRT72"/>
      <c r="WRU72"/>
      <c r="WRV72"/>
      <c r="WRW72"/>
      <c r="WRX72"/>
      <c r="WRY72"/>
      <c r="WRZ72"/>
      <c r="WSA72"/>
      <c r="WSB72"/>
      <c r="WSC72"/>
      <c r="WSD72"/>
      <c r="WSE72"/>
      <c r="WSF72"/>
      <c r="WSG72"/>
      <c r="WSH72"/>
      <c r="WSI72"/>
      <c r="WSJ72"/>
      <c r="WSK72"/>
      <c r="WSL72"/>
      <c r="WSM72"/>
      <c r="WSN72"/>
      <c r="WSO72"/>
      <c r="WSP72"/>
      <c r="WSQ72"/>
      <c r="WSR72"/>
      <c r="WSS72"/>
      <c r="WST72"/>
      <c r="WSU72"/>
      <c r="WSV72"/>
      <c r="WSW72"/>
      <c r="WSX72"/>
      <c r="WSY72"/>
      <c r="WSZ72"/>
      <c r="WTA72"/>
      <c r="WTB72"/>
      <c r="WTC72"/>
      <c r="WTD72"/>
      <c r="WTE72"/>
      <c r="WTF72"/>
      <c r="WTG72"/>
      <c r="WTH72"/>
      <c r="WTI72"/>
      <c r="WTJ72"/>
      <c r="WTK72"/>
      <c r="WTL72"/>
      <c r="WTM72"/>
      <c r="WTN72"/>
      <c r="WTO72"/>
      <c r="WTP72"/>
      <c r="WTQ72"/>
      <c r="WTR72"/>
      <c r="WTS72"/>
      <c r="WTT72"/>
      <c r="WTU72"/>
      <c r="WTV72"/>
      <c r="WTW72"/>
      <c r="WTX72"/>
      <c r="WTY72"/>
      <c r="WTZ72"/>
      <c r="WUA72"/>
      <c r="WUB72"/>
      <c r="WUC72"/>
      <c r="WUD72"/>
      <c r="WUE72"/>
      <c r="WUF72"/>
      <c r="WUG72"/>
      <c r="WUH72"/>
      <c r="WUI72"/>
      <c r="WUJ72"/>
      <c r="WUK72"/>
      <c r="WUL72"/>
      <c r="WUM72"/>
      <c r="WUN72"/>
      <c r="WUO72"/>
      <c r="WUP72"/>
      <c r="WUQ72"/>
      <c r="WUR72"/>
      <c r="WUS72"/>
      <c r="WUT72"/>
      <c r="WUU72"/>
      <c r="WUV72"/>
      <c r="WUW72"/>
      <c r="WUX72"/>
      <c r="WUY72"/>
      <c r="WUZ72"/>
      <c r="WVA72"/>
      <c r="WVB72"/>
      <c r="WVC72"/>
      <c r="WVD72"/>
      <c r="WVE72"/>
      <c r="WVF72"/>
      <c r="WVG72"/>
      <c r="WVH72"/>
      <c r="WVI72"/>
      <c r="WVJ72"/>
      <c r="WVK72"/>
      <c r="WVL72"/>
      <c r="WVM72"/>
      <c r="WVN72"/>
      <c r="WVO72"/>
      <c r="WVP72"/>
      <c r="WVQ72"/>
      <c r="WVR72"/>
      <c r="WVS72"/>
      <c r="WVT72"/>
      <c r="WVU72"/>
      <c r="WVV72"/>
      <c r="WVW72"/>
      <c r="WVX72"/>
      <c r="WVY72"/>
      <c r="WVZ72"/>
      <c r="WWA72"/>
      <c r="WWB72"/>
      <c r="WWC72"/>
      <c r="WWD72"/>
      <c r="WWE72"/>
      <c r="WWF72"/>
      <c r="WWG72"/>
      <c r="WWH72"/>
      <c r="WWI72"/>
      <c r="WWJ72"/>
      <c r="WWK72"/>
      <c r="WWL72"/>
      <c r="WWM72"/>
      <c r="WWN72"/>
      <c r="WWO72"/>
      <c r="WWP72"/>
      <c r="WWQ72"/>
      <c r="WWR72"/>
      <c r="WWS72"/>
      <c r="WWT72"/>
      <c r="WWU72"/>
      <c r="WWV72"/>
      <c r="WWW72"/>
      <c r="WWX72"/>
      <c r="WWY72"/>
      <c r="WWZ72"/>
      <c r="WXA72"/>
      <c r="WXB72"/>
      <c r="WXC72"/>
      <c r="WXD72"/>
      <c r="WXE72"/>
      <c r="WXF72"/>
      <c r="WXG72"/>
      <c r="WXH72"/>
      <c r="WXI72"/>
      <c r="WXJ72"/>
      <c r="WXK72"/>
      <c r="WXL72"/>
      <c r="WXM72"/>
      <c r="WXN72"/>
      <c r="WXO72"/>
      <c r="WXP72"/>
      <c r="WXQ72"/>
      <c r="WXR72"/>
      <c r="WXS72"/>
      <c r="WXT72"/>
      <c r="WXU72"/>
      <c r="WXV72"/>
      <c r="WXW72"/>
      <c r="WXX72"/>
      <c r="WXY72"/>
      <c r="WXZ72"/>
      <c r="WYA72"/>
      <c r="WYB72"/>
      <c r="WYC72"/>
      <c r="WYD72"/>
      <c r="WYE72"/>
      <c r="WYF72"/>
      <c r="WYG72"/>
      <c r="WYH72"/>
      <c r="WYI72"/>
      <c r="WYJ72"/>
      <c r="WYK72"/>
      <c r="WYL72"/>
      <c r="WYM72"/>
      <c r="WYN72"/>
      <c r="WYO72"/>
      <c r="WYP72"/>
      <c r="WYQ72"/>
      <c r="WYR72"/>
      <c r="WYS72"/>
      <c r="WYT72"/>
      <c r="WYU72"/>
      <c r="WYV72"/>
      <c r="WYW72"/>
      <c r="WYX72"/>
      <c r="WYY72"/>
      <c r="WYZ72"/>
      <c r="WZA72"/>
      <c r="WZB72"/>
      <c r="WZC72"/>
      <c r="WZD72"/>
      <c r="WZE72"/>
      <c r="WZF72"/>
      <c r="WZG72"/>
      <c r="WZH72"/>
      <c r="WZI72"/>
      <c r="WZJ72"/>
      <c r="WZK72"/>
      <c r="WZL72"/>
      <c r="WZM72"/>
      <c r="WZN72"/>
      <c r="WZO72"/>
      <c r="WZP72"/>
      <c r="WZQ72"/>
      <c r="WZR72"/>
      <c r="WZS72"/>
      <c r="WZT72"/>
      <c r="WZU72"/>
      <c r="WZV72"/>
      <c r="WZW72"/>
      <c r="WZX72"/>
      <c r="WZY72"/>
      <c r="WZZ72"/>
      <c r="XAA72"/>
      <c r="XAB72"/>
      <c r="XAC72"/>
      <c r="XAD72"/>
      <c r="XAE72"/>
      <c r="XAF72"/>
      <c r="XAG72"/>
      <c r="XAH72"/>
      <c r="XAI72"/>
      <c r="XAJ72"/>
      <c r="XAK72"/>
      <c r="XAL72"/>
      <c r="XAM72"/>
      <c r="XAN72"/>
      <c r="XAO72"/>
      <c r="XAP72"/>
      <c r="XAQ72"/>
      <c r="XAR72"/>
      <c r="XAS72"/>
      <c r="XAT72"/>
      <c r="XAU72"/>
      <c r="XAV72"/>
      <c r="XAW72"/>
      <c r="XAX72"/>
      <c r="XAY72"/>
      <c r="XAZ72"/>
      <c r="XBA72"/>
      <c r="XBB72"/>
      <c r="XBC72"/>
      <c r="XBD72"/>
      <c r="XBE72"/>
      <c r="XBF72"/>
      <c r="XBG72"/>
      <c r="XBH72"/>
      <c r="XBI72"/>
      <c r="XBJ72"/>
      <c r="XBK72"/>
      <c r="XBL72"/>
      <c r="XBM72"/>
      <c r="XBN72"/>
      <c r="XBO72"/>
      <c r="XBP72"/>
      <c r="XBQ72"/>
      <c r="XBR72"/>
      <c r="XBS72"/>
      <c r="XBT72"/>
      <c r="XBU72"/>
      <c r="XBV72"/>
      <c r="XBW72"/>
      <c r="XBX72"/>
      <c r="XBY72"/>
      <c r="XBZ72"/>
      <c r="XCA72"/>
      <c r="XCB72"/>
      <c r="XCC72"/>
      <c r="XCD72"/>
      <c r="XCE72"/>
      <c r="XCF72"/>
      <c r="XCG72"/>
      <c r="XCH72"/>
      <c r="XCI72"/>
      <c r="XCJ72"/>
      <c r="XCK72"/>
      <c r="XCL72"/>
      <c r="XCM72"/>
      <c r="XCN72"/>
      <c r="XCO72"/>
      <c r="XCP72"/>
      <c r="XCQ72"/>
      <c r="XCR72"/>
      <c r="XCS72"/>
      <c r="XCT72"/>
      <c r="XCU72"/>
      <c r="XCV72"/>
      <c r="XCW72"/>
      <c r="XCX72"/>
      <c r="XCY72"/>
      <c r="XCZ72"/>
      <c r="XDA72"/>
      <c r="XDB72"/>
      <c r="XDC72"/>
      <c r="XDD72"/>
      <c r="XDE72"/>
      <c r="XDF72"/>
      <c r="XDG72"/>
      <c r="XDH72"/>
      <c r="XDI72"/>
      <c r="XDJ72"/>
      <c r="XDK72"/>
      <c r="XDL72"/>
      <c r="XDM72"/>
      <c r="XDN72"/>
      <c r="XDO72"/>
      <c r="XDP72"/>
      <c r="XDQ72"/>
      <c r="XDR72"/>
      <c r="XDS72"/>
      <c r="XDT72"/>
    </row>
    <row r="73" spans="1:16348" s="2" customFormat="1">
      <c r="A73"/>
      <c r="B73"/>
      <c r="C73" s="5"/>
      <c r="D73" s="34"/>
      <c r="E73" s="62"/>
      <c r="F73" s="69"/>
      <c r="G73" s="69"/>
      <c r="H73" s="69"/>
      <c r="I73" s="69"/>
      <c r="J73" s="69"/>
      <c r="K73" s="69"/>
      <c r="L73" s="69"/>
      <c r="M73" s="69"/>
      <c r="N73" s="69"/>
      <c r="O73" s="200" t="b">
        <f ca="1">O71=Tot_cost!Z74/1000</f>
        <v>1</v>
      </c>
      <c r="P73" s="312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  <c r="AMM73"/>
      <c r="AMN73"/>
      <c r="AMO73"/>
      <c r="AMP73"/>
      <c r="AMQ73"/>
      <c r="AMR73"/>
      <c r="AMS73"/>
      <c r="AMT73"/>
      <c r="AMU73"/>
      <c r="AMV73"/>
      <c r="AMW73"/>
      <c r="AMX73"/>
      <c r="AMY73"/>
      <c r="AMZ73"/>
      <c r="ANA73"/>
      <c r="ANB73"/>
      <c r="ANC73"/>
      <c r="AND73"/>
      <c r="ANE73"/>
      <c r="ANF73"/>
      <c r="ANG73"/>
      <c r="ANH73"/>
      <c r="ANI73"/>
      <c r="ANJ73"/>
      <c r="ANK73"/>
      <c r="ANL73"/>
      <c r="ANM73"/>
      <c r="ANN73"/>
      <c r="ANO73"/>
      <c r="ANP73"/>
      <c r="ANQ73"/>
      <c r="ANR73"/>
      <c r="ANS73"/>
      <c r="ANT73"/>
      <c r="ANU73"/>
      <c r="ANV73"/>
      <c r="ANW73"/>
      <c r="ANX73"/>
      <c r="ANY73"/>
      <c r="ANZ73"/>
      <c r="AOA73"/>
      <c r="AOB73"/>
      <c r="AOC73"/>
      <c r="AOD73"/>
      <c r="AOE73"/>
      <c r="AOF73"/>
      <c r="AOG73"/>
      <c r="AOH73"/>
      <c r="AOI73"/>
      <c r="AOJ73"/>
      <c r="AOK73"/>
      <c r="AOL73"/>
      <c r="AOM73"/>
      <c r="AON73"/>
      <c r="AOO73"/>
      <c r="AOP73"/>
      <c r="AOQ73"/>
      <c r="AOR73"/>
      <c r="AOS73"/>
      <c r="AOT73"/>
      <c r="AOU73"/>
      <c r="AOV73"/>
      <c r="AOW73"/>
      <c r="AOX73"/>
      <c r="AOY73"/>
      <c r="AOZ73"/>
      <c r="APA73"/>
      <c r="APB73"/>
      <c r="APC73"/>
      <c r="APD73"/>
      <c r="APE73"/>
      <c r="APF73"/>
      <c r="APG73"/>
      <c r="APH73"/>
      <c r="API73"/>
      <c r="APJ73"/>
      <c r="APK73"/>
      <c r="APL73"/>
      <c r="APM73"/>
      <c r="APN73"/>
      <c r="APO73"/>
      <c r="APP73"/>
      <c r="APQ73"/>
      <c r="APR73"/>
      <c r="APS73"/>
      <c r="APT73"/>
      <c r="APU73"/>
      <c r="APV73"/>
      <c r="APW73"/>
      <c r="APX73"/>
      <c r="APY73"/>
      <c r="APZ73"/>
      <c r="AQA73"/>
      <c r="AQB73"/>
      <c r="AQC73"/>
      <c r="AQD73"/>
      <c r="AQE73"/>
      <c r="AQF73"/>
      <c r="AQG73"/>
      <c r="AQH73"/>
      <c r="AQI73"/>
      <c r="AQJ73"/>
      <c r="AQK73"/>
      <c r="AQL73"/>
      <c r="AQM73"/>
      <c r="AQN73"/>
      <c r="AQO73"/>
      <c r="AQP73"/>
      <c r="AQQ73"/>
      <c r="AQR73"/>
      <c r="AQS73"/>
      <c r="AQT73"/>
      <c r="AQU73"/>
      <c r="AQV73"/>
      <c r="AQW73"/>
      <c r="AQX73"/>
      <c r="AQY73"/>
      <c r="AQZ73"/>
      <c r="ARA73"/>
      <c r="ARB73"/>
      <c r="ARC73"/>
      <c r="ARD73"/>
      <c r="ARE73"/>
      <c r="ARF73"/>
      <c r="ARG73"/>
      <c r="ARH73"/>
      <c r="ARI73"/>
      <c r="ARJ73"/>
      <c r="ARK73"/>
      <c r="ARL73"/>
      <c r="ARM73"/>
      <c r="ARN73"/>
      <c r="ARO73"/>
      <c r="ARP73"/>
      <c r="ARQ73"/>
      <c r="ARR73"/>
      <c r="ARS73"/>
      <c r="ART73"/>
      <c r="ARU73"/>
      <c r="ARV73"/>
      <c r="ARW73"/>
      <c r="ARX73"/>
      <c r="ARY73"/>
      <c r="ARZ73"/>
      <c r="ASA73"/>
      <c r="ASB73"/>
      <c r="ASC73"/>
      <c r="ASD73"/>
      <c r="ASE73"/>
      <c r="ASF73"/>
      <c r="ASG73"/>
      <c r="ASH73"/>
      <c r="ASI73"/>
      <c r="ASJ73"/>
      <c r="ASK73"/>
      <c r="ASL73"/>
      <c r="ASM73"/>
      <c r="ASN73"/>
      <c r="ASO73"/>
      <c r="ASP73"/>
      <c r="ASQ73"/>
      <c r="ASR73"/>
      <c r="ASS73"/>
      <c r="AST73"/>
      <c r="ASU73"/>
      <c r="ASV73"/>
      <c r="ASW73"/>
      <c r="ASX73"/>
      <c r="ASY73"/>
      <c r="ASZ73"/>
      <c r="ATA73"/>
      <c r="ATB73"/>
      <c r="ATC73"/>
      <c r="ATD73"/>
      <c r="ATE73"/>
      <c r="ATF73"/>
      <c r="ATG73"/>
      <c r="ATH73"/>
      <c r="ATI73"/>
      <c r="ATJ73"/>
      <c r="ATK73"/>
      <c r="ATL73"/>
      <c r="ATM73"/>
      <c r="ATN73"/>
      <c r="ATO73"/>
      <c r="ATP73"/>
      <c r="ATQ73"/>
      <c r="ATR73"/>
      <c r="ATS73"/>
      <c r="ATT73"/>
      <c r="ATU73"/>
      <c r="ATV73"/>
      <c r="ATW73"/>
      <c r="ATX73"/>
      <c r="ATY73"/>
      <c r="ATZ73"/>
      <c r="AUA73"/>
      <c r="AUB73"/>
      <c r="AUC73"/>
      <c r="AUD73"/>
      <c r="AUE73"/>
      <c r="AUF73"/>
      <c r="AUG73"/>
      <c r="AUH73"/>
      <c r="AUI73"/>
      <c r="AUJ73"/>
      <c r="AUK73"/>
      <c r="AUL73"/>
      <c r="AUM73"/>
      <c r="AUN73"/>
      <c r="AUO73"/>
      <c r="AUP73"/>
      <c r="AUQ73"/>
      <c r="AUR73"/>
      <c r="AUS73"/>
      <c r="AUT73"/>
      <c r="AUU73"/>
      <c r="AUV73"/>
      <c r="AUW73"/>
      <c r="AUX73"/>
      <c r="AUY73"/>
      <c r="AUZ73"/>
      <c r="AVA73"/>
      <c r="AVB73"/>
      <c r="AVC73"/>
      <c r="AVD73"/>
      <c r="AVE73"/>
      <c r="AVF73"/>
      <c r="AVG73"/>
      <c r="AVH73"/>
      <c r="AVI73"/>
      <c r="AVJ73"/>
      <c r="AVK73"/>
      <c r="AVL73"/>
      <c r="AVM73"/>
      <c r="AVN73"/>
      <c r="AVO73"/>
      <c r="AVP73"/>
      <c r="AVQ73"/>
      <c r="AVR73"/>
      <c r="AVS73"/>
      <c r="AVT73"/>
      <c r="AVU73"/>
      <c r="AVV73"/>
      <c r="AVW73"/>
      <c r="AVX73"/>
      <c r="AVY73"/>
      <c r="AVZ73"/>
      <c r="AWA73"/>
      <c r="AWB73"/>
      <c r="AWC73"/>
      <c r="AWD73"/>
      <c r="AWE73"/>
      <c r="AWF73"/>
      <c r="AWG73"/>
      <c r="AWH73"/>
      <c r="AWI73"/>
      <c r="AWJ73"/>
      <c r="AWK73"/>
      <c r="AWL73"/>
      <c r="AWM73"/>
      <c r="AWN73"/>
      <c r="AWO73"/>
      <c r="AWP73"/>
      <c r="AWQ73"/>
      <c r="AWR73"/>
      <c r="AWS73"/>
      <c r="AWT73"/>
      <c r="AWU73"/>
      <c r="AWV73"/>
      <c r="AWW73"/>
      <c r="AWX73"/>
      <c r="AWY73"/>
      <c r="AWZ73"/>
      <c r="AXA73"/>
      <c r="AXB73"/>
      <c r="AXC73"/>
      <c r="AXD73"/>
      <c r="AXE73"/>
      <c r="AXF73"/>
      <c r="AXG73"/>
      <c r="AXH73"/>
      <c r="AXI73"/>
      <c r="AXJ73"/>
      <c r="AXK73"/>
      <c r="AXL73"/>
      <c r="AXM73"/>
      <c r="AXN73"/>
      <c r="AXO73"/>
      <c r="AXP73"/>
      <c r="AXQ73"/>
      <c r="AXR73"/>
      <c r="AXS73"/>
      <c r="AXT73"/>
      <c r="AXU73"/>
      <c r="AXV73"/>
      <c r="AXW73"/>
      <c r="AXX73"/>
      <c r="AXY73"/>
      <c r="AXZ73"/>
      <c r="AYA73"/>
      <c r="AYB73"/>
      <c r="AYC73"/>
      <c r="AYD73"/>
      <c r="AYE73"/>
      <c r="AYF73"/>
      <c r="AYG73"/>
      <c r="AYH73"/>
      <c r="AYI73"/>
      <c r="AYJ73"/>
      <c r="AYK73"/>
      <c r="AYL73"/>
      <c r="AYM73"/>
      <c r="AYN73"/>
      <c r="AYO73"/>
      <c r="AYP73"/>
      <c r="AYQ73"/>
      <c r="AYR73"/>
      <c r="AYS73"/>
      <c r="AYT73"/>
      <c r="AYU73"/>
      <c r="AYV73"/>
      <c r="AYW73"/>
      <c r="AYX73"/>
      <c r="AYY73"/>
      <c r="AYZ73"/>
      <c r="AZA73"/>
      <c r="AZB73"/>
      <c r="AZC73"/>
      <c r="AZD73"/>
      <c r="AZE73"/>
      <c r="AZF73"/>
      <c r="AZG73"/>
      <c r="AZH73"/>
      <c r="AZI73"/>
      <c r="AZJ73"/>
      <c r="AZK73"/>
      <c r="AZL73"/>
      <c r="AZM73"/>
      <c r="AZN73"/>
      <c r="AZO73"/>
      <c r="AZP73"/>
      <c r="AZQ73"/>
      <c r="AZR73"/>
      <c r="AZS73"/>
      <c r="AZT73"/>
      <c r="AZU73"/>
      <c r="AZV73"/>
      <c r="AZW73"/>
      <c r="AZX73"/>
      <c r="AZY73"/>
      <c r="AZZ73"/>
      <c r="BAA73"/>
      <c r="BAB73"/>
      <c r="BAC73"/>
      <c r="BAD73"/>
      <c r="BAE73"/>
      <c r="BAF73"/>
      <c r="BAG73"/>
      <c r="BAH73"/>
      <c r="BAI73"/>
      <c r="BAJ73"/>
      <c r="BAK73"/>
      <c r="BAL73"/>
      <c r="BAM73"/>
      <c r="BAN73"/>
      <c r="BAO73"/>
      <c r="BAP73"/>
      <c r="BAQ73"/>
      <c r="BAR73"/>
      <c r="BAS73"/>
      <c r="BAT73"/>
      <c r="BAU73"/>
      <c r="BAV73"/>
      <c r="BAW73"/>
      <c r="BAX73"/>
      <c r="BAY73"/>
      <c r="BAZ73"/>
      <c r="BBA73"/>
      <c r="BBB73"/>
      <c r="BBC73"/>
      <c r="BBD73"/>
      <c r="BBE73"/>
      <c r="BBF73"/>
      <c r="BBG73"/>
      <c r="BBH73"/>
      <c r="BBI73"/>
      <c r="BBJ73"/>
      <c r="BBK73"/>
      <c r="BBL73"/>
      <c r="BBM73"/>
      <c r="BBN73"/>
      <c r="BBO73"/>
      <c r="BBP73"/>
      <c r="BBQ73"/>
      <c r="BBR73"/>
      <c r="BBS73"/>
      <c r="BBT73"/>
      <c r="BBU73"/>
      <c r="BBV73"/>
      <c r="BBW73"/>
      <c r="BBX73"/>
      <c r="BBY73"/>
      <c r="BBZ73"/>
      <c r="BCA73"/>
      <c r="BCB73"/>
      <c r="BCC73"/>
      <c r="BCD73"/>
      <c r="BCE73"/>
      <c r="BCF73"/>
      <c r="BCG73"/>
      <c r="BCH73"/>
      <c r="BCI73"/>
      <c r="BCJ73"/>
      <c r="BCK73"/>
      <c r="BCL73"/>
      <c r="BCM73"/>
      <c r="BCN73"/>
      <c r="BCO73"/>
      <c r="BCP73"/>
      <c r="BCQ73"/>
      <c r="BCR73"/>
      <c r="BCS73"/>
      <c r="BCT73"/>
      <c r="BCU73"/>
      <c r="BCV73"/>
      <c r="BCW73"/>
      <c r="BCX73"/>
      <c r="BCY73"/>
      <c r="BCZ73"/>
      <c r="BDA73"/>
      <c r="BDB73"/>
      <c r="BDC73"/>
      <c r="BDD73"/>
      <c r="BDE73"/>
      <c r="BDF73"/>
      <c r="BDG73"/>
      <c r="BDH73"/>
      <c r="BDI73"/>
      <c r="BDJ73"/>
      <c r="BDK73"/>
      <c r="BDL73"/>
      <c r="BDM73"/>
      <c r="BDN73"/>
      <c r="BDO73"/>
      <c r="BDP73"/>
      <c r="BDQ73"/>
      <c r="BDR73"/>
      <c r="BDS73"/>
      <c r="BDT73"/>
      <c r="BDU73"/>
      <c r="BDV73"/>
      <c r="BDW73"/>
      <c r="BDX73"/>
      <c r="BDY73"/>
      <c r="BDZ73"/>
      <c r="BEA73"/>
      <c r="BEB73"/>
      <c r="BEC73"/>
      <c r="BED73"/>
      <c r="BEE73"/>
      <c r="BEF73"/>
      <c r="BEG73"/>
      <c r="BEH73"/>
      <c r="BEI73"/>
      <c r="BEJ73"/>
      <c r="BEK73"/>
      <c r="BEL73"/>
      <c r="BEM73"/>
      <c r="BEN73"/>
      <c r="BEO73"/>
      <c r="BEP73"/>
      <c r="BEQ73"/>
      <c r="BER73"/>
      <c r="BES73"/>
      <c r="BET73"/>
      <c r="BEU73"/>
      <c r="BEV73"/>
      <c r="BEW73"/>
      <c r="BEX73"/>
      <c r="BEY73"/>
      <c r="BEZ73"/>
      <c r="BFA73"/>
      <c r="BFB73"/>
      <c r="BFC73"/>
      <c r="BFD73"/>
      <c r="BFE73"/>
      <c r="BFF73"/>
      <c r="BFG73"/>
      <c r="BFH73"/>
      <c r="BFI73"/>
      <c r="BFJ73"/>
      <c r="BFK73"/>
      <c r="BFL73"/>
      <c r="BFM73"/>
      <c r="BFN73"/>
      <c r="BFO73"/>
      <c r="BFP73"/>
      <c r="BFQ73"/>
      <c r="BFR73"/>
      <c r="BFS73"/>
      <c r="BFT73"/>
      <c r="BFU73"/>
      <c r="BFV73"/>
      <c r="BFW73"/>
      <c r="BFX73"/>
      <c r="BFY73"/>
      <c r="BFZ73"/>
      <c r="BGA73"/>
      <c r="BGB73"/>
      <c r="BGC73"/>
      <c r="BGD73"/>
      <c r="BGE73"/>
      <c r="BGF73"/>
      <c r="BGG73"/>
      <c r="BGH73"/>
      <c r="BGI73"/>
      <c r="BGJ73"/>
      <c r="BGK73"/>
      <c r="BGL73"/>
      <c r="BGM73"/>
      <c r="BGN73"/>
      <c r="BGO73"/>
      <c r="BGP73"/>
      <c r="BGQ73"/>
      <c r="BGR73"/>
      <c r="BGS73"/>
      <c r="BGT73"/>
      <c r="BGU73"/>
      <c r="BGV73"/>
      <c r="BGW73"/>
      <c r="BGX73"/>
      <c r="BGY73"/>
      <c r="BGZ73"/>
      <c r="BHA73"/>
      <c r="BHB73"/>
      <c r="BHC73"/>
      <c r="BHD73"/>
      <c r="BHE73"/>
      <c r="BHF73"/>
      <c r="BHG73"/>
      <c r="BHH73"/>
      <c r="BHI73"/>
      <c r="BHJ73"/>
      <c r="BHK73"/>
      <c r="BHL73"/>
      <c r="BHM73"/>
      <c r="BHN73"/>
      <c r="BHO73"/>
      <c r="BHP73"/>
      <c r="BHQ73"/>
      <c r="BHR73"/>
      <c r="BHS73"/>
      <c r="BHT73"/>
      <c r="BHU73"/>
      <c r="BHV73"/>
      <c r="BHW73"/>
      <c r="BHX73"/>
      <c r="BHY73"/>
      <c r="BHZ73"/>
      <c r="BIA73"/>
      <c r="BIB73"/>
      <c r="BIC73"/>
      <c r="BID73"/>
      <c r="BIE73"/>
      <c r="BIF73"/>
      <c r="BIG73"/>
      <c r="BIH73"/>
      <c r="BII73"/>
      <c r="BIJ73"/>
      <c r="BIK73"/>
      <c r="BIL73"/>
      <c r="BIM73"/>
      <c r="BIN73"/>
      <c r="BIO73"/>
      <c r="BIP73"/>
      <c r="BIQ73"/>
      <c r="BIR73"/>
      <c r="BIS73"/>
      <c r="BIT73"/>
      <c r="BIU73"/>
      <c r="BIV73"/>
      <c r="BIW73"/>
      <c r="BIX73"/>
      <c r="BIY73"/>
      <c r="BIZ73"/>
      <c r="BJA73"/>
      <c r="BJB73"/>
      <c r="BJC73"/>
      <c r="BJD73"/>
      <c r="BJE73"/>
      <c r="BJF73"/>
      <c r="BJG73"/>
      <c r="BJH73"/>
      <c r="BJI73"/>
      <c r="BJJ73"/>
      <c r="BJK73"/>
      <c r="BJL73"/>
      <c r="BJM73"/>
      <c r="BJN73"/>
      <c r="BJO73"/>
      <c r="BJP73"/>
      <c r="BJQ73"/>
      <c r="BJR73"/>
      <c r="BJS73"/>
      <c r="BJT73"/>
      <c r="BJU73"/>
      <c r="BJV73"/>
      <c r="BJW73"/>
      <c r="BJX73"/>
      <c r="BJY73"/>
      <c r="BJZ73"/>
      <c r="BKA73"/>
      <c r="BKB73"/>
      <c r="BKC73"/>
      <c r="BKD73"/>
      <c r="BKE73"/>
      <c r="BKF73"/>
      <c r="BKG73"/>
      <c r="BKH73"/>
      <c r="BKI73"/>
      <c r="BKJ73"/>
      <c r="BKK73"/>
      <c r="BKL73"/>
      <c r="BKM73"/>
      <c r="BKN73"/>
      <c r="BKO73"/>
      <c r="BKP73"/>
      <c r="BKQ73"/>
      <c r="BKR73"/>
      <c r="BKS73"/>
      <c r="BKT73"/>
      <c r="BKU73"/>
      <c r="BKV73"/>
      <c r="BKW73"/>
      <c r="BKX73"/>
      <c r="BKY73"/>
      <c r="BKZ73"/>
      <c r="BLA73"/>
      <c r="BLB73"/>
      <c r="BLC73"/>
      <c r="BLD73"/>
      <c r="BLE73"/>
      <c r="BLF73"/>
      <c r="BLG73"/>
      <c r="BLH73"/>
      <c r="BLI73"/>
      <c r="BLJ73"/>
      <c r="BLK73"/>
      <c r="BLL73"/>
      <c r="BLM73"/>
      <c r="BLN73"/>
      <c r="BLO73"/>
      <c r="BLP73"/>
      <c r="BLQ73"/>
      <c r="BLR73"/>
      <c r="BLS73"/>
      <c r="BLT73"/>
      <c r="BLU73"/>
      <c r="BLV73"/>
      <c r="BLW73"/>
      <c r="BLX73"/>
      <c r="BLY73"/>
      <c r="BLZ73"/>
      <c r="BMA73"/>
      <c r="BMB73"/>
      <c r="BMC73"/>
      <c r="BMD73"/>
      <c r="BME73"/>
      <c r="BMF73"/>
      <c r="BMG73"/>
      <c r="BMH73"/>
      <c r="BMI73"/>
      <c r="BMJ73"/>
      <c r="BMK73"/>
      <c r="BML73"/>
      <c r="BMM73"/>
      <c r="BMN73"/>
      <c r="BMO73"/>
      <c r="BMP73"/>
      <c r="BMQ73"/>
      <c r="BMR73"/>
      <c r="BMS73"/>
      <c r="BMT73"/>
      <c r="BMU73"/>
      <c r="BMV73"/>
      <c r="BMW73"/>
      <c r="BMX73"/>
      <c r="BMY73"/>
      <c r="BMZ73"/>
      <c r="BNA73"/>
      <c r="BNB73"/>
      <c r="BNC73"/>
      <c r="BND73"/>
      <c r="BNE73"/>
      <c r="BNF73"/>
      <c r="BNG73"/>
      <c r="BNH73"/>
      <c r="BNI73"/>
      <c r="BNJ73"/>
      <c r="BNK73"/>
      <c r="BNL73"/>
      <c r="BNM73"/>
      <c r="BNN73"/>
      <c r="BNO73"/>
      <c r="BNP73"/>
      <c r="BNQ73"/>
      <c r="BNR73"/>
      <c r="BNS73"/>
      <c r="BNT73"/>
      <c r="BNU73"/>
      <c r="BNV73"/>
      <c r="BNW73"/>
      <c r="BNX73"/>
      <c r="BNY73"/>
      <c r="BNZ73"/>
      <c r="BOA73"/>
      <c r="BOB73"/>
      <c r="BOC73"/>
      <c r="BOD73"/>
      <c r="BOE73"/>
      <c r="BOF73"/>
      <c r="BOG73"/>
      <c r="BOH73"/>
      <c r="BOI73"/>
      <c r="BOJ73"/>
      <c r="BOK73"/>
      <c r="BOL73"/>
      <c r="BOM73"/>
      <c r="BON73"/>
      <c r="BOO73"/>
      <c r="BOP73"/>
      <c r="BOQ73"/>
      <c r="BOR73"/>
      <c r="BOS73"/>
      <c r="BOT73"/>
      <c r="BOU73"/>
      <c r="BOV73"/>
      <c r="BOW73"/>
      <c r="BOX73"/>
      <c r="BOY73"/>
      <c r="BOZ73"/>
      <c r="BPA73"/>
      <c r="BPB73"/>
      <c r="BPC73"/>
      <c r="BPD73"/>
      <c r="BPE73"/>
      <c r="BPF73"/>
      <c r="BPG73"/>
      <c r="BPH73"/>
      <c r="BPI73"/>
      <c r="BPJ73"/>
      <c r="BPK73"/>
      <c r="BPL73"/>
      <c r="BPM73"/>
      <c r="BPN73"/>
      <c r="BPO73"/>
      <c r="BPP73"/>
      <c r="BPQ73"/>
      <c r="BPR73"/>
      <c r="BPS73"/>
      <c r="BPT73"/>
      <c r="BPU73"/>
      <c r="BPV73"/>
      <c r="BPW73"/>
      <c r="BPX73"/>
      <c r="BPY73"/>
      <c r="BPZ73"/>
      <c r="BQA73"/>
      <c r="BQB73"/>
      <c r="BQC73"/>
      <c r="BQD73"/>
      <c r="BQE73"/>
      <c r="BQF73"/>
      <c r="BQG73"/>
      <c r="BQH73"/>
      <c r="BQI73"/>
      <c r="BQJ73"/>
      <c r="BQK73"/>
      <c r="BQL73"/>
      <c r="BQM73"/>
      <c r="BQN73"/>
      <c r="BQO73"/>
      <c r="BQP73"/>
      <c r="BQQ73"/>
      <c r="BQR73"/>
      <c r="BQS73"/>
      <c r="BQT73"/>
      <c r="BQU73"/>
      <c r="BQV73"/>
      <c r="BQW73"/>
      <c r="BQX73"/>
      <c r="BQY73"/>
      <c r="BQZ73"/>
      <c r="BRA73"/>
      <c r="BRB73"/>
      <c r="BRC73"/>
      <c r="BRD73"/>
      <c r="BRE73"/>
      <c r="BRF73"/>
      <c r="BRG73"/>
      <c r="BRH73"/>
      <c r="BRI73"/>
      <c r="BRJ73"/>
      <c r="BRK73"/>
      <c r="BRL73"/>
      <c r="BRM73"/>
      <c r="BRN73"/>
      <c r="BRO73"/>
      <c r="BRP73"/>
      <c r="BRQ73"/>
      <c r="BRR73"/>
      <c r="BRS73"/>
      <c r="BRT73"/>
      <c r="BRU73"/>
      <c r="BRV73"/>
      <c r="BRW73"/>
      <c r="BRX73"/>
      <c r="BRY73"/>
      <c r="BRZ73"/>
      <c r="BSA73"/>
      <c r="BSB73"/>
      <c r="BSC73"/>
      <c r="BSD73"/>
      <c r="BSE73"/>
      <c r="BSF73"/>
      <c r="BSG73"/>
      <c r="BSH73"/>
      <c r="BSI73"/>
      <c r="BSJ73"/>
      <c r="BSK73"/>
      <c r="BSL73"/>
      <c r="BSM73"/>
      <c r="BSN73"/>
      <c r="BSO73"/>
      <c r="BSP73"/>
      <c r="BSQ73"/>
      <c r="BSR73"/>
      <c r="BSS73"/>
      <c r="BST73"/>
      <c r="BSU73"/>
      <c r="BSV73"/>
      <c r="BSW73"/>
      <c r="BSX73"/>
      <c r="BSY73"/>
      <c r="BSZ73"/>
      <c r="BTA73"/>
      <c r="BTB73"/>
      <c r="BTC73"/>
      <c r="BTD73"/>
      <c r="BTE73"/>
      <c r="BTF73"/>
      <c r="BTG73"/>
      <c r="BTH73"/>
      <c r="BTI73"/>
      <c r="BTJ73"/>
      <c r="BTK73"/>
      <c r="BTL73"/>
      <c r="BTM73"/>
      <c r="BTN73"/>
      <c r="BTO73"/>
      <c r="BTP73"/>
      <c r="BTQ73"/>
      <c r="BTR73"/>
      <c r="BTS73"/>
      <c r="BTT73"/>
      <c r="BTU73"/>
      <c r="BTV73"/>
      <c r="BTW73"/>
      <c r="BTX73"/>
      <c r="BTY73"/>
      <c r="BTZ73"/>
      <c r="BUA73"/>
      <c r="BUB73"/>
      <c r="BUC73"/>
      <c r="BUD73"/>
      <c r="BUE73"/>
      <c r="BUF73"/>
      <c r="BUG73"/>
      <c r="BUH73"/>
      <c r="BUI73"/>
      <c r="BUJ73"/>
      <c r="BUK73"/>
      <c r="BUL73"/>
      <c r="BUM73"/>
      <c r="BUN73"/>
      <c r="BUO73"/>
      <c r="BUP73"/>
      <c r="BUQ73"/>
      <c r="BUR73"/>
      <c r="BUS73"/>
      <c r="BUT73"/>
      <c r="BUU73"/>
      <c r="BUV73"/>
      <c r="BUW73"/>
      <c r="BUX73"/>
      <c r="BUY73"/>
      <c r="BUZ73"/>
      <c r="BVA73"/>
      <c r="BVB73"/>
      <c r="BVC73"/>
      <c r="BVD73"/>
      <c r="BVE73"/>
      <c r="BVF73"/>
      <c r="BVG73"/>
      <c r="BVH73"/>
      <c r="BVI73"/>
      <c r="BVJ73"/>
      <c r="BVK73"/>
      <c r="BVL73"/>
      <c r="BVM73"/>
      <c r="BVN73"/>
      <c r="BVO73"/>
      <c r="BVP73"/>
      <c r="BVQ73"/>
      <c r="BVR73"/>
      <c r="BVS73"/>
      <c r="BVT73"/>
      <c r="BVU73"/>
      <c r="BVV73"/>
      <c r="BVW73"/>
      <c r="BVX73"/>
      <c r="BVY73"/>
      <c r="BVZ73"/>
      <c r="BWA73"/>
      <c r="BWB73"/>
      <c r="BWC73"/>
      <c r="BWD73"/>
      <c r="BWE73"/>
      <c r="BWF73"/>
      <c r="BWG73"/>
      <c r="BWH73"/>
      <c r="BWI73"/>
      <c r="BWJ73"/>
      <c r="BWK73"/>
      <c r="BWL73"/>
      <c r="BWM73"/>
      <c r="BWN73"/>
      <c r="BWO73"/>
      <c r="BWP73"/>
      <c r="BWQ73"/>
      <c r="BWR73"/>
      <c r="BWS73"/>
      <c r="BWT73"/>
      <c r="BWU73"/>
      <c r="BWV73"/>
      <c r="BWW73"/>
      <c r="BWX73"/>
      <c r="BWY73"/>
      <c r="BWZ73"/>
      <c r="BXA73"/>
      <c r="BXB73"/>
      <c r="BXC73"/>
      <c r="BXD73"/>
      <c r="BXE73"/>
      <c r="BXF73"/>
      <c r="BXG73"/>
      <c r="BXH73"/>
      <c r="BXI73"/>
      <c r="BXJ73"/>
      <c r="BXK73"/>
      <c r="BXL73"/>
      <c r="BXM73"/>
      <c r="BXN73"/>
      <c r="BXO73"/>
      <c r="BXP73"/>
      <c r="BXQ73"/>
      <c r="BXR73"/>
      <c r="BXS73"/>
      <c r="BXT73"/>
      <c r="BXU73"/>
      <c r="BXV73"/>
      <c r="BXW73"/>
      <c r="BXX73"/>
      <c r="BXY73"/>
      <c r="BXZ73"/>
      <c r="BYA73"/>
      <c r="BYB73"/>
      <c r="BYC73"/>
      <c r="BYD73"/>
      <c r="BYE73"/>
      <c r="BYF73"/>
      <c r="BYG73"/>
      <c r="BYH73"/>
      <c r="BYI73"/>
      <c r="BYJ73"/>
      <c r="BYK73"/>
      <c r="BYL73"/>
      <c r="BYM73"/>
      <c r="BYN73"/>
      <c r="BYO73"/>
      <c r="BYP73"/>
      <c r="BYQ73"/>
      <c r="BYR73"/>
      <c r="BYS73"/>
      <c r="BYT73"/>
      <c r="BYU73"/>
      <c r="BYV73"/>
      <c r="BYW73"/>
      <c r="BYX73"/>
      <c r="BYY73"/>
      <c r="BYZ73"/>
      <c r="BZA73"/>
      <c r="BZB73"/>
      <c r="BZC73"/>
      <c r="BZD73"/>
      <c r="BZE73"/>
      <c r="BZF73"/>
      <c r="BZG73"/>
      <c r="BZH73"/>
      <c r="BZI73"/>
      <c r="BZJ73"/>
      <c r="BZK73"/>
      <c r="BZL73"/>
      <c r="BZM73"/>
      <c r="BZN73"/>
      <c r="BZO73"/>
      <c r="BZP73"/>
      <c r="BZQ73"/>
      <c r="BZR73"/>
      <c r="BZS73"/>
      <c r="BZT73"/>
      <c r="BZU73"/>
      <c r="BZV73"/>
      <c r="BZW73"/>
      <c r="BZX73"/>
      <c r="BZY73"/>
      <c r="BZZ73"/>
      <c r="CAA73"/>
      <c r="CAB73"/>
      <c r="CAC73"/>
      <c r="CAD73"/>
      <c r="CAE73"/>
      <c r="CAF73"/>
      <c r="CAG73"/>
      <c r="CAH73"/>
      <c r="CAI73"/>
      <c r="CAJ73"/>
      <c r="CAK73"/>
      <c r="CAL73"/>
      <c r="CAM73"/>
      <c r="CAN73"/>
      <c r="CAO73"/>
      <c r="CAP73"/>
      <c r="CAQ73"/>
      <c r="CAR73"/>
      <c r="CAS73"/>
      <c r="CAT73"/>
      <c r="CAU73"/>
      <c r="CAV73"/>
      <c r="CAW73"/>
      <c r="CAX73"/>
      <c r="CAY73"/>
      <c r="CAZ73"/>
      <c r="CBA73"/>
      <c r="CBB73"/>
      <c r="CBC73"/>
      <c r="CBD73"/>
      <c r="CBE73"/>
      <c r="CBF73"/>
      <c r="CBG73"/>
      <c r="CBH73"/>
      <c r="CBI73"/>
      <c r="CBJ73"/>
      <c r="CBK73"/>
      <c r="CBL73"/>
      <c r="CBM73"/>
      <c r="CBN73"/>
      <c r="CBO73"/>
      <c r="CBP73"/>
      <c r="CBQ73"/>
      <c r="CBR73"/>
      <c r="CBS73"/>
      <c r="CBT73"/>
      <c r="CBU73"/>
      <c r="CBV73"/>
      <c r="CBW73"/>
      <c r="CBX73"/>
      <c r="CBY73"/>
      <c r="CBZ73"/>
      <c r="CCA73"/>
      <c r="CCB73"/>
      <c r="CCC73"/>
      <c r="CCD73"/>
      <c r="CCE73"/>
      <c r="CCF73"/>
      <c r="CCG73"/>
      <c r="CCH73"/>
      <c r="CCI73"/>
      <c r="CCJ73"/>
      <c r="CCK73"/>
      <c r="CCL73"/>
      <c r="CCM73"/>
      <c r="CCN73"/>
      <c r="CCO73"/>
      <c r="CCP73"/>
      <c r="CCQ73"/>
      <c r="CCR73"/>
      <c r="CCS73"/>
      <c r="CCT73"/>
      <c r="CCU73"/>
      <c r="CCV73"/>
      <c r="CCW73"/>
      <c r="CCX73"/>
      <c r="CCY73"/>
      <c r="CCZ73"/>
      <c r="CDA73"/>
      <c r="CDB73"/>
      <c r="CDC73"/>
      <c r="CDD73"/>
      <c r="CDE73"/>
      <c r="CDF73"/>
      <c r="CDG73"/>
      <c r="CDH73"/>
      <c r="CDI73"/>
      <c r="CDJ73"/>
      <c r="CDK73"/>
      <c r="CDL73"/>
      <c r="CDM73"/>
      <c r="CDN73"/>
      <c r="CDO73"/>
      <c r="CDP73"/>
      <c r="CDQ73"/>
      <c r="CDR73"/>
      <c r="CDS73"/>
      <c r="CDT73"/>
      <c r="CDU73"/>
      <c r="CDV73"/>
      <c r="CDW73"/>
      <c r="CDX73"/>
      <c r="CDY73"/>
      <c r="CDZ73"/>
      <c r="CEA73"/>
      <c r="CEB73"/>
      <c r="CEC73"/>
      <c r="CED73"/>
      <c r="CEE73"/>
      <c r="CEF73"/>
      <c r="CEG73"/>
      <c r="CEH73"/>
      <c r="CEI73"/>
      <c r="CEJ73"/>
      <c r="CEK73"/>
      <c r="CEL73"/>
      <c r="CEM73"/>
      <c r="CEN73"/>
      <c r="CEO73"/>
      <c r="CEP73"/>
      <c r="CEQ73"/>
      <c r="CER73"/>
      <c r="CES73"/>
      <c r="CET73"/>
      <c r="CEU73"/>
      <c r="CEV73"/>
      <c r="CEW73"/>
      <c r="CEX73"/>
      <c r="CEY73"/>
      <c r="CEZ73"/>
      <c r="CFA73"/>
      <c r="CFB73"/>
      <c r="CFC73"/>
      <c r="CFD73"/>
      <c r="CFE73"/>
      <c r="CFF73"/>
      <c r="CFG73"/>
      <c r="CFH73"/>
      <c r="CFI73"/>
      <c r="CFJ73"/>
      <c r="CFK73"/>
      <c r="CFL73"/>
      <c r="CFM73"/>
      <c r="CFN73"/>
      <c r="CFO73"/>
      <c r="CFP73"/>
      <c r="CFQ73"/>
      <c r="CFR73"/>
      <c r="CFS73"/>
      <c r="CFT73"/>
      <c r="CFU73"/>
      <c r="CFV73"/>
      <c r="CFW73"/>
      <c r="CFX73"/>
      <c r="CFY73"/>
      <c r="CFZ73"/>
      <c r="CGA73"/>
      <c r="CGB73"/>
      <c r="CGC73"/>
      <c r="CGD73"/>
      <c r="CGE73"/>
      <c r="CGF73"/>
      <c r="CGG73"/>
      <c r="CGH73"/>
      <c r="CGI73"/>
      <c r="CGJ73"/>
      <c r="CGK73"/>
      <c r="CGL73"/>
      <c r="CGM73"/>
      <c r="CGN73"/>
      <c r="CGO73"/>
      <c r="CGP73"/>
      <c r="CGQ73"/>
      <c r="CGR73"/>
      <c r="CGS73"/>
      <c r="CGT73"/>
      <c r="CGU73"/>
      <c r="CGV73"/>
      <c r="CGW73"/>
      <c r="CGX73"/>
      <c r="CGY73"/>
      <c r="CGZ73"/>
      <c r="CHA73"/>
      <c r="CHB73"/>
      <c r="CHC73"/>
      <c r="CHD73"/>
      <c r="CHE73"/>
      <c r="CHF73"/>
      <c r="CHG73"/>
      <c r="CHH73"/>
      <c r="CHI73"/>
      <c r="CHJ73"/>
      <c r="CHK73"/>
      <c r="CHL73"/>
      <c r="CHM73"/>
      <c r="CHN73"/>
      <c r="CHO73"/>
      <c r="CHP73"/>
      <c r="CHQ73"/>
      <c r="CHR73"/>
      <c r="CHS73"/>
      <c r="CHT73"/>
      <c r="CHU73"/>
      <c r="CHV73"/>
      <c r="CHW73"/>
      <c r="CHX73"/>
      <c r="CHY73"/>
      <c r="CHZ73"/>
      <c r="CIA73"/>
      <c r="CIB73"/>
      <c r="CIC73"/>
      <c r="CID73"/>
      <c r="CIE73"/>
      <c r="CIF73"/>
      <c r="CIG73"/>
      <c r="CIH73"/>
      <c r="CII73"/>
      <c r="CIJ73"/>
      <c r="CIK73"/>
      <c r="CIL73"/>
      <c r="CIM73"/>
      <c r="CIN73"/>
      <c r="CIO73"/>
      <c r="CIP73"/>
      <c r="CIQ73"/>
      <c r="CIR73"/>
      <c r="CIS73"/>
      <c r="CIT73"/>
      <c r="CIU73"/>
      <c r="CIV73"/>
      <c r="CIW73"/>
      <c r="CIX73"/>
      <c r="CIY73"/>
      <c r="CIZ73"/>
      <c r="CJA73"/>
      <c r="CJB73"/>
      <c r="CJC73"/>
      <c r="CJD73"/>
      <c r="CJE73"/>
      <c r="CJF73"/>
      <c r="CJG73"/>
      <c r="CJH73"/>
      <c r="CJI73"/>
      <c r="CJJ73"/>
      <c r="CJK73"/>
      <c r="CJL73"/>
      <c r="CJM73"/>
      <c r="CJN73"/>
      <c r="CJO73"/>
      <c r="CJP73"/>
      <c r="CJQ73"/>
      <c r="CJR73"/>
      <c r="CJS73"/>
      <c r="CJT73"/>
      <c r="CJU73"/>
      <c r="CJV73"/>
      <c r="CJW73"/>
      <c r="CJX73"/>
      <c r="CJY73"/>
      <c r="CJZ73"/>
      <c r="CKA73"/>
      <c r="CKB73"/>
      <c r="CKC73"/>
      <c r="CKD73"/>
      <c r="CKE73"/>
      <c r="CKF73"/>
      <c r="CKG73"/>
      <c r="CKH73"/>
      <c r="CKI73"/>
      <c r="CKJ73"/>
      <c r="CKK73"/>
      <c r="CKL73"/>
      <c r="CKM73"/>
      <c r="CKN73"/>
      <c r="CKO73"/>
      <c r="CKP73"/>
      <c r="CKQ73"/>
      <c r="CKR73"/>
      <c r="CKS73"/>
      <c r="CKT73"/>
      <c r="CKU73"/>
      <c r="CKV73"/>
      <c r="CKW73"/>
      <c r="CKX73"/>
      <c r="CKY73"/>
      <c r="CKZ73"/>
      <c r="CLA73"/>
      <c r="CLB73"/>
      <c r="CLC73"/>
      <c r="CLD73"/>
      <c r="CLE73"/>
      <c r="CLF73"/>
      <c r="CLG73"/>
      <c r="CLH73"/>
      <c r="CLI73"/>
      <c r="CLJ73"/>
      <c r="CLK73"/>
      <c r="CLL73"/>
      <c r="CLM73"/>
      <c r="CLN73"/>
      <c r="CLO73"/>
      <c r="CLP73"/>
      <c r="CLQ73"/>
      <c r="CLR73"/>
      <c r="CLS73"/>
      <c r="CLT73"/>
      <c r="CLU73"/>
      <c r="CLV73"/>
      <c r="CLW73"/>
      <c r="CLX73"/>
      <c r="CLY73"/>
      <c r="CLZ73"/>
      <c r="CMA73"/>
      <c r="CMB73"/>
      <c r="CMC73"/>
      <c r="CMD73"/>
      <c r="CME73"/>
      <c r="CMF73"/>
      <c r="CMG73"/>
      <c r="CMH73"/>
      <c r="CMI73"/>
      <c r="CMJ73"/>
      <c r="CMK73"/>
      <c r="CML73"/>
      <c r="CMM73"/>
      <c r="CMN73"/>
      <c r="CMO73"/>
      <c r="CMP73"/>
      <c r="CMQ73"/>
      <c r="CMR73"/>
      <c r="CMS73"/>
      <c r="CMT73"/>
      <c r="CMU73"/>
      <c r="CMV73"/>
      <c r="CMW73"/>
      <c r="CMX73"/>
      <c r="CMY73"/>
      <c r="CMZ73"/>
      <c r="CNA73"/>
      <c r="CNB73"/>
      <c r="CNC73"/>
      <c r="CND73"/>
      <c r="CNE73"/>
      <c r="CNF73"/>
      <c r="CNG73"/>
      <c r="CNH73"/>
      <c r="CNI73"/>
      <c r="CNJ73"/>
      <c r="CNK73"/>
      <c r="CNL73"/>
      <c r="CNM73"/>
      <c r="CNN73"/>
      <c r="CNO73"/>
      <c r="CNP73"/>
      <c r="CNQ73"/>
      <c r="CNR73"/>
      <c r="CNS73"/>
      <c r="CNT73"/>
      <c r="CNU73"/>
      <c r="CNV73"/>
      <c r="CNW73"/>
      <c r="CNX73"/>
      <c r="CNY73"/>
      <c r="CNZ73"/>
      <c r="COA73"/>
      <c r="COB73"/>
      <c r="COC73"/>
      <c r="COD73"/>
      <c r="COE73"/>
      <c r="COF73"/>
      <c r="COG73"/>
      <c r="COH73"/>
      <c r="COI73"/>
      <c r="COJ73"/>
      <c r="COK73"/>
      <c r="COL73"/>
      <c r="COM73"/>
      <c r="CON73"/>
      <c r="COO73"/>
      <c r="COP73"/>
      <c r="COQ73"/>
      <c r="COR73"/>
      <c r="COS73"/>
      <c r="COT73"/>
      <c r="COU73"/>
      <c r="COV73"/>
      <c r="COW73"/>
      <c r="COX73"/>
      <c r="COY73"/>
      <c r="COZ73"/>
      <c r="CPA73"/>
      <c r="CPB73"/>
      <c r="CPC73"/>
      <c r="CPD73"/>
      <c r="CPE73"/>
      <c r="CPF73"/>
      <c r="CPG73"/>
      <c r="CPH73"/>
      <c r="CPI73"/>
      <c r="CPJ73"/>
      <c r="CPK73"/>
      <c r="CPL73"/>
      <c r="CPM73"/>
      <c r="CPN73"/>
      <c r="CPO73"/>
      <c r="CPP73"/>
      <c r="CPQ73"/>
      <c r="CPR73"/>
      <c r="CPS73"/>
      <c r="CPT73"/>
      <c r="CPU73"/>
      <c r="CPV73"/>
      <c r="CPW73"/>
      <c r="CPX73"/>
      <c r="CPY73"/>
      <c r="CPZ73"/>
      <c r="CQA73"/>
      <c r="CQB73"/>
      <c r="CQC73"/>
      <c r="CQD73"/>
      <c r="CQE73"/>
      <c r="CQF73"/>
      <c r="CQG73"/>
      <c r="CQH73"/>
      <c r="CQI73"/>
      <c r="CQJ73"/>
      <c r="CQK73"/>
      <c r="CQL73"/>
      <c r="CQM73"/>
      <c r="CQN73"/>
      <c r="CQO73"/>
      <c r="CQP73"/>
      <c r="CQQ73"/>
      <c r="CQR73"/>
      <c r="CQS73"/>
      <c r="CQT73"/>
      <c r="CQU73"/>
      <c r="CQV73"/>
      <c r="CQW73"/>
      <c r="CQX73"/>
      <c r="CQY73"/>
      <c r="CQZ73"/>
      <c r="CRA73"/>
      <c r="CRB73"/>
      <c r="CRC73"/>
      <c r="CRD73"/>
      <c r="CRE73"/>
      <c r="CRF73"/>
      <c r="CRG73"/>
      <c r="CRH73"/>
      <c r="CRI73"/>
      <c r="CRJ73"/>
      <c r="CRK73"/>
      <c r="CRL73"/>
      <c r="CRM73"/>
      <c r="CRN73"/>
      <c r="CRO73"/>
      <c r="CRP73"/>
      <c r="CRQ73"/>
      <c r="CRR73"/>
      <c r="CRS73"/>
      <c r="CRT73"/>
      <c r="CRU73"/>
      <c r="CRV73"/>
      <c r="CRW73"/>
      <c r="CRX73"/>
      <c r="CRY73"/>
      <c r="CRZ73"/>
      <c r="CSA73"/>
      <c r="CSB73"/>
      <c r="CSC73"/>
      <c r="CSD73"/>
      <c r="CSE73"/>
      <c r="CSF73"/>
      <c r="CSG73"/>
      <c r="CSH73"/>
      <c r="CSI73"/>
      <c r="CSJ73"/>
      <c r="CSK73"/>
      <c r="CSL73"/>
      <c r="CSM73"/>
      <c r="CSN73"/>
      <c r="CSO73"/>
      <c r="CSP73"/>
      <c r="CSQ73"/>
      <c r="CSR73"/>
      <c r="CSS73"/>
      <c r="CST73"/>
      <c r="CSU73"/>
      <c r="CSV73"/>
      <c r="CSW73"/>
      <c r="CSX73"/>
      <c r="CSY73"/>
      <c r="CSZ73"/>
      <c r="CTA73"/>
      <c r="CTB73"/>
      <c r="CTC73"/>
      <c r="CTD73"/>
      <c r="CTE73"/>
      <c r="CTF73"/>
      <c r="CTG73"/>
      <c r="CTH73"/>
      <c r="CTI73"/>
      <c r="CTJ73"/>
      <c r="CTK73"/>
      <c r="CTL73"/>
      <c r="CTM73"/>
      <c r="CTN73"/>
      <c r="CTO73"/>
      <c r="CTP73"/>
      <c r="CTQ73"/>
      <c r="CTR73"/>
      <c r="CTS73"/>
      <c r="CTT73"/>
      <c r="CTU73"/>
      <c r="CTV73"/>
      <c r="CTW73"/>
      <c r="CTX73"/>
      <c r="CTY73"/>
      <c r="CTZ73"/>
      <c r="CUA73"/>
      <c r="CUB73"/>
      <c r="CUC73"/>
      <c r="CUD73"/>
      <c r="CUE73"/>
      <c r="CUF73"/>
      <c r="CUG73"/>
      <c r="CUH73"/>
      <c r="CUI73"/>
      <c r="CUJ73"/>
      <c r="CUK73"/>
      <c r="CUL73"/>
      <c r="CUM73"/>
      <c r="CUN73"/>
      <c r="CUO73"/>
      <c r="CUP73"/>
      <c r="CUQ73"/>
      <c r="CUR73"/>
      <c r="CUS73"/>
      <c r="CUT73"/>
      <c r="CUU73"/>
      <c r="CUV73"/>
      <c r="CUW73"/>
      <c r="CUX73"/>
      <c r="CUY73"/>
      <c r="CUZ73"/>
      <c r="CVA73"/>
      <c r="CVB73"/>
      <c r="CVC73"/>
      <c r="CVD73"/>
      <c r="CVE73"/>
      <c r="CVF73"/>
      <c r="CVG73"/>
      <c r="CVH73"/>
      <c r="CVI73"/>
      <c r="CVJ73"/>
      <c r="CVK73"/>
      <c r="CVL73"/>
      <c r="CVM73"/>
      <c r="CVN73"/>
      <c r="CVO73"/>
      <c r="CVP73"/>
      <c r="CVQ73"/>
      <c r="CVR73"/>
      <c r="CVS73"/>
      <c r="CVT73"/>
      <c r="CVU73"/>
      <c r="CVV73"/>
      <c r="CVW73"/>
      <c r="CVX73"/>
      <c r="CVY73"/>
      <c r="CVZ73"/>
      <c r="CWA73"/>
      <c r="CWB73"/>
      <c r="CWC73"/>
      <c r="CWD73"/>
      <c r="CWE73"/>
      <c r="CWF73"/>
      <c r="CWG73"/>
      <c r="CWH73"/>
      <c r="CWI73"/>
      <c r="CWJ73"/>
      <c r="CWK73"/>
      <c r="CWL73"/>
      <c r="CWM73"/>
      <c r="CWN73"/>
      <c r="CWO73"/>
      <c r="CWP73"/>
      <c r="CWQ73"/>
      <c r="CWR73"/>
      <c r="CWS73"/>
      <c r="CWT73"/>
      <c r="CWU73"/>
      <c r="CWV73"/>
      <c r="CWW73"/>
      <c r="CWX73"/>
      <c r="CWY73"/>
      <c r="CWZ73"/>
      <c r="CXA73"/>
      <c r="CXB73"/>
      <c r="CXC73"/>
      <c r="CXD73"/>
      <c r="CXE73"/>
      <c r="CXF73"/>
      <c r="CXG73"/>
      <c r="CXH73"/>
      <c r="CXI73"/>
      <c r="CXJ73"/>
      <c r="CXK73"/>
      <c r="CXL73"/>
      <c r="CXM73"/>
      <c r="CXN73"/>
      <c r="CXO73"/>
      <c r="CXP73"/>
      <c r="CXQ73"/>
      <c r="CXR73"/>
      <c r="CXS73"/>
      <c r="CXT73"/>
      <c r="CXU73"/>
      <c r="CXV73"/>
      <c r="CXW73"/>
      <c r="CXX73"/>
      <c r="CXY73"/>
      <c r="CXZ73"/>
      <c r="CYA73"/>
      <c r="CYB73"/>
      <c r="CYC73"/>
      <c r="CYD73"/>
      <c r="CYE73"/>
      <c r="CYF73"/>
      <c r="CYG73"/>
      <c r="CYH73"/>
      <c r="CYI73"/>
      <c r="CYJ73"/>
      <c r="CYK73"/>
      <c r="CYL73"/>
      <c r="CYM73"/>
      <c r="CYN73"/>
      <c r="CYO73"/>
      <c r="CYP73"/>
      <c r="CYQ73"/>
      <c r="CYR73"/>
      <c r="CYS73"/>
      <c r="CYT73"/>
      <c r="CYU73"/>
      <c r="CYV73"/>
      <c r="CYW73"/>
      <c r="CYX73"/>
      <c r="CYY73"/>
      <c r="CYZ73"/>
      <c r="CZA73"/>
      <c r="CZB73"/>
      <c r="CZC73"/>
      <c r="CZD73"/>
      <c r="CZE73"/>
      <c r="CZF73"/>
      <c r="CZG73"/>
      <c r="CZH73"/>
      <c r="CZI73"/>
      <c r="CZJ73"/>
      <c r="CZK73"/>
      <c r="CZL73"/>
      <c r="CZM73"/>
      <c r="CZN73"/>
      <c r="CZO73"/>
      <c r="CZP73"/>
      <c r="CZQ73"/>
      <c r="CZR73"/>
      <c r="CZS73"/>
      <c r="CZT73"/>
      <c r="CZU73"/>
      <c r="CZV73"/>
      <c r="CZW73"/>
      <c r="CZX73"/>
      <c r="CZY73"/>
      <c r="CZZ73"/>
      <c r="DAA73"/>
      <c r="DAB73"/>
      <c r="DAC73"/>
      <c r="DAD73"/>
      <c r="DAE73"/>
      <c r="DAF73"/>
      <c r="DAG73"/>
      <c r="DAH73"/>
      <c r="DAI73"/>
      <c r="DAJ73"/>
      <c r="DAK73"/>
      <c r="DAL73"/>
      <c r="DAM73"/>
      <c r="DAN73"/>
      <c r="DAO73"/>
      <c r="DAP73"/>
      <c r="DAQ73"/>
      <c r="DAR73"/>
      <c r="DAS73"/>
      <c r="DAT73"/>
      <c r="DAU73"/>
      <c r="DAV73"/>
      <c r="DAW73"/>
      <c r="DAX73"/>
      <c r="DAY73"/>
      <c r="DAZ73"/>
      <c r="DBA73"/>
      <c r="DBB73"/>
      <c r="DBC73"/>
      <c r="DBD73"/>
      <c r="DBE73"/>
      <c r="DBF73"/>
      <c r="DBG73"/>
      <c r="DBH73"/>
      <c r="DBI73"/>
      <c r="DBJ73"/>
      <c r="DBK73"/>
      <c r="DBL73"/>
      <c r="DBM73"/>
      <c r="DBN73"/>
      <c r="DBO73"/>
      <c r="DBP73"/>
      <c r="DBQ73"/>
      <c r="DBR73"/>
      <c r="DBS73"/>
      <c r="DBT73"/>
      <c r="DBU73"/>
      <c r="DBV73"/>
      <c r="DBW73"/>
      <c r="DBX73"/>
      <c r="DBY73"/>
      <c r="DBZ73"/>
      <c r="DCA73"/>
      <c r="DCB73"/>
      <c r="DCC73"/>
      <c r="DCD73"/>
      <c r="DCE73"/>
      <c r="DCF73"/>
      <c r="DCG73"/>
      <c r="DCH73"/>
      <c r="DCI73"/>
      <c r="DCJ73"/>
      <c r="DCK73"/>
      <c r="DCL73"/>
      <c r="DCM73"/>
      <c r="DCN73"/>
      <c r="DCO73"/>
      <c r="DCP73"/>
      <c r="DCQ73"/>
      <c r="DCR73"/>
      <c r="DCS73"/>
      <c r="DCT73"/>
      <c r="DCU73"/>
      <c r="DCV73"/>
      <c r="DCW73"/>
      <c r="DCX73"/>
      <c r="DCY73"/>
      <c r="DCZ73"/>
      <c r="DDA73"/>
      <c r="DDB73"/>
      <c r="DDC73"/>
      <c r="DDD73"/>
      <c r="DDE73"/>
      <c r="DDF73"/>
      <c r="DDG73"/>
      <c r="DDH73"/>
      <c r="DDI73"/>
      <c r="DDJ73"/>
      <c r="DDK73"/>
      <c r="DDL73"/>
      <c r="DDM73"/>
      <c r="DDN73"/>
      <c r="DDO73"/>
      <c r="DDP73"/>
      <c r="DDQ73"/>
      <c r="DDR73"/>
      <c r="DDS73"/>
      <c r="DDT73"/>
      <c r="DDU73"/>
      <c r="DDV73"/>
      <c r="DDW73"/>
      <c r="DDX73"/>
      <c r="DDY73"/>
      <c r="DDZ73"/>
      <c r="DEA73"/>
      <c r="DEB73"/>
      <c r="DEC73"/>
      <c r="DED73"/>
      <c r="DEE73"/>
      <c r="DEF73"/>
      <c r="DEG73"/>
      <c r="DEH73"/>
      <c r="DEI73"/>
      <c r="DEJ73"/>
      <c r="DEK73"/>
      <c r="DEL73"/>
      <c r="DEM73"/>
      <c r="DEN73"/>
      <c r="DEO73"/>
      <c r="DEP73"/>
      <c r="DEQ73"/>
      <c r="DER73"/>
      <c r="DES73"/>
      <c r="DET73"/>
      <c r="DEU73"/>
      <c r="DEV73"/>
      <c r="DEW73"/>
      <c r="DEX73"/>
      <c r="DEY73"/>
      <c r="DEZ73"/>
      <c r="DFA73"/>
      <c r="DFB73"/>
      <c r="DFC73"/>
      <c r="DFD73"/>
      <c r="DFE73"/>
      <c r="DFF73"/>
      <c r="DFG73"/>
      <c r="DFH73"/>
      <c r="DFI73"/>
      <c r="DFJ73"/>
      <c r="DFK73"/>
      <c r="DFL73"/>
      <c r="DFM73"/>
      <c r="DFN73"/>
      <c r="DFO73"/>
      <c r="DFP73"/>
      <c r="DFQ73"/>
      <c r="DFR73"/>
      <c r="DFS73"/>
      <c r="DFT73"/>
      <c r="DFU73"/>
      <c r="DFV73"/>
      <c r="DFW73"/>
      <c r="DFX73"/>
      <c r="DFY73"/>
      <c r="DFZ73"/>
      <c r="DGA73"/>
      <c r="DGB73"/>
      <c r="DGC73"/>
      <c r="DGD73"/>
      <c r="DGE73"/>
      <c r="DGF73"/>
      <c r="DGG73"/>
      <c r="DGH73"/>
      <c r="DGI73"/>
      <c r="DGJ73"/>
      <c r="DGK73"/>
      <c r="DGL73"/>
      <c r="DGM73"/>
      <c r="DGN73"/>
      <c r="DGO73"/>
      <c r="DGP73"/>
      <c r="DGQ73"/>
      <c r="DGR73"/>
      <c r="DGS73"/>
      <c r="DGT73"/>
      <c r="DGU73"/>
      <c r="DGV73"/>
      <c r="DGW73"/>
      <c r="DGX73"/>
      <c r="DGY73"/>
      <c r="DGZ73"/>
      <c r="DHA73"/>
      <c r="DHB73"/>
      <c r="DHC73"/>
      <c r="DHD73"/>
      <c r="DHE73"/>
      <c r="DHF73"/>
      <c r="DHG73"/>
      <c r="DHH73"/>
      <c r="DHI73"/>
      <c r="DHJ73"/>
      <c r="DHK73"/>
      <c r="DHL73"/>
      <c r="DHM73"/>
      <c r="DHN73"/>
      <c r="DHO73"/>
      <c r="DHP73"/>
      <c r="DHQ73"/>
      <c r="DHR73"/>
      <c r="DHS73"/>
      <c r="DHT73"/>
      <c r="DHU73"/>
      <c r="DHV73"/>
      <c r="DHW73"/>
      <c r="DHX73"/>
      <c r="DHY73"/>
      <c r="DHZ73"/>
      <c r="DIA73"/>
      <c r="DIB73"/>
      <c r="DIC73"/>
      <c r="DID73"/>
      <c r="DIE73"/>
      <c r="DIF73"/>
      <c r="DIG73"/>
      <c r="DIH73"/>
      <c r="DII73"/>
      <c r="DIJ73"/>
      <c r="DIK73"/>
      <c r="DIL73"/>
      <c r="DIM73"/>
      <c r="DIN73"/>
      <c r="DIO73"/>
      <c r="DIP73"/>
      <c r="DIQ73"/>
      <c r="DIR73"/>
      <c r="DIS73"/>
      <c r="DIT73"/>
      <c r="DIU73"/>
      <c r="DIV73"/>
      <c r="DIW73"/>
      <c r="DIX73"/>
      <c r="DIY73"/>
      <c r="DIZ73"/>
      <c r="DJA73"/>
      <c r="DJB73"/>
      <c r="DJC73"/>
      <c r="DJD73"/>
      <c r="DJE73"/>
      <c r="DJF73"/>
      <c r="DJG73"/>
      <c r="DJH73"/>
      <c r="DJI73"/>
      <c r="DJJ73"/>
      <c r="DJK73"/>
      <c r="DJL73"/>
      <c r="DJM73"/>
      <c r="DJN73"/>
      <c r="DJO73"/>
      <c r="DJP73"/>
      <c r="DJQ73"/>
      <c r="DJR73"/>
      <c r="DJS73"/>
      <c r="DJT73"/>
      <c r="DJU73"/>
      <c r="DJV73"/>
      <c r="DJW73"/>
      <c r="DJX73"/>
      <c r="DJY73"/>
      <c r="DJZ73"/>
      <c r="DKA73"/>
      <c r="DKB73"/>
      <c r="DKC73"/>
      <c r="DKD73"/>
      <c r="DKE73"/>
      <c r="DKF73"/>
      <c r="DKG73"/>
      <c r="DKH73"/>
      <c r="DKI73"/>
      <c r="DKJ73"/>
      <c r="DKK73"/>
      <c r="DKL73"/>
      <c r="DKM73"/>
      <c r="DKN73"/>
      <c r="DKO73"/>
      <c r="DKP73"/>
      <c r="DKQ73"/>
      <c r="DKR73"/>
      <c r="DKS73"/>
      <c r="DKT73"/>
      <c r="DKU73"/>
      <c r="DKV73"/>
      <c r="DKW73"/>
      <c r="DKX73"/>
      <c r="DKY73"/>
      <c r="DKZ73"/>
      <c r="DLA73"/>
      <c r="DLB73"/>
      <c r="DLC73"/>
      <c r="DLD73"/>
      <c r="DLE73"/>
      <c r="DLF73"/>
      <c r="DLG73"/>
      <c r="DLH73"/>
      <c r="DLI73"/>
      <c r="DLJ73"/>
      <c r="DLK73"/>
      <c r="DLL73"/>
      <c r="DLM73"/>
      <c r="DLN73"/>
      <c r="DLO73"/>
      <c r="DLP73"/>
      <c r="DLQ73"/>
      <c r="DLR73"/>
      <c r="DLS73"/>
      <c r="DLT73"/>
      <c r="DLU73"/>
      <c r="DLV73"/>
      <c r="DLW73"/>
      <c r="DLX73"/>
      <c r="DLY73"/>
      <c r="DLZ73"/>
      <c r="DMA73"/>
      <c r="DMB73"/>
      <c r="DMC73"/>
      <c r="DMD73"/>
      <c r="DME73"/>
      <c r="DMF73"/>
      <c r="DMG73"/>
      <c r="DMH73"/>
      <c r="DMI73"/>
      <c r="DMJ73"/>
      <c r="DMK73"/>
      <c r="DML73"/>
      <c r="DMM73"/>
      <c r="DMN73"/>
      <c r="DMO73"/>
      <c r="DMP73"/>
      <c r="DMQ73"/>
      <c r="DMR73"/>
      <c r="DMS73"/>
      <c r="DMT73"/>
      <c r="DMU73"/>
      <c r="DMV73"/>
      <c r="DMW73"/>
      <c r="DMX73"/>
      <c r="DMY73"/>
      <c r="DMZ73"/>
      <c r="DNA73"/>
      <c r="DNB73"/>
      <c r="DNC73"/>
      <c r="DND73"/>
      <c r="DNE73"/>
      <c r="DNF73"/>
      <c r="DNG73"/>
      <c r="DNH73"/>
      <c r="DNI73"/>
      <c r="DNJ73"/>
      <c r="DNK73"/>
      <c r="DNL73"/>
      <c r="DNM73"/>
      <c r="DNN73"/>
      <c r="DNO73"/>
      <c r="DNP73"/>
      <c r="DNQ73"/>
      <c r="DNR73"/>
      <c r="DNS73"/>
      <c r="DNT73"/>
      <c r="DNU73"/>
      <c r="DNV73"/>
      <c r="DNW73"/>
      <c r="DNX73"/>
      <c r="DNY73"/>
      <c r="DNZ73"/>
      <c r="DOA73"/>
      <c r="DOB73"/>
      <c r="DOC73"/>
      <c r="DOD73"/>
      <c r="DOE73"/>
      <c r="DOF73"/>
      <c r="DOG73"/>
      <c r="DOH73"/>
      <c r="DOI73"/>
      <c r="DOJ73"/>
      <c r="DOK73"/>
      <c r="DOL73"/>
      <c r="DOM73"/>
      <c r="DON73"/>
      <c r="DOO73"/>
      <c r="DOP73"/>
      <c r="DOQ73"/>
      <c r="DOR73"/>
      <c r="DOS73"/>
      <c r="DOT73"/>
      <c r="DOU73"/>
      <c r="DOV73"/>
      <c r="DOW73"/>
      <c r="DOX73"/>
      <c r="DOY73"/>
      <c r="DOZ73"/>
      <c r="DPA73"/>
      <c r="DPB73"/>
      <c r="DPC73"/>
      <c r="DPD73"/>
      <c r="DPE73"/>
      <c r="DPF73"/>
      <c r="DPG73"/>
      <c r="DPH73"/>
      <c r="DPI73"/>
      <c r="DPJ73"/>
      <c r="DPK73"/>
      <c r="DPL73"/>
      <c r="DPM73"/>
      <c r="DPN73"/>
      <c r="DPO73"/>
      <c r="DPP73"/>
      <c r="DPQ73"/>
      <c r="DPR73"/>
      <c r="DPS73"/>
      <c r="DPT73"/>
      <c r="DPU73"/>
      <c r="DPV73"/>
      <c r="DPW73"/>
      <c r="DPX73"/>
      <c r="DPY73"/>
      <c r="DPZ73"/>
      <c r="DQA73"/>
      <c r="DQB73"/>
      <c r="DQC73"/>
      <c r="DQD73"/>
      <c r="DQE73"/>
      <c r="DQF73"/>
      <c r="DQG73"/>
      <c r="DQH73"/>
      <c r="DQI73"/>
      <c r="DQJ73"/>
      <c r="DQK73"/>
      <c r="DQL73"/>
      <c r="DQM73"/>
      <c r="DQN73"/>
      <c r="DQO73"/>
      <c r="DQP73"/>
      <c r="DQQ73"/>
      <c r="DQR73"/>
      <c r="DQS73"/>
      <c r="DQT73"/>
      <c r="DQU73"/>
      <c r="DQV73"/>
      <c r="DQW73"/>
      <c r="DQX73"/>
      <c r="DQY73"/>
      <c r="DQZ73"/>
      <c r="DRA73"/>
      <c r="DRB73"/>
      <c r="DRC73"/>
      <c r="DRD73"/>
      <c r="DRE73"/>
      <c r="DRF73"/>
      <c r="DRG73"/>
      <c r="DRH73"/>
      <c r="DRI73"/>
      <c r="DRJ73"/>
      <c r="DRK73"/>
      <c r="DRL73"/>
      <c r="DRM73"/>
      <c r="DRN73"/>
      <c r="DRO73"/>
      <c r="DRP73"/>
      <c r="DRQ73"/>
      <c r="DRR73"/>
      <c r="DRS73"/>
      <c r="DRT73"/>
      <c r="DRU73"/>
      <c r="DRV73"/>
      <c r="DRW73"/>
      <c r="DRX73"/>
      <c r="DRY73"/>
      <c r="DRZ73"/>
      <c r="DSA73"/>
      <c r="DSB73"/>
      <c r="DSC73"/>
      <c r="DSD73"/>
      <c r="DSE73"/>
      <c r="DSF73"/>
      <c r="DSG73"/>
      <c r="DSH73"/>
      <c r="DSI73"/>
      <c r="DSJ73"/>
      <c r="DSK73"/>
      <c r="DSL73"/>
      <c r="DSM73"/>
      <c r="DSN73"/>
      <c r="DSO73"/>
      <c r="DSP73"/>
      <c r="DSQ73"/>
      <c r="DSR73"/>
      <c r="DSS73"/>
      <c r="DST73"/>
      <c r="DSU73"/>
      <c r="DSV73"/>
      <c r="DSW73"/>
      <c r="DSX73"/>
      <c r="DSY73"/>
      <c r="DSZ73"/>
      <c r="DTA73"/>
      <c r="DTB73"/>
      <c r="DTC73"/>
      <c r="DTD73"/>
      <c r="DTE73"/>
      <c r="DTF73"/>
      <c r="DTG73"/>
      <c r="DTH73"/>
      <c r="DTI73"/>
      <c r="DTJ73"/>
      <c r="DTK73"/>
      <c r="DTL73"/>
      <c r="DTM73"/>
      <c r="DTN73"/>
      <c r="DTO73"/>
      <c r="DTP73"/>
      <c r="DTQ73"/>
      <c r="DTR73"/>
      <c r="DTS73"/>
      <c r="DTT73"/>
      <c r="DTU73"/>
      <c r="DTV73"/>
      <c r="DTW73"/>
      <c r="DTX73"/>
      <c r="DTY73"/>
      <c r="DTZ73"/>
      <c r="DUA73"/>
      <c r="DUB73"/>
      <c r="DUC73"/>
      <c r="DUD73"/>
      <c r="DUE73"/>
      <c r="DUF73"/>
      <c r="DUG73"/>
      <c r="DUH73"/>
      <c r="DUI73"/>
      <c r="DUJ73"/>
      <c r="DUK73"/>
      <c r="DUL73"/>
      <c r="DUM73"/>
      <c r="DUN73"/>
      <c r="DUO73"/>
      <c r="DUP73"/>
      <c r="DUQ73"/>
      <c r="DUR73"/>
      <c r="DUS73"/>
      <c r="DUT73"/>
      <c r="DUU73"/>
      <c r="DUV73"/>
      <c r="DUW73"/>
      <c r="DUX73"/>
      <c r="DUY73"/>
      <c r="DUZ73"/>
      <c r="DVA73"/>
      <c r="DVB73"/>
      <c r="DVC73"/>
      <c r="DVD73"/>
      <c r="DVE73"/>
      <c r="DVF73"/>
      <c r="DVG73"/>
      <c r="DVH73"/>
      <c r="DVI73"/>
      <c r="DVJ73"/>
      <c r="DVK73"/>
      <c r="DVL73"/>
      <c r="DVM73"/>
      <c r="DVN73"/>
      <c r="DVO73"/>
      <c r="DVP73"/>
      <c r="DVQ73"/>
      <c r="DVR73"/>
      <c r="DVS73"/>
      <c r="DVT73"/>
      <c r="DVU73"/>
      <c r="DVV73"/>
      <c r="DVW73"/>
      <c r="DVX73"/>
      <c r="DVY73"/>
      <c r="DVZ73"/>
      <c r="DWA73"/>
      <c r="DWB73"/>
      <c r="DWC73"/>
      <c r="DWD73"/>
      <c r="DWE73"/>
      <c r="DWF73"/>
      <c r="DWG73"/>
      <c r="DWH73"/>
      <c r="DWI73"/>
      <c r="DWJ73"/>
      <c r="DWK73"/>
      <c r="DWL73"/>
      <c r="DWM73"/>
      <c r="DWN73"/>
      <c r="DWO73"/>
      <c r="DWP73"/>
      <c r="DWQ73"/>
      <c r="DWR73"/>
      <c r="DWS73"/>
      <c r="DWT73"/>
      <c r="DWU73"/>
      <c r="DWV73"/>
      <c r="DWW73"/>
      <c r="DWX73"/>
      <c r="DWY73"/>
      <c r="DWZ73"/>
      <c r="DXA73"/>
      <c r="DXB73"/>
      <c r="DXC73"/>
      <c r="DXD73"/>
      <c r="DXE73"/>
      <c r="DXF73"/>
      <c r="DXG73"/>
      <c r="DXH73"/>
      <c r="DXI73"/>
      <c r="DXJ73"/>
      <c r="DXK73"/>
      <c r="DXL73"/>
      <c r="DXM73"/>
      <c r="DXN73"/>
      <c r="DXO73"/>
      <c r="DXP73"/>
      <c r="DXQ73"/>
      <c r="DXR73"/>
      <c r="DXS73"/>
      <c r="DXT73"/>
      <c r="DXU73"/>
      <c r="DXV73"/>
      <c r="DXW73"/>
      <c r="DXX73"/>
      <c r="DXY73"/>
      <c r="DXZ73"/>
      <c r="DYA73"/>
      <c r="DYB73"/>
      <c r="DYC73"/>
      <c r="DYD73"/>
      <c r="DYE73"/>
      <c r="DYF73"/>
      <c r="DYG73"/>
      <c r="DYH73"/>
      <c r="DYI73"/>
      <c r="DYJ73"/>
      <c r="DYK73"/>
      <c r="DYL73"/>
      <c r="DYM73"/>
      <c r="DYN73"/>
      <c r="DYO73"/>
      <c r="DYP73"/>
      <c r="DYQ73"/>
      <c r="DYR73"/>
      <c r="DYS73"/>
      <c r="DYT73"/>
      <c r="DYU73"/>
      <c r="DYV73"/>
      <c r="DYW73"/>
      <c r="DYX73"/>
      <c r="DYY73"/>
      <c r="DYZ73"/>
      <c r="DZA73"/>
      <c r="DZB73"/>
      <c r="DZC73"/>
      <c r="DZD73"/>
      <c r="DZE73"/>
      <c r="DZF73"/>
      <c r="DZG73"/>
      <c r="DZH73"/>
      <c r="DZI73"/>
      <c r="DZJ73"/>
      <c r="DZK73"/>
      <c r="DZL73"/>
      <c r="DZM73"/>
      <c r="DZN73"/>
      <c r="DZO73"/>
      <c r="DZP73"/>
      <c r="DZQ73"/>
      <c r="DZR73"/>
      <c r="DZS73"/>
      <c r="DZT73"/>
      <c r="DZU73"/>
      <c r="DZV73"/>
      <c r="DZW73"/>
      <c r="DZX73"/>
      <c r="DZY73"/>
      <c r="DZZ73"/>
      <c r="EAA73"/>
      <c r="EAB73"/>
      <c r="EAC73"/>
      <c r="EAD73"/>
      <c r="EAE73"/>
      <c r="EAF73"/>
      <c r="EAG73"/>
      <c r="EAH73"/>
      <c r="EAI73"/>
      <c r="EAJ73"/>
      <c r="EAK73"/>
      <c r="EAL73"/>
      <c r="EAM73"/>
      <c r="EAN73"/>
      <c r="EAO73"/>
      <c r="EAP73"/>
      <c r="EAQ73"/>
      <c r="EAR73"/>
      <c r="EAS73"/>
      <c r="EAT73"/>
      <c r="EAU73"/>
      <c r="EAV73"/>
      <c r="EAW73"/>
      <c r="EAX73"/>
      <c r="EAY73"/>
      <c r="EAZ73"/>
      <c r="EBA73"/>
      <c r="EBB73"/>
      <c r="EBC73"/>
      <c r="EBD73"/>
      <c r="EBE73"/>
      <c r="EBF73"/>
      <c r="EBG73"/>
      <c r="EBH73"/>
      <c r="EBI73"/>
      <c r="EBJ73"/>
      <c r="EBK73"/>
      <c r="EBL73"/>
      <c r="EBM73"/>
      <c r="EBN73"/>
      <c r="EBO73"/>
      <c r="EBP73"/>
      <c r="EBQ73"/>
      <c r="EBR73"/>
      <c r="EBS73"/>
      <c r="EBT73"/>
      <c r="EBU73"/>
      <c r="EBV73"/>
      <c r="EBW73"/>
      <c r="EBX73"/>
      <c r="EBY73"/>
      <c r="EBZ73"/>
      <c r="ECA73"/>
      <c r="ECB73"/>
      <c r="ECC73"/>
      <c r="ECD73"/>
      <c r="ECE73"/>
      <c r="ECF73"/>
      <c r="ECG73"/>
      <c r="ECH73"/>
      <c r="ECI73"/>
      <c r="ECJ73"/>
      <c r="ECK73"/>
      <c r="ECL73"/>
      <c r="ECM73"/>
      <c r="ECN73"/>
      <c r="ECO73"/>
      <c r="ECP73"/>
      <c r="ECQ73"/>
      <c r="ECR73"/>
      <c r="ECS73"/>
      <c r="ECT73"/>
      <c r="ECU73"/>
      <c r="ECV73"/>
      <c r="ECW73"/>
      <c r="ECX73"/>
      <c r="ECY73"/>
      <c r="ECZ73"/>
      <c r="EDA73"/>
      <c r="EDB73"/>
      <c r="EDC73"/>
      <c r="EDD73"/>
      <c r="EDE73"/>
      <c r="EDF73"/>
      <c r="EDG73"/>
      <c r="EDH73"/>
      <c r="EDI73"/>
      <c r="EDJ73"/>
      <c r="EDK73"/>
      <c r="EDL73"/>
      <c r="EDM73"/>
      <c r="EDN73"/>
      <c r="EDO73"/>
      <c r="EDP73"/>
      <c r="EDQ73"/>
      <c r="EDR73"/>
      <c r="EDS73"/>
      <c r="EDT73"/>
      <c r="EDU73"/>
      <c r="EDV73"/>
      <c r="EDW73"/>
      <c r="EDX73"/>
      <c r="EDY73"/>
      <c r="EDZ73"/>
      <c r="EEA73"/>
      <c r="EEB73"/>
      <c r="EEC73"/>
      <c r="EED73"/>
      <c r="EEE73"/>
      <c r="EEF73"/>
      <c r="EEG73"/>
      <c r="EEH73"/>
      <c r="EEI73"/>
      <c r="EEJ73"/>
      <c r="EEK73"/>
      <c r="EEL73"/>
      <c r="EEM73"/>
      <c r="EEN73"/>
      <c r="EEO73"/>
      <c r="EEP73"/>
      <c r="EEQ73"/>
      <c r="EER73"/>
      <c r="EES73"/>
      <c r="EET73"/>
      <c r="EEU73"/>
      <c r="EEV73"/>
      <c r="EEW73"/>
      <c r="EEX73"/>
      <c r="EEY73"/>
      <c r="EEZ73"/>
      <c r="EFA73"/>
      <c r="EFB73"/>
      <c r="EFC73"/>
      <c r="EFD73"/>
      <c r="EFE73"/>
      <c r="EFF73"/>
      <c r="EFG73"/>
      <c r="EFH73"/>
      <c r="EFI73"/>
      <c r="EFJ73"/>
      <c r="EFK73"/>
      <c r="EFL73"/>
      <c r="EFM73"/>
      <c r="EFN73"/>
      <c r="EFO73"/>
      <c r="EFP73"/>
      <c r="EFQ73"/>
      <c r="EFR73"/>
      <c r="EFS73"/>
      <c r="EFT73"/>
      <c r="EFU73"/>
      <c r="EFV73"/>
      <c r="EFW73"/>
      <c r="EFX73"/>
      <c r="EFY73"/>
      <c r="EFZ73"/>
      <c r="EGA73"/>
      <c r="EGB73"/>
      <c r="EGC73"/>
      <c r="EGD73"/>
      <c r="EGE73"/>
      <c r="EGF73"/>
      <c r="EGG73"/>
      <c r="EGH73"/>
      <c r="EGI73"/>
      <c r="EGJ73"/>
      <c r="EGK73"/>
      <c r="EGL73"/>
      <c r="EGM73"/>
      <c r="EGN73"/>
      <c r="EGO73"/>
      <c r="EGP73"/>
      <c r="EGQ73"/>
      <c r="EGR73"/>
      <c r="EGS73"/>
      <c r="EGT73"/>
      <c r="EGU73"/>
      <c r="EGV73"/>
      <c r="EGW73"/>
      <c r="EGX73"/>
      <c r="EGY73"/>
      <c r="EGZ73"/>
      <c r="EHA73"/>
      <c r="EHB73"/>
      <c r="EHC73"/>
      <c r="EHD73"/>
      <c r="EHE73"/>
      <c r="EHF73"/>
      <c r="EHG73"/>
      <c r="EHH73"/>
      <c r="EHI73"/>
      <c r="EHJ73"/>
      <c r="EHK73"/>
      <c r="EHL73"/>
      <c r="EHM73"/>
      <c r="EHN73"/>
      <c r="EHO73"/>
      <c r="EHP73"/>
      <c r="EHQ73"/>
      <c r="EHR73"/>
      <c r="EHS73"/>
      <c r="EHT73"/>
      <c r="EHU73"/>
      <c r="EHV73"/>
      <c r="EHW73"/>
      <c r="EHX73"/>
      <c r="EHY73"/>
      <c r="EHZ73"/>
      <c r="EIA73"/>
      <c r="EIB73"/>
      <c r="EIC73"/>
      <c r="EID73"/>
      <c r="EIE73"/>
      <c r="EIF73"/>
      <c r="EIG73"/>
      <c r="EIH73"/>
      <c r="EII73"/>
      <c r="EIJ73"/>
      <c r="EIK73"/>
      <c r="EIL73"/>
      <c r="EIM73"/>
      <c r="EIN73"/>
      <c r="EIO73"/>
      <c r="EIP73"/>
      <c r="EIQ73"/>
      <c r="EIR73"/>
      <c r="EIS73"/>
      <c r="EIT73"/>
      <c r="EIU73"/>
      <c r="EIV73"/>
      <c r="EIW73"/>
      <c r="EIX73"/>
      <c r="EIY73"/>
      <c r="EIZ73"/>
      <c r="EJA73"/>
      <c r="EJB73"/>
      <c r="EJC73"/>
      <c r="EJD73"/>
      <c r="EJE73"/>
      <c r="EJF73"/>
      <c r="EJG73"/>
      <c r="EJH73"/>
      <c r="EJI73"/>
      <c r="EJJ73"/>
      <c r="EJK73"/>
      <c r="EJL73"/>
      <c r="EJM73"/>
      <c r="EJN73"/>
      <c r="EJO73"/>
      <c r="EJP73"/>
      <c r="EJQ73"/>
      <c r="EJR73"/>
      <c r="EJS73"/>
      <c r="EJT73"/>
      <c r="EJU73"/>
      <c r="EJV73"/>
      <c r="EJW73"/>
      <c r="EJX73"/>
      <c r="EJY73"/>
      <c r="EJZ73"/>
      <c r="EKA73"/>
      <c r="EKB73"/>
      <c r="EKC73"/>
      <c r="EKD73"/>
      <c r="EKE73"/>
      <c r="EKF73"/>
      <c r="EKG73"/>
      <c r="EKH73"/>
      <c r="EKI73"/>
      <c r="EKJ73"/>
      <c r="EKK73"/>
      <c r="EKL73"/>
      <c r="EKM73"/>
      <c r="EKN73"/>
      <c r="EKO73"/>
      <c r="EKP73"/>
      <c r="EKQ73"/>
      <c r="EKR73"/>
      <c r="EKS73"/>
      <c r="EKT73"/>
      <c r="EKU73"/>
      <c r="EKV73"/>
      <c r="EKW73"/>
      <c r="EKX73"/>
      <c r="EKY73"/>
      <c r="EKZ73"/>
      <c r="ELA73"/>
      <c r="ELB73"/>
      <c r="ELC73"/>
      <c r="ELD73"/>
      <c r="ELE73"/>
      <c r="ELF73"/>
      <c r="ELG73"/>
      <c r="ELH73"/>
      <c r="ELI73"/>
      <c r="ELJ73"/>
      <c r="ELK73"/>
      <c r="ELL73"/>
      <c r="ELM73"/>
      <c r="ELN73"/>
      <c r="ELO73"/>
      <c r="ELP73"/>
      <c r="ELQ73"/>
      <c r="ELR73"/>
      <c r="ELS73"/>
      <c r="ELT73"/>
      <c r="ELU73"/>
      <c r="ELV73"/>
      <c r="ELW73"/>
      <c r="ELX73"/>
      <c r="ELY73"/>
      <c r="ELZ73"/>
      <c r="EMA73"/>
      <c r="EMB73"/>
      <c r="EMC73"/>
      <c r="EMD73"/>
      <c r="EME73"/>
      <c r="EMF73"/>
      <c r="EMG73"/>
      <c r="EMH73"/>
      <c r="EMI73"/>
      <c r="EMJ73"/>
      <c r="EMK73"/>
      <c r="EML73"/>
      <c r="EMM73"/>
      <c r="EMN73"/>
      <c r="EMO73"/>
      <c r="EMP73"/>
      <c r="EMQ73"/>
      <c r="EMR73"/>
      <c r="EMS73"/>
      <c r="EMT73"/>
      <c r="EMU73"/>
      <c r="EMV73"/>
      <c r="EMW73"/>
      <c r="EMX73"/>
      <c r="EMY73"/>
      <c r="EMZ73"/>
      <c r="ENA73"/>
      <c r="ENB73"/>
      <c r="ENC73"/>
      <c r="END73"/>
      <c r="ENE73"/>
      <c r="ENF73"/>
      <c r="ENG73"/>
      <c r="ENH73"/>
      <c r="ENI73"/>
      <c r="ENJ73"/>
      <c r="ENK73"/>
      <c r="ENL73"/>
      <c r="ENM73"/>
      <c r="ENN73"/>
      <c r="ENO73"/>
      <c r="ENP73"/>
      <c r="ENQ73"/>
      <c r="ENR73"/>
      <c r="ENS73"/>
      <c r="ENT73"/>
      <c r="ENU73"/>
      <c r="ENV73"/>
      <c r="ENW73"/>
      <c r="ENX73"/>
      <c r="ENY73"/>
      <c r="ENZ73"/>
      <c r="EOA73"/>
      <c r="EOB73"/>
      <c r="EOC73"/>
      <c r="EOD73"/>
      <c r="EOE73"/>
      <c r="EOF73"/>
      <c r="EOG73"/>
      <c r="EOH73"/>
      <c r="EOI73"/>
      <c r="EOJ73"/>
      <c r="EOK73"/>
      <c r="EOL73"/>
      <c r="EOM73"/>
      <c r="EON73"/>
      <c r="EOO73"/>
      <c r="EOP73"/>
      <c r="EOQ73"/>
      <c r="EOR73"/>
      <c r="EOS73"/>
      <c r="EOT73"/>
      <c r="EOU73"/>
      <c r="EOV73"/>
      <c r="EOW73"/>
      <c r="EOX73"/>
      <c r="EOY73"/>
      <c r="EOZ73"/>
      <c r="EPA73"/>
      <c r="EPB73"/>
      <c r="EPC73"/>
      <c r="EPD73"/>
      <c r="EPE73"/>
      <c r="EPF73"/>
      <c r="EPG73"/>
      <c r="EPH73"/>
      <c r="EPI73"/>
      <c r="EPJ73"/>
      <c r="EPK73"/>
      <c r="EPL73"/>
      <c r="EPM73"/>
      <c r="EPN73"/>
      <c r="EPO73"/>
      <c r="EPP73"/>
      <c r="EPQ73"/>
      <c r="EPR73"/>
      <c r="EPS73"/>
      <c r="EPT73"/>
      <c r="EPU73"/>
      <c r="EPV73"/>
      <c r="EPW73"/>
      <c r="EPX73"/>
      <c r="EPY73"/>
      <c r="EPZ73"/>
      <c r="EQA73"/>
      <c r="EQB73"/>
      <c r="EQC73"/>
      <c r="EQD73"/>
      <c r="EQE73"/>
      <c r="EQF73"/>
      <c r="EQG73"/>
      <c r="EQH73"/>
      <c r="EQI73"/>
      <c r="EQJ73"/>
      <c r="EQK73"/>
      <c r="EQL73"/>
      <c r="EQM73"/>
      <c r="EQN73"/>
      <c r="EQO73"/>
      <c r="EQP73"/>
      <c r="EQQ73"/>
      <c r="EQR73"/>
      <c r="EQS73"/>
      <c r="EQT73"/>
      <c r="EQU73"/>
      <c r="EQV73"/>
      <c r="EQW73"/>
      <c r="EQX73"/>
      <c r="EQY73"/>
      <c r="EQZ73"/>
      <c r="ERA73"/>
      <c r="ERB73"/>
      <c r="ERC73"/>
      <c r="ERD73"/>
      <c r="ERE73"/>
      <c r="ERF73"/>
      <c r="ERG73"/>
      <c r="ERH73"/>
      <c r="ERI73"/>
      <c r="ERJ73"/>
      <c r="ERK73"/>
      <c r="ERL73"/>
      <c r="ERM73"/>
      <c r="ERN73"/>
      <c r="ERO73"/>
      <c r="ERP73"/>
      <c r="ERQ73"/>
      <c r="ERR73"/>
      <c r="ERS73"/>
      <c r="ERT73"/>
      <c r="ERU73"/>
      <c r="ERV73"/>
      <c r="ERW73"/>
      <c r="ERX73"/>
      <c r="ERY73"/>
      <c r="ERZ73"/>
      <c r="ESA73"/>
      <c r="ESB73"/>
      <c r="ESC73"/>
      <c r="ESD73"/>
      <c r="ESE73"/>
      <c r="ESF73"/>
      <c r="ESG73"/>
      <c r="ESH73"/>
      <c r="ESI73"/>
      <c r="ESJ73"/>
      <c r="ESK73"/>
      <c r="ESL73"/>
      <c r="ESM73"/>
      <c r="ESN73"/>
      <c r="ESO73"/>
      <c r="ESP73"/>
      <c r="ESQ73"/>
      <c r="ESR73"/>
      <c r="ESS73"/>
      <c r="EST73"/>
      <c r="ESU73"/>
      <c r="ESV73"/>
      <c r="ESW73"/>
      <c r="ESX73"/>
      <c r="ESY73"/>
      <c r="ESZ73"/>
      <c r="ETA73"/>
      <c r="ETB73"/>
      <c r="ETC73"/>
      <c r="ETD73"/>
      <c r="ETE73"/>
      <c r="ETF73"/>
      <c r="ETG73"/>
      <c r="ETH73"/>
      <c r="ETI73"/>
      <c r="ETJ73"/>
      <c r="ETK73"/>
      <c r="ETL73"/>
      <c r="ETM73"/>
      <c r="ETN73"/>
      <c r="ETO73"/>
      <c r="ETP73"/>
      <c r="ETQ73"/>
      <c r="ETR73"/>
      <c r="ETS73"/>
      <c r="ETT73"/>
      <c r="ETU73"/>
      <c r="ETV73"/>
      <c r="ETW73"/>
      <c r="ETX73"/>
      <c r="ETY73"/>
      <c r="ETZ73"/>
      <c r="EUA73"/>
      <c r="EUB73"/>
      <c r="EUC73"/>
      <c r="EUD73"/>
      <c r="EUE73"/>
      <c r="EUF73"/>
      <c r="EUG73"/>
      <c r="EUH73"/>
      <c r="EUI73"/>
      <c r="EUJ73"/>
      <c r="EUK73"/>
      <c r="EUL73"/>
      <c r="EUM73"/>
      <c r="EUN73"/>
      <c r="EUO73"/>
      <c r="EUP73"/>
      <c r="EUQ73"/>
      <c r="EUR73"/>
      <c r="EUS73"/>
      <c r="EUT73"/>
      <c r="EUU73"/>
      <c r="EUV73"/>
      <c r="EUW73"/>
      <c r="EUX73"/>
      <c r="EUY73"/>
      <c r="EUZ73"/>
      <c r="EVA73"/>
      <c r="EVB73"/>
      <c r="EVC73"/>
      <c r="EVD73"/>
      <c r="EVE73"/>
      <c r="EVF73"/>
      <c r="EVG73"/>
      <c r="EVH73"/>
      <c r="EVI73"/>
      <c r="EVJ73"/>
      <c r="EVK73"/>
      <c r="EVL73"/>
      <c r="EVM73"/>
      <c r="EVN73"/>
      <c r="EVO73"/>
      <c r="EVP73"/>
      <c r="EVQ73"/>
      <c r="EVR73"/>
      <c r="EVS73"/>
      <c r="EVT73"/>
      <c r="EVU73"/>
      <c r="EVV73"/>
      <c r="EVW73"/>
      <c r="EVX73"/>
      <c r="EVY73"/>
      <c r="EVZ73"/>
      <c r="EWA73"/>
      <c r="EWB73"/>
      <c r="EWC73"/>
      <c r="EWD73"/>
      <c r="EWE73"/>
      <c r="EWF73"/>
      <c r="EWG73"/>
      <c r="EWH73"/>
      <c r="EWI73"/>
      <c r="EWJ73"/>
      <c r="EWK73"/>
      <c r="EWL73"/>
      <c r="EWM73"/>
      <c r="EWN73"/>
      <c r="EWO73"/>
      <c r="EWP73"/>
      <c r="EWQ73"/>
      <c r="EWR73"/>
      <c r="EWS73"/>
      <c r="EWT73"/>
      <c r="EWU73"/>
      <c r="EWV73"/>
      <c r="EWW73"/>
      <c r="EWX73"/>
      <c r="EWY73"/>
      <c r="EWZ73"/>
      <c r="EXA73"/>
      <c r="EXB73"/>
      <c r="EXC73"/>
      <c r="EXD73"/>
      <c r="EXE73"/>
      <c r="EXF73"/>
      <c r="EXG73"/>
      <c r="EXH73"/>
      <c r="EXI73"/>
      <c r="EXJ73"/>
      <c r="EXK73"/>
      <c r="EXL73"/>
      <c r="EXM73"/>
      <c r="EXN73"/>
      <c r="EXO73"/>
      <c r="EXP73"/>
      <c r="EXQ73"/>
      <c r="EXR73"/>
      <c r="EXS73"/>
      <c r="EXT73"/>
      <c r="EXU73"/>
      <c r="EXV73"/>
      <c r="EXW73"/>
      <c r="EXX73"/>
      <c r="EXY73"/>
      <c r="EXZ73"/>
      <c r="EYA73"/>
      <c r="EYB73"/>
      <c r="EYC73"/>
      <c r="EYD73"/>
      <c r="EYE73"/>
      <c r="EYF73"/>
      <c r="EYG73"/>
      <c r="EYH73"/>
      <c r="EYI73"/>
      <c r="EYJ73"/>
      <c r="EYK73"/>
      <c r="EYL73"/>
      <c r="EYM73"/>
      <c r="EYN73"/>
      <c r="EYO73"/>
      <c r="EYP73"/>
      <c r="EYQ73"/>
      <c r="EYR73"/>
      <c r="EYS73"/>
      <c r="EYT73"/>
      <c r="EYU73"/>
      <c r="EYV73"/>
      <c r="EYW73"/>
      <c r="EYX73"/>
      <c r="EYY73"/>
      <c r="EYZ73"/>
      <c r="EZA73"/>
      <c r="EZB73"/>
      <c r="EZC73"/>
      <c r="EZD73"/>
      <c r="EZE73"/>
      <c r="EZF73"/>
      <c r="EZG73"/>
      <c r="EZH73"/>
      <c r="EZI73"/>
      <c r="EZJ73"/>
      <c r="EZK73"/>
      <c r="EZL73"/>
      <c r="EZM73"/>
      <c r="EZN73"/>
      <c r="EZO73"/>
      <c r="EZP73"/>
      <c r="EZQ73"/>
      <c r="EZR73"/>
      <c r="EZS73"/>
      <c r="EZT73"/>
      <c r="EZU73"/>
      <c r="EZV73"/>
      <c r="EZW73"/>
      <c r="EZX73"/>
      <c r="EZY73"/>
      <c r="EZZ73"/>
      <c r="FAA73"/>
      <c r="FAB73"/>
      <c r="FAC73"/>
      <c r="FAD73"/>
      <c r="FAE73"/>
      <c r="FAF73"/>
      <c r="FAG73"/>
      <c r="FAH73"/>
      <c r="FAI73"/>
      <c r="FAJ73"/>
      <c r="FAK73"/>
      <c r="FAL73"/>
      <c r="FAM73"/>
      <c r="FAN73"/>
      <c r="FAO73"/>
      <c r="FAP73"/>
      <c r="FAQ73"/>
      <c r="FAR73"/>
      <c r="FAS73"/>
      <c r="FAT73"/>
      <c r="FAU73"/>
      <c r="FAV73"/>
      <c r="FAW73"/>
      <c r="FAX73"/>
      <c r="FAY73"/>
      <c r="FAZ73"/>
      <c r="FBA73"/>
      <c r="FBB73"/>
      <c r="FBC73"/>
      <c r="FBD73"/>
      <c r="FBE73"/>
      <c r="FBF73"/>
      <c r="FBG73"/>
      <c r="FBH73"/>
      <c r="FBI73"/>
      <c r="FBJ73"/>
      <c r="FBK73"/>
      <c r="FBL73"/>
      <c r="FBM73"/>
      <c r="FBN73"/>
      <c r="FBO73"/>
      <c r="FBP73"/>
      <c r="FBQ73"/>
      <c r="FBR73"/>
      <c r="FBS73"/>
      <c r="FBT73"/>
      <c r="FBU73"/>
      <c r="FBV73"/>
      <c r="FBW73"/>
      <c r="FBX73"/>
      <c r="FBY73"/>
      <c r="FBZ73"/>
      <c r="FCA73"/>
      <c r="FCB73"/>
      <c r="FCC73"/>
      <c r="FCD73"/>
      <c r="FCE73"/>
      <c r="FCF73"/>
      <c r="FCG73"/>
      <c r="FCH73"/>
      <c r="FCI73"/>
      <c r="FCJ73"/>
      <c r="FCK73"/>
      <c r="FCL73"/>
      <c r="FCM73"/>
      <c r="FCN73"/>
      <c r="FCO73"/>
      <c r="FCP73"/>
      <c r="FCQ73"/>
      <c r="FCR73"/>
      <c r="FCS73"/>
      <c r="FCT73"/>
      <c r="FCU73"/>
      <c r="FCV73"/>
      <c r="FCW73"/>
      <c r="FCX73"/>
      <c r="FCY73"/>
      <c r="FCZ73"/>
      <c r="FDA73"/>
      <c r="FDB73"/>
      <c r="FDC73"/>
      <c r="FDD73"/>
      <c r="FDE73"/>
      <c r="FDF73"/>
      <c r="FDG73"/>
      <c r="FDH73"/>
      <c r="FDI73"/>
      <c r="FDJ73"/>
      <c r="FDK73"/>
      <c r="FDL73"/>
      <c r="FDM73"/>
      <c r="FDN73"/>
      <c r="FDO73"/>
      <c r="FDP73"/>
      <c r="FDQ73"/>
      <c r="FDR73"/>
      <c r="FDS73"/>
      <c r="FDT73"/>
      <c r="FDU73"/>
      <c r="FDV73"/>
      <c r="FDW73"/>
      <c r="FDX73"/>
      <c r="FDY73"/>
      <c r="FDZ73"/>
      <c r="FEA73"/>
      <c r="FEB73"/>
      <c r="FEC73"/>
      <c r="FED73"/>
      <c r="FEE73"/>
      <c r="FEF73"/>
      <c r="FEG73"/>
      <c r="FEH73"/>
      <c r="FEI73"/>
      <c r="FEJ73"/>
      <c r="FEK73"/>
      <c r="FEL73"/>
      <c r="FEM73"/>
      <c r="FEN73"/>
      <c r="FEO73"/>
      <c r="FEP73"/>
      <c r="FEQ73"/>
      <c r="FER73"/>
      <c r="FES73"/>
      <c r="FET73"/>
      <c r="FEU73"/>
      <c r="FEV73"/>
      <c r="FEW73"/>
      <c r="FEX73"/>
      <c r="FEY73"/>
      <c r="FEZ73"/>
      <c r="FFA73"/>
      <c r="FFB73"/>
      <c r="FFC73"/>
      <c r="FFD73"/>
      <c r="FFE73"/>
      <c r="FFF73"/>
      <c r="FFG73"/>
      <c r="FFH73"/>
      <c r="FFI73"/>
      <c r="FFJ73"/>
      <c r="FFK73"/>
      <c r="FFL73"/>
      <c r="FFM73"/>
      <c r="FFN73"/>
      <c r="FFO73"/>
      <c r="FFP73"/>
      <c r="FFQ73"/>
      <c r="FFR73"/>
      <c r="FFS73"/>
      <c r="FFT73"/>
      <c r="FFU73"/>
      <c r="FFV73"/>
      <c r="FFW73"/>
      <c r="FFX73"/>
      <c r="FFY73"/>
      <c r="FFZ73"/>
      <c r="FGA73"/>
      <c r="FGB73"/>
      <c r="FGC73"/>
      <c r="FGD73"/>
      <c r="FGE73"/>
      <c r="FGF73"/>
      <c r="FGG73"/>
      <c r="FGH73"/>
      <c r="FGI73"/>
      <c r="FGJ73"/>
      <c r="FGK73"/>
      <c r="FGL73"/>
      <c r="FGM73"/>
      <c r="FGN73"/>
      <c r="FGO73"/>
      <c r="FGP73"/>
      <c r="FGQ73"/>
      <c r="FGR73"/>
      <c r="FGS73"/>
      <c r="FGT73"/>
      <c r="FGU73"/>
      <c r="FGV73"/>
      <c r="FGW73"/>
      <c r="FGX73"/>
      <c r="FGY73"/>
      <c r="FGZ73"/>
      <c r="FHA73"/>
      <c r="FHB73"/>
      <c r="FHC73"/>
      <c r="FHD73"/>
      <c r="FHE73"/>
      <c r="FHF73"/>
      <c r="FHG73"/>
      <c r="FHH73"/>
      <c r="FHI73"/>
      <c r="FHJ73"/>
      <c r="FHK73"/>
      <c r="FHL73"/>
      <c r="FHM73"/>
      <c r="FHN73"/>
      <c r="FHO73"/>
      <c r="FHP73"/>
      <c r="FHQ73"/>
      <c r="FHR73"/>
      <c r="FHS73"/>
      <c r="FHT73"/>
      <c r="FHU73"/>
      <c r="FHV73"/>
      <c r="FHW73"/>
      <c r="FHX73"/>
      <c r="FHY73"/>
      <c r="FHZ73"/>
      <c r="FIA73"/>
      <c r="FIB73"/>
      <c r="FIC73"/>
      <c r="FID73"/>
      <c r="FIE73"/>
      <c r="FIF73"/>
      <c r="FIG73"/>
      <c r="FIH73"/>
      <c r="FII73"/>
      <c r="FIJ73"/>
      <c r="FIK73"/>
      <c r="FIL73"/>
      <c r="FIM73"/>
      <c r="FIN73"/>
      <c r="FIO73"/>
      <c r="FIP73"/>
      <c r="FIQ73"/>
      <c r="FIR73"/>
      <c r="FIS73"/>
      <c r="FIT73"/>
      <c r="FIU73"/>
      <c r="FIV73"/>
      <c r="FIW73"/>
      <c r="FIX73"/>
      <c r="FIY73"/>
      <c r="FIZ73"/>
      <c r="FJA73"/>
      <c r="FJB73"/>
      <c r="FJC73"/>
      <c r="FJD73"/>
      <c r="FJE73"/>
      <c r="FJF73"/>
      <c r="FJG73"/>
      <c r="FJH73"/>
      <c r="FJI73"/>
      <c r="FJJ73"/>
      <c r="FJK73"/>
      <c r="FJL73"/>
      <c r="FJM73"/>
      <c r="FJN73"/>
      <c r="FJO73"/>
      <c r="FJP73"/>
      <c r="FJQ73"/>
      <c r="FJR73"/>
      <c r="FJS73"/>
      <c r="FJT73"/>
      <c r="FJU73"/>
      <c r="FJV73"/>
      <c r="FJW73"/>
      <c r="FJX73"/>
      <c r="FJY73"/>
      <c r="FJZ73"/>
      <c r="FKA73"/>
      <c r="FKB73"/>
      <c r="FKC73"/>
      <c r="FKD73"/>
      <c r="FKE73"/>
      <c r="FKF73"/>
      <c r="FKG73"/>
      <c r="FKH73"/>
      <c r="FKI73"/>
      <c r="FKJ73"/>
      <c r="FKK73"/>
      <c r="FKL73"/>
      <c r="FKM73"/>
      <c r="FKN73"/>
      <c r="FKO73"/>
      <c r="FKP73"/>
      <c r="FKQ73"/>
      <c r="FKR73"/>
      <c r="FKS73"/>
      <c r="FKT73"/>
      <c r="FKU73"/>
      <c r="FKV73"/>
      <c r="FKW73"/>
      <c r="FKX73"/>
      <c r="FKY73"/>
      <c r="FKZ73"/>
      <c r="FLA73"/>
      <c r="FLB73"/>
      <c r="FLC73"/>
      <c r="FLD73"/>
      <c r="FLE73"/>
      <c r="FLF73"/>
      <c r="FLG73"/>
      <c r="FLH73"/>
      <c r="FLI73"/>
      <c r="FLJ73"/>
      <c r="FLK73"/>
      <c r="FLL73"/>
      <c r="FLM73"/>
      <c r="FLN73"/>
      <c r="FLO73"/>
      <c r="FLP73"/>
      <c r="FLQ73"/>
      <c r="FLR73"/>
      <c r="FLS73"/>
      <c r="FLT73"/>
      <c r="FLU73"/>
      <c r="FLV73"/>
      <c r="FLW73"/>
      <c r="FLX73"/>
      <c r="FLY73"/>
      <c r="FLZ73"/>
      <c r="FMA73"/>
      <c r="FMB73"/>
      <c r="FMC73"/>
      <c r="FMD73"/>
      <c r="FME73"/>
      <c r="FMF73"/>
      <c r="FMG73"/>
      <c r="FMH73"/>
      <c r="FMI73"/>
      <c r="FMJ73"/>
      <c r="FMK73"/>
      <c r="FML73"/>
      <c r="FMM73"/>
      <c r="FMN73"/>
      <c r="FMO73"/>
      <c r="FMP73"/>
      <c r="FMQ73"/>
      <c r="FMR73"/>
      <c r="FMS73"/>
      <c r="FMT73"/>
      <c r="FMU73"/>
      <c r="FMV73"/>
      <c r="FMW73"/>
      <c r="FMX73"/>
      <c r="FMY73"/>
      <c r="FMZ73"/>
      <c r="FNA73"/>
      <c r="FNB73"/>
      <c r="FNC73"/>
      <c r="FND73"/>
      <c r="FNE73"/>
      <c r="FNF73"/>
      <c r="FNG73"/>
      <c r="FNH73"/>
      <c r="FNI73"/>
      <c r="FNJ73"/>
      <c r="FNK73"/>
      <c r="FNL73"/>
      <c r="FNM73"/>
      <c r="FNN73"/>
      <c r="FNO73"/>
      <c r="FNP73"/>
      <c r="FNQ73"/>
      <c r="FNR73"/>
      <c r="FNS73"/>
      <c r="FNT73"/>
      <c r="FNU73"/>
      <c r="FNV73"/>
      <c r="FNW73"/>
      <c r="FNX73"/>
      <c r="FNY73"/>
      <c r="FNZ73"/>
      <c r="FOA73"/>
      <c r="FOB73"/>
      <c r="FOC73"/>
      <c r="FOD73"/>
      <c r="FOE73"/>
      <c r="FOF73"/>
      <c r="FOG73"/>
      <c r="FOH73"/>
      <c r="FOI73"/>
      <c r="FOJ73"/>
      <c r="FOK73"/>
      <c r="FOL73"/>
      <c r="FOM73"/>
      <c r="FON73"/>
      <c r="FOO73"/>
      <c r="FOP73"/>
      <c r="FOQ73"/>
      <c r="FOR73"/>
      <c r="FOS73"/>
      <c r="FOT73"/>
      <c r="FOU73"/>
      <c r="FOV73"/>
      <c r="FOW73"/>
      <c r="FOX73"/>
      <c r="FOY73"/>
      <c r="FOZ73"/>
      <c r="FPA73"/>
      <c r="FPB73"/>
      <c r="FPC73"/>
      <c r="FPD73"/>
      <c r="FPE73"/>
      <c r="FPF73"/>
      <c r="FPG73"/>
      <c r="FPH73"/>
      <c r="FPI73"/>
      <c r="FPJ73"/>
      <c r="FPK73"/>
      <c r="FPL73"/>
      <c r="FPM73"/>
      <c r="FPN73"/>
      <c r="FPO73"/>
      <c r="FPP73"/>
      <c r="FPQ73"/>
      <c r="FPR73"/>
      <c r="FPS73"/>
      <c r="FPT73"/>
      <c r="FPU73"/>
      <c r="FPV73"/>
      <c r="FPW73"/>
      <c r="FPX73"/>
      <c r="FPY73"/>
      <c r="FPZ73"/>
      <c r="FQA73"/>
      <c r="FQB73"/>
      <c r="FQC73"/>
      <c r="FQD73"/>
      <c r="FQE73"/>
      <c r="FQF73"/>
      <c r="FQG73"/>
      <c r="FQH73"/>
      <c r="FQI73"/>
      <c r="FQJ73"/>
      <c r="FQK73"/>
      <c r="FQL73"/>
      <c r="FQM73"/>
      <c r="FQN73"/>
      <c r="FQO73"/>
      <c r="FQP73"/>
      <c r="FQQ73"/>
      <c r="FQR73"/>
      <c r="FQS73"/>
      <c r="FQT73"/>
      <c r="FQU73"/>
      <c r="FQV73"/>
      <c r="FQW73"/>
      <c r="FQX73"/>
      <c r="FQY73"/>
      <c r="FQZ73"/>
      <c r="FRA73"/>
      <c r="FRB73"/>
      <c r="FRC73"/>
      <c r="FRD73"/>
      <c r="FRE73"/>
      <c r="FRF73"/>
      <c r="FRG73"/>
      <c r="FRH73"/>
      <c r="FRI73"/>
      <c r="FRJ73"/>
      <c r="FRK73"/>
      <c r="FRL73"/>
      <c r="FRM73"/>
      <c r="FRN73"/>
      <c r="FRO73"/>
      <c r="FRP73"/>
      <c r="FRQ73"/>
      <c r="FRR73"/>
      <c r="FRS73"/>
      <c r="FRT73"/>
      <c r="FRU73"/>
      <c r="FRV73"/>
      <c r="FRW73"/>
      <c r="FRX73"/>
      <c r="FRY73"/>
      <c r="FRZ73"/>
      <c r="FSA73"/>
      <c r="FSB73"/>
      <c r="FSC73"/>
      <c r="FSD73"/>
      <c r="FSE73"/>
      <c r="FSF73"/>
      <c r="FSG73"/>
      <c r="FSH73"/>
      <c r="FSI73"/>
      <c r="FSJ73"/>
      <c r="FSK73"/>
      <c r="FSL73"/>
      <c r="FSM73"/>
      <c r="FSN73"/>
      <c r="FSO73"/>
      <c r="FSP73"/>
      <c r="FSQ73"/>
      <c r="FSR73"/>
      <c r="FSS73"/>
      <c r="FST73"/>
      <c r="FSU73"/>
      <c r="FSV73"/>
      <c r="FSW73"/>
      <c r="FSX73"/>
      <c r="FSY73"/>
      <c r="FSZ73"/>
      <c r="FTA73"/>
      <c r="FTB73"/>
      <c r="FTC73"/>
      <c r="FTD73"/>
      <c r="FTE73"/>
      <c r="FTF73"/>
      <c r="FTG73"/>
      <c r="FTH73"/>
      <c r="FTI73"/>
      <c r="FTJ73"/>
      <c r="FTK73"/>
      <c r="FTL73"/>
      <c r="FTM73"/>
      <c r="FTN73"/>
      <c r="FTO73"/>
      <c r="FTP73"/>
      <c r="FTQ73"/>
      <c r="FTR73"/>
      <c r="FTS73"/>
      <c r="FTT73"/>
      <c r="FTU73"/>
      <c r="FTV73"/>
      <c r="FTW73"/>
      <c r="FTX73"/>
      <c r="FTY73"/>
      <c r="FTZ73"/>
      <c r="FUA73"/>
      <c r="FUB73"/>
      <c r="FUC73"/>
      <c r="FUD73"/>
      <c r="FUE73"/>
      <c r="FUF73"/>
      <c r="FUG73"/>
      <c r="FUH73"/>
      <c r="FUI73"/>
      <c r="FUJ73"/>
      <c r="FUK73"/>
      <c r="FUL73"/>
      <c r="FUM73"/>
      <c r="FUN73"/>
      <c r="FUO73"/>
      <c r="FUP73"/>
      <c r="FUQ73"/>
      <c r="FUR73"/>
      <c r="FUS73"/>
      <c r="FUT73"/>
      <c r="FUU73"/>
      <c r="FUV73"/>
      <c r="FUW73"/>
      <c r="FUX73"/>
      <c r="FUY73"/>
      <c r="FUZ73"/>
      <c r="FVA73"/>
      <c r="FVB73"/>
      <c r="FVC73"/>
      <c r="FVD73"/>
      <c r="FVE73"/>
      <c r="FVF73"/>
      <c r="FVG73"/>
      <c r="FVH73"/>
      <c r="FVI73"/>
      <c r="FVJ73"/>
      <c r="FVK73"/>
      <c r="FVL73"/>
      <c r="FVM73"/>
      <c r="FVN73"/>
      <c r="FVO73"/>
      <c r="FVP73"/>
      <c r="FVQ73"/>
      <c r="FVR73"/>
      <c r="FVS73"/>
      <c r="FVT73"/>
      <c r="FVU73"/>
      <c r="FVV73"/>
      <c r="FVW73"/>
      <c r="FVX73"/>
      <c r="FVY73"/>
      <c r="FVZ73"/>
      <c r="FWA73"/>
      <c r="FWB73"/>
      <c r="FWC73"/>
      <c r="FWD73"/>
      <c r="FWE73"/>
      <c r="FWF73"/>
      <c r="FWG73"/>
      <c r="FWH73"/>
      <c r="FWI73"/>
      <c r="FWJ73"/>
      <c r="FWK73"/>
      <c r="FWL73"/>
      <c r="FWM73"/>
      <c r="FWN73"/>
      <c r="FWO73"/>
      <c r="FWP73"/>
      <c r="FWQ73"/>
      <c r="FWR73"/>
      <c r="FWS73"/>
      <c r="FWT73"/>
      <c r="FWU73"/>
      <c r="FWV73"/>
      <c r="FWW73"/>
      <c r="FWX73"/>
      <c r="FWY73"/>
      <c r="FWZ73"/>
      <c r="FXA73"/>
      <c r="FXB73"/>
      <c r="FXC73"/>
      <c r="FXD73"/>
      <c r="FXE73"/>
      <c r="FXF73"/>
      <c r="FXG73"/>
      <c r="FXH73"/>
      <c r="FXI73"/>
      <c r="FXJ73"/>
      <c r="FXK73"/>
      <c r="FXL73"/>
      <c r="FXM73"/>
      <c r="FXN73"/>
      <c r="FXO73"/>
      <c r="FXP73"/>
      <c r="FXQ73"/>
      <c r="FXR73"/>
      <c r="FXS73"/>
      <c r="FXT73"/>
      <c r="FXU73"/>
      <c r="FXV73"/>
      <c r="FXW73"/>
      <c r="FXX73"/>
      <c r="FXY73"/>
      <c r="FXZ73"/>
      <c r="FYA73"/>
      <c r="FYB73"/>
      <c r="FYC73"/>
      <c r="FYD73"/>
      <c r="FYE73"/>
      <c r="FYF73"/>
      <c r="FYG73"/>
      <c r="FYH73"/>
      <c r="FYI73"/>
      <c r="FYJ73"/>
      <c r="FYK73"/>
      <c r="FYL73"/>
      <c r="FYM73"/>
      <c r="FYN73"/>
      <c r="FYO73"/>
      <c r="FYP73"/>
      <c r="FYQ73"/>
      <c r="FYR73"/>
      <c r="FYS73"/>
      <c r="FYT73"/>
      <c r="FYU73"/>
      <c r="FYV73"/>
      <c r="FYW73"/>
      <c r="FYX73"/>
      <c r="FYY73"/>
      <c r="FYZ73"/>
      <c r="FZA73"/>
      <c r="FZB73"/>
      <c r="FZC73"/>
      <c r="FZD73"/>
      <c r="FZE73"/>
      <c r="FZF73"/>
      <c r="FZG73"/>
      <c r="FZH73"/>
      <c r="FZI73"/>
      <c r="FZJ73"/>
      <c r="FZK73"/>
      <c r="FZL73"/>
      <c r="FZM73"/>
      <c r="FZN73"/>
      <c r="FZO73"/>
      <c r="FZP73"/>
      <c r="FZQ73"/>
      <c r="FZR73"/>
      <c r="FZS73"/>
      <c r="FZT73"/>
      <c r="FZU73"/>
      <c r="FZV73"/>
      <c r="FZW73"/>
      <c r="FZX73"/>
      <c r="FZY73"/>
      <c r="FZZ73"/>
      <c r="GAA73"/>
      <c r="GAB73"/>
      <c r="GAC73"/>
      <c r="GAD73"/>
      <c r="GAE73"/>
      <c r="GAF73"/>
      <c r="GAG73"/>
      <c r="GAH73"/>
      <c r="GAI73"/>
      <c r="GAJ73"/>
      <c r="GAK73"/>
      <c r="GAL73"/>
      <c r="GAM73"/>
      <c r="GAN73"/>
      <c r="GAO73"/>
      <c r="GAP73"/>
      <c r="GAQ73"/>
      <c r="GAR73"/>
      <c r="GAS73"/>
      <c r="GAT73"/>
      <c r="GAU73"/>
      <c r="GAV73"/>
      <c r="GAW73"/>
      <c r="GAX73"/>
      <c r="GAY73"/>
      <c r="GAZ73"/>
      <c r="GBA73"/>
      <c r="GBB73"/>
      <c r="GBC73"/>
      <c r="GBD73"/>
      <c r="GBE73"/>
      <c r="GBF73"/>
      <c r="GBG73"/>
      <c r="GBH73"/>
      <c r="GBI73"/>
      <c r="GBJ73"/>
      <c r="GBK73"/>
      <c r="GBL73"/>
      <c r="GBM73"/>
      <c r="GBN73"/>
      <c r="GBO73"/>
      <c r="GBP73"/>
      <c r="GBQ73"/>
      <c r="GBR73"/>
      <c r="GBS73"/>
      <c r="GBT73"/>
      <c r="GBU73"/>
      <c r="GBV73"/>
      <c r="GBW73"/>
      <c r="GBX73"/>
      <c r="GBY73"/>
      <c r="GBZ73"/>
      <c r="GCA73"/>
      <c r="GCB73"/>
      <c r="GCC73"/>
      <c r="GCD73"/>
      <c r="GCE73"/>
      <c r="GCF73"/>
      <c r="GCG73"/>
      <c r="GCH73"/>
      <c r="GCI73"/>
      <c r="GCJ73"/>
      <c r="GCK73"/>
      <c r="GCL73"/>
      <c r="GCM73"/>
      <c r="GCN73"/>
      <c r="GCO73"/>
      <c r="GCP73"/>
      <c r="GCQ73"/>
      <c r="GCR73"/>
      <c r="GCS73"/>
      <c r="GCT73"/>
      <c r="GCU73"/>
      <c r="GCV73"/>
      <c r="GCW73"/>
      <c r="GCX73"/>
      <c r="GCY73"/>
      <c r="GCZ73"/>
      <c r="GDA73"/>
      <c r="GDB73"/>
      <c r="GDC73"/>
      <c r="GDD73"/>
      <c r="GDE73"/>
      <c r="GDF73"/>
      <c r="GDG73"/>
      <c r="GDH73"/>
      <c r="GDI73"/>
      <c r="GDJ73"/>
      <c r="GDK73"/>
      <c r="GDL73"/>
      <c r="GDM73"/>
      <c r="GDN73"/>
      <c r="GDO73"/>
      <c r="GDP73"/>
      <c r="GDQ73"/>
      <c r="GDR73"/>
      <c r="GDS73"/>
      <c r="GDT73"/>
      <c r="GDU73"/>
      <c r="GDV73"/>
      <c r="GDW73"/>
      <c r="GDX73"/>
      <c r="GDY73"/>
      <c r="GDZ73"/>
      <c r="GEA73"/>
      <c r="GEB73"/>
      <c r="GEC73"/>
      <c r="GED73"/>
      <c r="GEE73"/>
      <c r="GEF73"/>
      <c r="GEG73"/>
      <c r="GEH73"/>
      <c r="GEI73"/>
      <c r="GEJ73"/>
      <c r="GEK73"/>
      <c r="GEL73"/>
      <c r="GEM73"/>
      <c r="GEN73"/>
      <c r="GEO73"/>
      <c r="GEP73"/>
      <c r="GEQ73"/>
      <c r="GER73"/>
      <c r="GES73"/>
      <c r="GET73"/>
      <c r="GEU73"/>
      <c r="GEV73"/>
      <c r="GEW73"/>
      <c r="GEX73"/>
      <c r="GEY73"/>
      <c r="GEZ73"/>
      <c r="GFA73"/>
      <c r="GFB73"/>
      <c r="GFC73"/>
      <c r="GFD73"/>
      <c r="GFE73"/>
      <c r="GFF73"/>
      <c r="GFG73"/>
      <c r="GFH73"/>
      <c r="GFI73"/>
      <c r="GFJ73"/>
      <c r="GFK73"/>
      <c r="GFL73"/>
      <c r="GFM73"/>
      <c r="GFN73"/>
      <c r="GFO73"/>
      <c r="GFP73"/>
      <c r="GFQ73"/>
      <c r="GFR73"/>
      <c r="GFS73"/>
      <c r="GFT73"/>
      <c r="GFU73"/>
      <c r="GFV73"/>
      <c r="GFW73"/>
      <c r="GFX73"/>
      <c r="GFY73"/>
      <c r="GFZ73"/>
      <c r="GGA73"/>
      <c r="GGB73"/>
      <c r="GGC73"/>
      <c r="GGD73"/>
      <c r="GGE73"/>
      <c r="GGF73"/>
      <c r="GGG73"/>
      <c r="GGH73"/>
      <c r="GGI73"/>
      <c r="GGJ73"/>
      <c r="GGK73"/>
      <c r="GGL73"/>
      <c r="GGM73"/>
      <c r="GGN73"/>
      <c r="GGO73"/>
      <c r="GGP73"/>
      <c r="GGQ73"/>
      <c r="GGR73"/>
      <c r="GGS73"/>
      <c r="GGT73"/>
      <c r="GGU73"/>
      <c r="GGV73"/>
      <c r="GGW73"/>
      <c r="GGX73"/>
      <c r="GGY73"/>
      <c r="GGZ73"/>
      <c r="GHA73"/>
      <c r="GHB73"/>
      <c r="GHC73"/>
      <c r="GHD73"/>
      <c r="GHE73"/>
      <c r="GHF73"/>
      <c r="GHG73"/>
      <c r="GHH73"/>
      <c r="GHI73"/>
      <c r="GHJ73"/>
      <c r="GHK73"/>
      <c r="GHL73"/>
      <c r="GHM73"/>
      <c r="GHN73"/>
      <c r="GHO73"/>
      <c r="GHP73"/>
      <c r="GHQ73"/>
      <c r="GHR73"/>
      <c r="GHS73"/>
      <c r="GHT73"/>
      <c r="GHU73"/>
      <c r="GHV73"/>
      <c r="GHW73"/>
      <c r="GHX73"/>
      <c r="GHY73"/>
      <c r="GHZ73"/>
      <c r="GIA73"/>
      <c r="GIB73"/>
      <c r="GIC73"/>
      <c r="GID73"/>
      <c r="GIE73"/>
      <c r="GIF73"/>
      <c r="GIG73"/>
      <c r="GIH73"/>
      <c r="GII73"/>
      <c r="GIJ73"/>
      <c r="GIK73"/>
      <c r="GIL73"/>
      <c r="GIM73"/>
      <c r="GIN73"/>
      <c r="GIO73"/>
      <c r="GIP73"/>
      <c r="GIQ73"/>
      <c r="GIR73"/>
      <c r="GIS73"/>
      <c r="GIT73"/>
      <c r="GIU73"/>
      <c r="GIV73"/>
      <c r="GIW73"/>
      <c r="GIX73"/>
      <c r="GIY73"/>
      <c r="GIZ73"/>
      <c r="GJA73"/>
      <c r="GJB73"/>
      <c r="GJC73"/>
      <c r="GJD73"/>
      <c r="GJE73"/>
      <c r="GJF73"/>
      <c r="GJG73"/>
      <c r="GJH73"/>
      <c r="GJI73"/>
      <c r="GJJ73"/>
      <c r="GJK73"/>
      <c r="GJL73"/>
      <c r="GJM73"/>
      <c r="GJN73"/>
      <c r="GJO73"/>
      <c r="GJP73"/>
      <c r="GJQ73"/>
      <c r="GJR73"/>
      <c r="GJS73"/>
      <c r="GJT73"/>
      <c r="GJU73"/>
      <c r="GJV73"/>
      <c r="GJW73"/>
      <c r="GJX73"/>
      <c r="GJY73"/>
      <c r="GJZ73"/>
      <c r="GKA73"/>
      <c r="GKB73"/>
      <c r="GKC73"/>
      <c r="GKD73"/>
      <c r="GKE73"/>
      <c r="GKF73"/>
      <c r="GKG73"/>
      <c r="GKH73"/>
      <c r="GKI73"/>
      <c r="GKJ73"/>
      <c r="GKK73"/>
      <c r="GKL73"/>
      <c r="GKM73"/>
      <c r="GKN73"/>
      <c r="GKO73"/>
      <c r="GKP73"/>
      <c r="GKQ73"/>
      <c r="GKR73"/>
      <c r="GKS73"/>
      <c r="GKT73"/>
      <c r="GKU73"/>
      <c r="GKV73"/>
      <c r="GKW73"/>
      <c r="GKX73"/>
      <c r="GKY73"/>
      <c r="GKZ73"/>
      <c r="GLA73"/>
      <c r="GLB73"/>
      <c r="GLC73"/>
      <c r="GLD73"/>
      <c r="GLE73"/>
      <c r="GLF73"/>
      <c r="GLG73"/>
      <c r="GLH73"/>
      <c r="GLI73"/>
      <c r="GLJ73"/>
      <c r="GLK73"/>
      <c r="GLL73"/>
      <c r="GLM73"/>
      <c r="GLN73"/>
      <c r="GLO73"/>
      <c r="GLP73"/>
      <c r="GLQ73"/>
      <c r="GLR73"/>
      <c r="GLS73"/>
      <c r="GLT73"/>
      <c r="GLU73"/>
      <c r="GLV73"/>
      <c r="GLW73"/>
      <c r="GLX73"/>
      <c r="GLY73"/>
      <c r="GLZ73"/>
      <c r="GMA73"/>
      <c r="GMB73"/>
      <c r="GMC73"/>
      <c r="GMD73"/>
      <c r="GME73"/>
      <c r="GMF73"/>
      <c r="GMG73"/>
      <c r="GMH73"/>
      <c r="GMI73"/>
      <c r="GMJ73"/>
      <c r="GMK73"/>
      <c r="GML73"/>
      <c r="GMM73"/>
      <c r="GMN73"/>
      <c r="GMO73"/>
      <c r="GMP73"/>
      <c r="GMQ73"/>
      <c r="GMR73"/>
      <c r="GMS73"/>
      <c r="GMT73"/>
      <c r="GMU73"/>
      <c r="GMV73"/>
      <c r="GMW73"/>
      <c r="GMX73"/>
      <c r="GMY73"/>
      <c r="GMZ73"/>
      <c r="GNA73"/>
      <c r="GNB73"/>
      <c r="GNC73"/>
      <c r="GND73"/>
      <c r="GNE73"/>
      <c r="GNF73"/>
      <c r="GNG73"/>
      <c r="GNH73"/>
      <c r="GNI73"/>
      <c r="GNJ73"/>
      <c r="GNK73"/>
      <c r="GNL73"/>
      <c r="GNM73"/>
      <c r="GNN73"/>
      <c r="GNO73"/>
      <c r="GNP73"/>
      <c r="GNQ73"/>
      <c r="GNR73"/>
      <c r="GNS73"/>
      <c r="GNT73"/>
      <c r="GNU73"/>
      <c r="GNV73"/>
      <c r="GNW73"/>
      <c r="GNX73"/>
      <c r="GNY73"/>
      <c r="GNZ73"/>
      <c r="GOA73"/>
      <c r="GOB73"/>
      <c r="GOC73"/>
      <c r="GOD73"/>
      <c r="GOE73"/>
      <c r="GOF73"/>
      <c r="GOG73"/>
      <c r="GOH73"/>
      <c r="GOI73"/>
      <c r="GOJ73"/>
      <c r="GOK73"/>
      <c r="GOL73"/>
      <c r="GOM73"/>
      <c r="GON73"/>
      <c r="GOO73"/>
      <c r="GOP73"/>
      <c r="GOQ73"/>
      <c r="GOR73"/>
      <c r="GOS73"/>
      <c r="GOT73"/>
      <c r="GOU73"/>
      <c r="GOV73"/>
      <c r="GOW73"/>
      <c r="GOX73"/>
      <c r="GOY73"/>
      <c r="GOZ73"/>
      <c r="GPA73"/>
      <c r="GPB73"/>
      <c r="GPC73"/>
      <c r="GPD73"/>
      <c r="GPE73"/>
      <c r="GPF73"/>
      <c r="GPG73"/>
      <c r="GPH73"/>
      <c r="GPI73"/>
      <c r="GPJ73"/>
      <c r="GPK73"/>
      <c r="GPL73"/>
      <c r="GPM73"/>
      <c r="GPN73"/>
      <c r="GPO73"/>
      <c r="GPP73"/>
      <c r="GPQ73"/>
      <c r="GPR73"/>
      <c r="GPS73"/>
      <c r="GPT73"/>
      <c r="GPU73"/>
      <c r="GPV73"/>
      <c r="GPW73"/>
      <c r="GPX73"/>
      <c r="GPY73"/>
      <c r="GPZ73"/>
      <c r="GQA73"/>
      <c r="GQB73"/>
      <c r="GQC73"/>
      <c r="GQD73"/>
      <c r="GQE73"/>
      <c r="GQF73"/>
      <c r="GQG73"/>
      <c r="GQH73"/>
      <c r="GQI73"/>
      <c r="GQJ73"/>
      <c r="GQK73"/>
      <c r="GQL73"/>
      <c r="GQM73"/>
      <c r="GQN73"/>
      <c r="GQO73"/>
      <c r="GQP73"/>
      <c r="GQQ73"/>
      <c r="GQR73"/>
      <c r="GQS73"/>
      <c r="GQT73"/>
      <c r="GQU73"/>
      <c r="GQV73"/>
      <c r="GQW73"/>
      <c r="GQX73"/>
      <c r="GQY73"/>
      <c r="GQZ73"/>
      <c r="GRA73"/>
      <c r="GRB73"/>
      <c r="GRC73"/>
      <c r="GRD73"/>
      <c r="GRE73"/>
      <c r="GRF73"/>
      <c r="GRG73"/>
      <c r="GRH73"/>
      <c r="GRI73"/>
      <c r="GRJ73"/>
      <c r="GRK73"/>
      <c r="GRL73"/>
      <c r="GRM73"/>
      <c r="GRN73"/>
      <c r="GRO73"/>
      <c r="GRP73"/>
      <c r="GRQ73"/>
      <c r="GRR73"/>
      <c r="GRS73"/>
      <c r="GRT73"/>
      <c r="GRU73"/>
      <c r="GRV73"/>
      <c r="GRW73"/>
      <c r="GRX73"/>
      <c r="GRY73"/>
      <c r="GRZ73"/>
      <c r="GSA73"/>
      <c r="GSB73"/>
      <c r="GSC73"/>
      <c r="GSD73"/>
      <c r="GSE73"/>
      <c r="GSF73"/>
      <c r="GSG73"/>
      <c r="GSH73"/>
      <c r="GSI73"/>
      <c r="GSJ73"/>
      <c r="GSK73"/>
      <c r="GSL73"/>
      <c r="GSM73"/>
      <c r="GSN73"/>
      <c r="GSO73"/>
      <c r="GSP73"/>
      <c r="GSQ73"/>
      <c r="GSR73"/>
      <c r="GSS73"/>
      <c r="GST73"/>
      <c r="GSU73"/>
      <c r="GSV73"/>
      <c r="GSW73"/>
      <c r="GSX73"/>
      <c r="GSY73"/>
      <c r="GSZ73"/>
      <c r="GTA73"/>
      <c r="GTB73"/>
      <c r="GTC73"/>
      <c r="GTD73"/>
      <c r="GTE73"/>
      <c r="GTF73"/>
      <c r="GTG73"/>
      <c r="GTH73"/>
      <c r="GTI73"/>
      <c r="GTJ73"/>
      <c r="GTK73"/>
      <c r="GTL73"/>
      <c r="GTM73"/>
      <c r="GTN73"/>
      <c r="GTO73"/>
      <c r="GTP73"/>
      <c r="GTQ73"/>
      <c r="GTR73"/>
      <c r="GTS73"/>
      <c r="GTT73"/>
      <c r="GTU73"/>
      <c r="GTV73"/>
      <c r="GTW73"/>
      <c r="GTX73"/>
      <c r="GTY73"/>
      <c r="GTZ73"/>
      <c r="GUA73"/>
      <c r="GUB73"/>
      <c r="GUC73"/>
      <c r="GUD73"/>
      <c r="GUE73"/>
      <c r="GUF73"/>
      <c r="GUG73"/>
      <c r="GUH73"/>
      <c r="GUI73"/>
      <c r="GUJ73"/>
      <c r="GUK73"/>
      <c r="GUL73"/>
      <c r="GUM73"/>
      <c r="GUN73"/>
      <c r="GUO73"/>
      <c r="GUP73"/>
      <c r="GUQ73"/>
      <c r="GUR73"/>
      <c r="GUS73"/>
      <c r="GUT73"/>
      <c r="GUU73"/>
      <c r="GUV73"/>
      <c r="GUW73"/>
      <c r="GUX73"/>
      <c r="GUY73"/>
      <c r="GUZ73"/>
      <c r="GVA73"/>
      <c r="GVB73"/>
      <c r="GVC73"/>
      <c r="GVD73"/>
      <c r="GVE73"/>
      <c r="GVF73"/>
      <c r="GVG73"/>
      <c r="GVH73"/>
      <c r="GVI73"/>
      <c r="GVJ73"/>
      <c r="GVK73"/>
      <c r="GVL73"/>
      <c r="GVM73"/>
      <c r="GVN73"/>
      <c r="GVO73"/>
      <c r="GVP73"/>
      <c r="GVQ73"/>
      <c r="GVR73"/>
      <c r="GVS73"/>
      <c r="GVT73"/>
      <c r="GVU73"/>
      <c r="GVV73"/>
      <c r="GVW73"/>
      <c r="GVX73"/>
      <c r="GVY73"/>
      <c r="GVZ73"/>
      <c r="GWA73"/>
      <c r="GWB73"/>
      <c r="GWC73"/>
      <c r="GWD73"/>
      <c r="GWE73"/>
      <c r="GWF73"/>
      <c r="GWG73"/>
      <c r="GWH73"/>
      <c r="GWI73"/>
      <c r="GWJ73"/>
      <c r="GWK73"/>
      <c r="GWL73"/>
      <c r="GWM73"/>
      <c r="GWN73"/>
      <c r="GWO73"/>
      <c r="GWP73"/>
      <c r="GWQ73"/>
      <c r="GWR73"/>
      <c r="GWS73"/>
      <c r="GWT73"/>
      <c r="GWU73"/>
      <c r="GWV73"/>
      <c r="GWW73"/>
      <c r="GWX73"/>
      <c r="GWY73"/>
      <c r="GWZ73"/>
      <c r="GXA73"/>
      <c r="GXB73"/>
      <c r="GXC73"/>
      <c r="GXD73"/>
      <c r="GXE73"/>
      <c r="GXF73"/>
      <c r="GXG73"/>
      <c r="GXH73"/>
      <c r="GXI73"/>
      <c r="GXJ73"/>
      <c r="GXK73"/>
      <c r="GXL73"/>
      <c r="GXM73"/>
      <c r="GXN73"/>
      <c r="GXO73"/>
      <c r="GXP73"/>
      <c r="GXQ73"/>
      <c r="GXR73"/>
      <c r="GXS73"/>
      <c r="GXT73"/>
      <c r="GXU73"/>
      <c r="GXV73"/>
      <c r="GXW73"/>
      <c r="GXX73"/>
      <c r="GXY73"/>
      <c r="GXZ73"/>
      <c r="GYA73"/>
      <c r="GYB73"/>
      <c r="GYC73"/>
      <c r="GYD73"/>
      <c r="GYE73"/>
      <c r="GYF73"/>
      <c r="GYG73"/>
      <c r="GYH73"/>
      <c r="GYI73"/>
      <c r="GYJ73"/>
      <c r="GYK73"/>
      <c r="GYL73"/>
      <c r="GYM73"/>
      <c r="GYN73"/>
      <c r="GYO73"/>
      <c r="GYP73"/>
      <c r="GYQ73"/>
      <c r="GYR73"/>
      <c r="GYS73"/>
      <c r="GYT73"/>
      <c r="GYU73"/>
      <c r="GYV73"/>
      <c r="GYW73"/>
      <c r="GYX73"/>
      <c r="GYY73"/>
      <c r="GYZ73"/>
      <c r="GZA73"/>
      <c r="GZB73"/>
      <c r="GZC73"/>
      <c r="GZD73"/>
      <c r="GZE73"/>
      <c r="GZF73"/>
      <c r="GZG73"/>
      <c r="GZH73"/>
      <c r="GZI73"/>
      <c r="GZJ73"/>
      <c r="GZK73"/>
      <c r="GZL73"/>
      <c r="GZM73"/>
      <c r="GZN73"/>
      <c r="GZO73"/>
      <c r="GZP73"/>
      <c r="GZQ73"/>
      <c r="GZR73"/>
      <c r="GZS73"/>
      <c r="GZT73"/>
      <c r="GZU73"/>
      <c r="GZV73"/>
      <c r="GZW73"/>
      <c r="GZX73"/>
      <c r="GZY73"/>
      <c r="GZZ73"/>
      <c r="HAA73"/>
      <c r="HAB73"/>
      <c r="HAC73"/>
      <c r="HAD73"/>
      <c r="HAE73"/>
      <c r="HAF73"/>
      <c r="HAG73"/>
      <c r="HAH73"/>
      <c r="HAI73"/>
      <c r="HAJ73"/>
      <c r="HAK73"/>
      <c r="HAL73"/>
      <c r="HAM73"/>
      <c r="HAN73"/>
      <c r="HAO73"/>
      <c r="HAP73"/>
      <c r="HAQ73"/>
      <c r="HAR73"/>
      <c r="HAS73"/>
      <c r="HAT73"/>
      <c r="HAU73"/>
      <c r="HAV73"/>
      <c r="HAW73"/>
      <c r="HAX73"/>
      <c r="HAY73"/>
      <c r="HAZ73"/>
      <c r="HBA73"/>
      <c r="HBB73"/>
      <c r="HBC73"/>
      <c r="HBD73"/>
      <c r="HBE73"/>
      <c r="HBF73"/>
      <c r="HBG73"/>
      <c r="HBH73"/>
      <c r="HBI73"/>
      <c r="HBJ73"/>
      <c r="HBK73"/>
      <c r="HBL73"/>
      <c r="HBM73"/>
      <c r="HBN73"/>
      <c r="HBO73"/>
      <c r="HBP73"/>
      <c r="HBQ73"/>
      <c r="HBR73"/>
      <c r="HBS73"/>
      <c r="HBT73"/>
      <c r="HBU73"/>
      <c r="HBV73"/>
      <c r="HBW73"/>
      <c r="HBX73"/>
      <c r="HBY73"/>
      <c r="HBZ73"/>
      <c r="HCA73"/>
      <c r="HCB73"/>
      <c r="HCC73"/>
      <c r="HCD73"/>
      <c r="HCE73"/>
      <c r="HCF73"/>
      <c r="HCG73"/>
      <c r="HCH73"/>
      <c r="HCI73"/>
      <c r="HCJ73"/>
      <c r="HCK73"/>
      <c r="HCL73"/>
      <c r="HCM73"/>
      <c r="HCN73"/>
      <c r="HCO73"/>
      <c r="HCP73"/>
      <c r="HCQ73"/>
      <c r="HCR73"/>
      <c r="HCS73"/>
      <c r="HCT73"/>
      <c r="HCU73"/>
      <c r="HCV73"/>
      <c r="HCW73"/>
      <c r="HCX73"/>
      <c r="HCY73"/>
      <c r="HCZ73"/>
      <c r="HDA73"/>
      <c r="HDB73"/>
      <c r="HDC73"/>
      <c r="HDD73"/>
      <c r="HDE73"/>
      <c r="HDF73"/>
      <c r="HDG73"/>
      <c r="HDH73"/>
      <c r="HDI73"/>
      <c r="HDJ73"/>
      <c r="HDK73"/>
      <c r="HDL73"/>
      <c r="HDM73"/>
      <c r="HDN73"/>
      <c r="HDO73"/>
      <c r="HDP73"/>
      <c r="HDQ73"/>
      <c r="HDR73"/>
      <c r="HDS73"/>
      <c r="HDT73"/>
      <c r="HDU73"/>
      <c r="HDV73"/>
      <c r="HDW73"/>
      <c r="HDX73"/>
      <c r="HDY73"/>
      <c r="HDZ73"/>
      <c r="HEA73"/>
      <c r="HEB73"/>
      <c r="HEC73"/>
      <c r="HED73"/>
      <c r="HEE73"/>
      <c r="HEF73"/>
      <c r="HEG73"/>
      <c r="HEH73"/>
      <c r="HEI73"/>
      <c r="HEJ73"/>
      <c r="HEK73"/>
      <c r="HEL73"/>
      <c r="HEM73"/>
      <c r="HEN73"/>
      <c r="HEO73"/>
      <c r="HEP73"/>
      <c r="HEQ73"/>
      <c r="HER73"/>
      <c r="HES73"/>
      <c r="HET73"/>
      <c r="HEU73"/>
      <c r="HEV73"/>
      <c r="HEW73"/>
      <c r="HEX73"/>
      <c r="HEY73"/>
      <c r="HEZ73"/>
      <c r="HFA73"/>
      <c r="HFB73"/>
      <c r="HFC73"/>
      <c r="HFD73"/>
      <c r="HFE73"/>
      <c r="HFF73"/>
      <c r="HFG73"/>
      <c r="HFH73"/>
      <c r="HFI73"/>
      <c r="HFJ73"/>
      <c r="HFK73"/>
      <c r="HFL73"/>
      <c r="HFM73"/>
      <c r="HFN73"/>
      <c r="HFO73"/>
      <c r="HFP73"/>
      <c r="HFQ73"/>
      <c r="HFR73"/>
      <c r="HFS73"/>
      <c r="HFT73"/>
      <c r="HFU73"/>
      <c r="HFV73"/>
      <c r="HFW73"/>
      <c r="HFX73"/>
      <c r="HFY73"/>
      <c r="HFZ73"/>
      <c r="HGA73"/>
      <c r="HGB73"/>
      <c r="HGC73"/>
      <c r="HGD73"/>
      <c r="HGE73"/>
      <c r="HGF73"/>
      <c r="HGG73"/>
      <c r="HGH73"/>
      <c r="HGI73"/>
      <c r="HGJ73"/>
      <c r="HGK73"/>
      <c r="HGL73"/>
      <c r="HGM73"/>
      <c r="HGN73"/>
      <c r="HGO73"/>
      <c r="HGP73"/>
      <c r="HGQ73"/>
      <c r="HGR73"/>
      <c r="HGS73"/>
      <c r="HGT73"/>
      <c r="HGU73"/>
      <c r="HGV73"/>
      <c r="HGW73"/>
      <c r="HGX73"/>
      <c r="HGY73"/>
      <c r="HGZ73"/>
      <c r="HHA73"/>
      <c r="HHB73"/>
      <c r="HHC73"/>
      <c r="HHD73"/>
      <c r="HHE73"/>
      <c r="HHF73"/>
      <c r="HHG73"/>
      <c r="HHH73"/>
      <c r="HHI73"/>
      <c r="HHJ73"/>
      <c r="HHK73"/>
      <c r="HHL73"/>
      <c r="HHM73"/>
      <c r="HHN73"/>
      <c r="HHO73"/>
      <c r="HHP73"/>
      <c r="HHQ73"/>
      <c r="HHR73"/>
      <c r="HHS73"/>
      <c r="HHT73"/>
      <c r="HHU73"/>
      <c r="HHV73"/>
      <c r="HHW73"/>
      <c r="HHX73"/>
      <c r="HHY73"/>
      <c r="HHZ73"/>
      <c r="HIA73"/>
      <c r="HIB73"/>
      <c r="HIC73"/>
      <c r="HID73"/>
      <c r="HIE73"/>
      <c r="HIF73"/>
      <c r="HIG73"/>
      <c r="HIH73"/>
      <c r="HII73"/>
      <c r="HIJ73"/>
      <c r="HIK73"/>
      <c r="HIL73"/>
      <c r="HIM73"/>
      <c r="HIN73"/>
      <c r="HIO73"/>
      <c r="HIP73"/>
      <c r="HIQ73"/>
      <c r="HIR73"/>
      <c r="HIS73"/>
      <c r="HIT73"/>
      <c r="HIU73"/>
      <c r="HIV73"/>
      <c r="HIW73"/>
      <c r="HIX73"/>
      <c r="HIY73"/>
      <c r="HIZ73"/>
      <c r="HJA73"/>
      <c r="HJB73"/>
      <c r="HJC73"/>
      <c r="HJD73"/>
      <c r="HJE73"/>
      <c r="HJF73"/>
      <c r="HJG73"/>
      <c r="HJH73"/>
      <c r="HJI73"/>
      <c r="HJJ73"/>
      <c r="HJK73"/>
      <c r="HJL73"/>
      <c r="HJM73"/>
      <c r="HJN73"/>
      <c r="HJO73"/>
      <c r="HJP73"/>
      <c r="HJQ73"/>
      <c r="HJR73"/>
      <c r="HJS73"/>
      <c r="HJT73"/>
      <c r="HJU73"/>
      <c r="HJV73"/>
      <c r="HJW73"/>
      <c r="HJX73"/>
      <c r="HJY73"/>
      <c r="HJZ73"/>
      <c r="HKA73"/>
      <c r="HKB73"/>
      <c r="HKC73"/>
      <c r="HKD73"/>
      <c r="HKE73"/>
      <c r="HKF73"/>
      <c r="HKG73"/>
      <c r="HKH73"/>
      <c r="HKI73"/>
      <c r="HKJ73"/>
      <c r="HKK73"/>
      <c r="HKL73"/>
      <c r="HKM73"/>
      <c r="HKN73"/>
      <c r="HKO73"/>
      <c r="HKP73"/>
      <c r="HKQ73"/>
      <c r="HKR73"/>
      <c r="HKS73"/>
      <c r="HKT73"/>
      <c r="HKU73"/>
      <c r="HKV73"/>
      <c r="HKW73"/>
      <c r="HKX73"/>
      <c r="HKY73"/>
      <c r="HKZ73"/>
      <c r="HLA73"/>
      <c r="HLB73"/>
      <c r="HLC73"/>
      <c r="HLD73"/>
      <c r="HLE73"/>
      <c r="HLF73"/>
      <c r="HLG73"/>
      <c r="HLH73"/>
      <c r="HLI73"/>
      <c r="HLJ73"/>
      <c r="HLK73"/>
      <c r="HLL73"/>
      <c r="HLM73"/>
      <c r="HLN73"/>
      <c r="HLO73"/>
      <c r="HLP73"/>
      <c r="HLQ73"/>
      <c r="HLR73"/>
      <c r="HLS73"/>
      <c r="HLT73"/>
      <c r="HLU73"/>
      <c r="HLV73"/>
      <c r="HLW73"/>
      <c r="HLX73"/>
      <c r="HLY73"/>
      <c r="HLZ73"/>
      <c r="HMA73"/>
      <c r="HMB73"/>
      <c r="HMC73"/>
      <c r="HMD73"/>
      <c r="HME73"/>
      <c r="HMF73"/>
      <c r="HMG73"/>
      <c r="HMH73"/>
      <c r="HMI73"/>
      <c r="HMJ73"/>
      <c r="HMK73"/>
      <c r="HML73"/>
      <c r="HMM73"/>
      <c r="HMN73"/>
      <c r="HMO73"/>
      <c r="HMP73"/>
      <c r="HMQ73"/>
      <c r="HMR73"/>
      <c r="HMS73"/>
      <c r="HMT73"/>
      <c r="HMU73"/>
      <c r="HMV73"/>
      <c r="HMW73"/>
      <c r="HMX73"/>
      <c r="HMY73"/>
      <c r="HMZ73"/>
      <c r="HNA73"/>
      <c r="HNB73"/>
      <c r="HNC73"/>
      <c r="HND73"/>
      <c r="HNE73"/>
      <c r="HNF73"/>
      <c r="HNG73"/>
      <c r="HNH73"/>
      <c r="HNI73"/>
      <c r="HNJ73"/>
      <c r="HNK73"/>
      <c r="HNL73"/>
      <c r="HNM73"/>
      <c r="HNN73"/>
      <c r="HNO73"/>
      <c r="HNP73"/>
      <c r="HNQ73"/>
      <c r="HNR73"/>
      <c r="HNS73"/>
      <c r="HNT73"/>
      <c r="HNU73"/>
      <c r="HNV73"/>
      <c r="HNW73"/>
      <c r="HNX73"/>
      <c r="HNY73"/>
      <c r="HNZ73"/>
      <c r="HOA73"/>
      <c r="HOB73"/>
      <c r="HOC73"/>
      <c r="HOD73"/>
      <c r="HOE73"/>
      <c r="HOF73"/>
      <c r="HOG73"/>
      <c r="HOH73"/>
      <c r="HOI73"/>
      <c r="HOJ73"/>
      <c r="HOK73"/>
      <c r="HOL73"/>
      <c r="HOM73"/>
      <c r="HON73"/>
      <c r="HOO73"/>
      <c r="HOP73"/>
      <c r="HOQ73"/>
      <c r="HOR73"/>
      <c r="HOS73"/>
      <c r="HOT73"/>
      <c r="HOU73"/>
      <c r="HOV73"/>
      <c r="HOW73"/>
      <c r="HOX73"/>
      <c r="HOY73"/>
      <c r="HOZ73"/>
      <c r="HPA73"/>
      <c r="HPB73"/>
      <c r="HPC73"/>
      <c r="HPD73"/>
      <c r="HPE73"/>
      <c r="HPF73"/>
      <c r="HPG73"/>
      <c r="HPH73"/>
      <c r="HPI73"/>
      <c r="HPJ73"/>
      <c r="HPK73"/>
      <c r="HPL73"/>
      <c r="HPM73"/>
      <c r="HPN73"/>
      <c r="HPO73"/>
      <c r="HPP73"/>
      <c r="HPQ73"/>
      <c r="HPR73"/>
      <c r="HPS73"/>
      <c r="HPT73"/>
      <c r="HPU73"/>
      <c r="HPV73"/>
      <c r="HPW73"/>
      <c r="HPX73"/>
      <c r="HPY73"/>
      <c r="HPZ73"/>
      <c r="HQA73"/>
      <c r="HQB73"/>
      <c r="HQC73"/>
      <c r="HQD73"/>
      <c r="HQE73"/>
      <c r="HQF73"/>
      <c r="HQG73"/>
      <c r="HQH73"/>
      <c r="HQI73"/>
      <c r="HQJ73"/>
      <c r="HQK73"/>
      <c r="HQL73"/>
      <c r="HQM73"/>
      <c r="HQN73"/>
      <c r="HQO73"/>
      <c r="HQP73"/>
      <c r="HQQ73"/>
      <c r="HQR73"/>
      <c r="HQS73"/>
      <c r="HQT73"/>
      <c r="HQU73"/>
      <c r="HQV73"/>
      <c r="HQW73"/>
      <c r="HQX73"/>
      <c r="HQY73"/>
      <c r="HQZ73"/>
      <c r="HRA73"/>
      <c r="HRB73"/>
      <c r="HRC73"/>
      <c r="HRD73"/>
      <c r="HRE73"/>
      <c r="HRF73"/>
      <c r="HRG73"/>
      <c r="HRH73"/>
      <c r="HRI73"/>
      <c r="HRJ73"/>
      <c r="HRK73"/>
      <c r="HRL73"/>
      <c r="HRM73"/>
      <c r="HRN73"/>
      <c r="HRO73"/>
      <c r="HRP73"/>
      <c r="HRQ73"/>
      <c r="HRR73"/>
      <c r="HRS73"/>
      <c r="HRT73"/>
      <c r="HRU73"/>
      <c r="HRV73"/>
      <c r="HRW73"/>
      <c r="HRX73"/>
      <c r="HRY73"/>
      <c r="HRZ73"/>
      <c r="HSA73"/>
      <c r="HSB73"/>
      <c r="HSC73"/>
      <c r="HSD73"/>
      <c r="HSE73"/>
      <c r="HSF73"/>
      <c r="HSG73"/>
      <c r="HSH73"/>
      <c r="HSI73"/>
      <c r="HSJ73"/>
      <c r="HSK73"/>
      <c r="HSL73"/>
      <c r="HSM73"/>
      <c r="HSN73"/>
      <c r="HSO73"/>
      <c r="HSP73"/>
      <c r="HSQ73"/>
      <c r="HSR73"/>
      <c r="HSS73"/>
      <c r="HST73"/>
      <c r="HSU73"/>
      <c r="HSV73"/>
      <c r="HSW73"/>
      <c r="HSX73"/>
      <c r="HSY73"/>
      <c r="HSZ73"/>
      <c r="HTA73"/>
      <c r="HTB73"/>
      <c r="HTC73"/>
      <c r="HTD73"/>
      <c r="HTE73"/>
      <c r="HTF73"/>
      <c r="HTG73"/>
      <c r="HTH73"/>
      <c r="HTI73"/>
      <c r="HTJ73"/>
      <c r="HTK73"/>
      <c r="HTL73"/>
      <c r="HTM73"/>
      <c r="HTN73"/>
      <c r="HTO73"/>
      <c r="HTP73"/>
      <c r="HTQ73"/>
      <c r="HTR73"/>
      <c r="HTS73"/>
      <c r="HTT73"/>
      <c r="HTU73"/>
      <c r="HTV73"/>
      <c r="HTW73"/>
      <c r="HTX73"/>
      <c r="HTY73"/>
      <c r="HTZ73"/>
      <c r="HUA73"/>
      <c r="HUB73"/>
      <c r="HUC73"/>
      <c r="HUD73"/>
      <c r="HUE73"/>
      <c r="HUF73"/>
      <c r="HUG73"/>
      <c r="HUH73"/>
      <c r="HUI73"/>
      <c r="HUJ73"/>
      <c r="HUK73"/>
      <c r="HUL73"/>
      <c r="HUM73"/>
      <c r="HUN73"/>
      <c r="HUO73"/>
      <c r="HUP73"/>
      <c r="HUQ73"/>
      <c r="HUR73"/>
      <c r="HUS73"/>
      <c r="HUT73"/>
      <c r="HUU73"/>
      <c r="HUV73"/>
      <c r="HUW73"/>
      <c r="HUX73"/>
      <c r="HUY73"/>
      <c r="HUZ73"/>
      <c r="HVA73"/>
      <c r="HVB73"/>
      <c r="HVC73"/>
      <c r="HVD73"/>
      <c r="HVE73"/>
      <c r="HVF73"/>
      <c r="HVG73"/>
      <c r="HVH73"/>
      <c r="HVI73"/>
      <c r="HVJ73"/>
      <c r="HVK73"/>
      <c r="HVL73"/>
      <c r="HVM73"/>
      <c r="HVN73"/>
      <c r="HVO73"/>
      <c r="HVP73"/>
      <c r="HVQ73"/>
      <c r="HVR73"/>
      <c r="HVS73"/>
      <c r="HVT73"/>
      <c r="HVU73"/>
      <c r="HVV73"/>
      <c r="HVW73"/>
      <c r="HVX73"/>
      <c r="HVY73"/>
      <c r="HVZ73"/>
      <c r="HWA73"/>
      <c r="HWB73"/>
      <c r="HWC73"/>
      <c r="HWD73"/>
      <c r="HWE73"/>
      <c r="HWF73"/>
      <c r="HWG73"/>
      <c r="HWH73"/>
      <c r="HWI73"/>
      <c r="HWJ73"/>
      <c r="HWK73"/>
      <c r="HWL73"/>
      <c r="HWM73"/>
      <c r="HWN73"/>
      <c r="HWO73"/>
      <c r="HWP73"/>
      <c r="HWQ73"/>
      <c r="HWR73"/>
      <c r="HWS73"/>
      <c r="HWT73"/>
      <c r="HWU73"/>
      <c r="HWV73"/>
      <c r="HWW73"/>
      <c r="HWX73"/>
      <c r="HWY73"/>
      <c r="HWZ73"/>
      <c r="HXA73"/>
      <c r="HXB73"/>
      <c r="HXC73"/>
      <c r="HXD73"/>
      <c r="HXE73"/>
      <c r="HXF73"/>
      <c r="HXG73"/>
      <c r="HXH73"/>
      <c r="HXI73"/>
      <c r="HXJ73"/>
      <c r="HXK73"/>
      <c r="HXL73"/>
      <c r="HXM73"/>
      <c r="HXN73"/>
      <c r="HXO73"/>
      <c r="HXP73"/>
      <c r="HXQ73"/>
      <c r="HXR73"/>
      <c r="HXS73"/>
      <c r="HXT73"/>
      <c r="HXU73"/>
      <c r="HXV73"/>
      <c r="HXW73"/>
      <c r="HXX73"/>
      <c r="HXY73"/>
      <c r="HXZ73"/>
      <c r="HYA73"/>
      <c r="HYB73"/>
      <c r="HYC73"/>
      <c r="HYD73"/>
      <c r="HYE73"/>
      <c r="HYF73"/>
      <c r="HYG73"/>
      <c r="HYH73"/>
      <c r="HYI73"/>
      <c r="HYJ73"/>
      <c r="HYK73"/>
      <c r="HYL73"/>
      <c r="HYM73"/>
      <c r="HYN73"/>
      <c r="HYO73"/>
      <c r="HYP73"/>
      <c r="HYQ73"/>
      <c r="HYR73"/>
      <c r="HYS73"/>
      <c r="HYT73"/>
      <c r="HYU73"/>
      <c r="HYV73"/>
      <c r="HYW73"/>
      <c r="HYX73"/>
      <c r="HYY73"/>
      <c r="HYZ73"/>
      <c r="HZA73"/>
      <c r="HZB73"/>
      <c r="HZC73"/>
      <c r="HZD73"/>
      <c r="HZE73"/>
      <c r="HZF73"/>
      <c r="HZG73"/>
      <c r="HZH73"/>
      <c r="HZI73"/>
      <c r="HZJ73"/>
      <c r="HZK73"/>
      <c r="HZL73"/>
      <c r="HZM73"/>
      <c r="HZN73"/>
      <c r="HZO73"/>
      <c r="HZP73"/>
      <c r="HZQ73"/>
      <c r="HZR73"/>
      <c r="HZS73"/>
      <c r="HZT73"/>
      <c r="HZU73"/>
      <c r="HZV73"/>
      <c r="HZW73"/>
      <c r="HZX73"/>
      <c r="HZY73"/>
      <c r="HZZ73"/>
      <c r="IAA73"/>
      <c r="IAB73"/>
      <c r="IAC73"/>
      <c r="IAD73"/>
      <c r="IAE73"/>
      <c r="IAF73"/>
      <c r="IAG73"/>
      <c r="IAH73"/>
      <c r="IAI73"/>
      <c r="IAJ73"/>
      <c r="IAK73"/>
      <c r="IAL73"/>
      <c r="IAM73"/>
      <c r="IAN73"/>
      <c r="IAO73"/>
      <c r="IAP73"/>
      <c r="IAQ73"/>
      <c r="IAR73"/>
      <c r="IAS73"/>
      <c r="IAT73"/>
      <c r="IAU73"/>
      <c r="IAV73"/>
      <c r="IAW73"/>
      <c r="IAX73"/>
      <c r="IAY73"/>
      <c r="IAZ73"/>
      <c r="IBA73"/>
      <c r="IBB73"/>
      <c r="IBC73"/>
      <c r="IBD73"/>
      <c r="IBE73"/>
      <c r="IBF73"/>
      <c r="IBG73"/>
      <c r="IBH73"/>
      <c r="IBI73"/>
      <c r="IBJ73"/>
      <c r="IBK73"/>
      <c r="IBL73"/>
      <c r="IBM73"/>
      <c r="IBN73"/>
      <c r="IBO73"/>
      <c r="IBP73"/>
      <c r="IBQ73"/>
      <c r="IBR73"/>
      <c r="IBS73"/>
      <c r="IBT73"/>
      <c r="IBU73"/>
      <c r="IBV73"/>
      <c r="IBW73"/>
      <c r="IBX73"/>
      <c r="IBY73"/>
      <c r="IBZ73"/>
      <c r="ICA73"/>
      <c r="ICB73"/>
      <c r="ICC73"/>
      <c r="ICD73"/>
      <c r="ICE73"/>
      <c r="ICF73"/>
      <c r="ICG73"/>
      <c r="ICH73"/>
      <c r="ICI73"/>
      <c r="ICJ73"/>
      <c r="ICK73"/>
      <c r="ICL73"/>
      <c r="ICM73"/>
      <c r="ICN73"/>
      <c r="ICO73"/>
      <c r="ICP73"/>
      <c r="ICQ73"/>
      <c r="ICR73"/>
      <c r="ICS73"/>
      <c r="ICT73"/>
      <c r="ICU73"/>
      <c r="ICV73"/>
      <c r="ICW73"/>
      <c r="ICX73"/>
      <c r="ICY73"/>
      <c r="ICZ73"/>
      <c r="IDA73"/>
      <c r="IDB73"/>
      <c r="IDC73"/>
      <c r="IDD73"/>
      <c r="IDE73"/>
      <c r="IDF73"/>
      <c r="IDG73"/>
      <c r="IDH73"/>
      <c r="IDI73"/>
      <c r="IDJ73"/>
      <c r="IDK73"/>
      <c r="IDL73"/>
      <c r="IDM73"/>
      <c r="IDN73"/>
      <c r="IDO73"/>
      <c r="IDP73"/>
      <c r="IDQ73"/>
      <c r="IDR73"/>
      <c r="IDS73"/>
      <c r="IDT73"/>
      <c r="IDU73"/>
      <c r="IDV73"/>
      <c r="IDW73"/>
      <c r="IDX73"/>
      <c r="IDY73"/>
      <c r="IDZ73"/>
      <c r="IEA73"/>
      <c r="IEB73"/>
      <c r="IEC73"/>
      <c r="IED73"/>
      <c r="IEE73"/>
      <c r="IEF73"/>
      <c r="IEG73"/>
      <c r="IEH73"/>
      <c r="IEI73"/>
      <c r="IEJ73"/>
      <c r="IEK73"/>
      <c r="IEL73"/>
      <c r="IEM73"/>
      <c r="IEN73"/>
      <c r="IEO73"/>
      <c r="IEP73"/>
      <c r="IEQ73"/>
      <c r="IER73"/>
      <c r="IES73"/>
      <c r="IET73"/>
      <c r="IEU73"/>
      <c r="IEV73"/>
      <c r="IEW73"/>
      <c r="IEX73"/>
      <c r="IEY73"/>
      <c r="IEZ73"/>
      <c r="IFA73"/>
      <c r="IFB73"/>
      <c r="IFC73"/>
      <c r="IFD73"/>
      <c r="IFE73"/>
      <c r="IFF73"/>
      <c r="IFG73"/>
      <c r="IFH73"/>
      <c r="IFI73"/>
      <c r="IFJ73"/>
      <c r="IFK73"/>
      <c r="IFL73"/>
      <c r="IFM73"/>
      <c r="IFN73"/>
      <c r="IFO73"/>
      <c r="IFP73"/>
      <c r="IFQ73"/>
      <c r="IFR73"/>
      <c r="IFS73"/>
      <c r="IFT73"/>
      <c r="IFU73"/>
      <c r="IFV73"/>
      <c r="IFW73"/>
      <c r="IFX73"/>
      <c r="IFY73"/>
      <c r="IFZ73"/>
      <c r="IGA73"/>
      <c r="IGB73"/>
      <c r="IGC73"/>
      <c r="IGD73"/>
      <c r="IGE73"/>
      <c r="IGF73"/>
      <c r="IGG73"/>
      <c r="IGH73"/>
      <c r="IGI73"/>
      <c r="IGJ73"/>
      <c r="IGK73"/>
      <c r="IGL73"/>
      <c r="IGM73"/>
      <c r="IGN73"/>
      <c r="IGO73"/>
      <c r="IGP73"/>
      <c r="IGQ73"/>
      <c r="IGR73"/>
      <c r="IGS73"/>
      <c r="IGT73"/>
      <c r="IGU73"/>
      <c r="IGV73"/>
      <c r="IGW73"/>
      <c r="IGX73"/>
      <c r="IGY73"/>
      <c r="IGZ73"/>
      <c r="IHA73"/>
      <c r="IHB73"/>
      <c r="IHC73"/>
      <c r="IHD73"/>
      <c r="IHE73"/>
      <c r="IHF73"/>
      <c r="IHG73"/>
      <c r="IHH73"/>
      <c r="IHI73"/>
      <c r="IHJ73"/>
      <c r="IHK73"/>
      <c r="IHL73"/>
      <c r="IHM73"/>
      <c r="IHN73"/>
      <c r="IHO73"/>
      <c r="IHP73"/>
      <c r="IHQ73"/>
      <c r="IHR73"/>
      <c r="IHS73"/>
      <c r="IHT73"/>
      <c r="IHU73"/>
      <c r="IHV73"/>
      <c r="IHW73"/>
      <c r="IHX73"/>
      <c r="IHY73"/>
      <c r="IHZ73"/>
      <c r="IIA73"/>
      <c r="IIB73"/>
      <c r="IIC73"/>
      <c r="IID73"/>
      <c r="IIE73"/>
      <c r="IIF73"/>
      <c r="IIG73"/>
      <c r="IIH73"/>
      <c r="III73"/>
      <c r="IIJ73"/>
      <c r="IIK73"/>
      <c r="IIL73"/>
      <c r="IIM73"/>
      <c r="IIN73"/>
      <c r="IIO73"/>
      <c r="IIP73"/>
      <c r="IIQ73"/>
      <c r="IIR73"/>
      <c r="IIS73"/>
      <c r="IIT73"/>
      <c r="IIU73"/>
      <c r="IIV73"/>
      <c r="IIW73"/>
      <c r="IIX73"/>
      <c r="IIY73"/>
      <c r="IIZ73"/>
      <c r="IJA73"/>
      <c r="IJB73"/>
      <c r="IJC73"/>
      <c r="IJD73"/>
      <c r="IJE73"/>
      <c r="IJF73"/>
      <c r="IJG73"/>
      <c r="IJH73"/>
      <c r="IJI73"/>
      <c r="IJJ73"/>
      <c r="IJK73"/>
      <c r="IJL73"/>
      <c r="IJM73"/>
      <c r="IJN73"/>
      <c r="IJO73"/>
      <c r="IJP73"/>
      <c r="IJQ73"/>
      <c r="IJR73"/>
      <c r="IJS73"/>
      <c r="IJT73"/>
      <c r="IJU73"/>
      <c r="IJV73"/>
      <c r="IJW73"/>
      <c r="IJX73"/>
      <c r="IJY73"/>
      <c r="IJZ73"/>
      <c r="IKA73"/>
      <c r="IKB73"/>
      <c r="IKC73"/>
      <c r="IKD73"/>
      <c r="IKE73"/>
      <c r="IKF73"/>
      <c r="IKG73"/>
      <c r="IKH73"/>
      <c r="IKI73"/>
      <c r="IKJ73"/>
      <c r="IKK73"/>
      <c r="IKL73"/>
      <c r="IKM73"/>
      <c r="IKN73"/>
      <c r="IKO73"/>
      <c r="IKP73"/>
      <c r="IKQ73"/>
      <c r="IKR73"/>
      <c r="IKS73"/>
      <c r="IKT73"/>
      <c r="IKU73"/>
      <c r="IKV73"/>
      <c r="IKW73"/>
      <c r="IKX73"/>
      <c r="IKY73"/>
      <c r="IKZ73"/>
      <c r="ILA73"/>
      <c r="ILB73"/>
      <c r="ILC73"/>
      <c r="ILD73"/>
      <c r="ILE73"/>
      <c r="ILF73"/>
      <c r="ILG73"/>
      <c r="ILH73"/>
      <c r="ILI73"/>
      <c r="ILJ73"/>
      <c r="ILK73"/>
      <c r="ILL73"/>
      <c r="ILM73"/>
      <c r="ILN73"/>
      <c r="ILO73"/>
      <c r="ILP73"/>
      <c r="ILQ73"/>
      <c r="ILR73"/>
      <c r="ILS73"/>
      <c r="ILT73"/>
      <c r="ILU73"/>
      <c r="ILV73"/>
      <c r="ILW73"/>
      <c r="ILX73"/>
      <c r="ILY73"/>
      <c r="ILZ73"/>
      <c r="IMA73"/>
      <c r="IMB73"/>
      <c r="IMC73"/>
      <c r="IMD73"/>
      <c r="IME73"/>
      <c r="IMF73"/>
      <c r="IMG73"/>
      <c r="IMH73"/>
      <c r="IMI73"/>
      <c r="IMJ73"/>
      <c r="IMK73"/>
      <c r="IML73"/>
      <c r="IMM73"/>
      <c r="IMN73"/>
      <c r="IMO73"/>
      <c r="IMP73"/>
      <c r="IMQ73"/>
      <c r="IMR73"/>
      <c r="IMS73"/>
      <c r="IMT73"/>
      <c r="IMU73"/>
      <c r="IMV73"/>
      <c r="IMW73"/>
      <c r="IMX73"/>
      <c r="IMY73"/>
      <c r="IMZ73"/>
      <c r="INA73"/>
      <c r="INB73"/>
      <c r="INC73"/>
      <c r="IND73"/>
      <c r="INE73"/>
      <c r="INF73"/>
      <c r="ING73"/>
      <c r="INH73"/>
      <c r="INI73"/>
      <c r="INJ73"/>
      <c r="INK73"/>
      <c r="INL73"/>
      <c r="INM73"/>
      <c r="INN73"/>
      <c r="INO73"/>
      <c r="INP73"/>
      <c r="INQ73"/>
      <c r="INR73"/>
      <c r="INS73"/>
      <c r="INT73"/>
      <c r="INU73"/>
      <c r="INV73"/>
      <c r="INW73"/>
      <c r="INX73"/>
      <c r="INY73"/>
      <c r="INZ73"/>
      <c r="IOA73"/>
      <c r="IOB73"/>
      <c r="IOC73"/>
      <c r="IOD73"/>
      <c r="IOE73"/>
      <c r="IOF73"/>
      <c r="IOG73"/>
      <c r="IOH73"/>
      <c r="IOI73"/>
      <c r="IOJ73"/>
      <c r="IOK73"/>
      <c r="IOL73"/>
      <c r="IOM73"/>
      <c r="ION73"/>
      <c r="IOO73"/>
      <c r="IOP73"/>
      <c r="IOQ73"/>
      <c r="IOR73"/>
      <c r="IOS73"/>
      <c r="IOT73"/>
      <c r="IOU73"/>
      <c r="IOV73"/>
      <c r="IOW73"/>
      <c r="IOX73"/>
      <c r="IOY73"/>
      <c r="IOZ73"/>
      <c r="IPA73"/>
      <c r="IPB73"/>
      <c r="IPC73"/>
      <c r="IPD73"/>
      <c r="IPE73"/>
      <c r="IPF73"/>
      <c r="IPG73"/>
      <c r="IPH73"/>
      <c r="IPI73"/>
      <c r="IPJ73"/>
      <c r="IPK73"/>
      <c r="IPL73"/>
      <c r="IPM73"/>
      <c r="IPN73"/>
      <c r="IPO73"/>
      <c r="IPP73"/>
      <c r="IPQ73"/>
      <c r="IPR73"/>
      <c r="IPS73"/>
      <c r="IPT73"/>
      <c r="IPU73"/>
      <c r="IPV73"/>
      <c r="IPW73"/>
      <c r="IPX73"/>
      <c r="IPY73"/>
      <c r="IPZ73"/>
      <c r="IQA73"/>
      <c r="IQB73"/>
      <c r="IQC73"/>
      <c r="IQD73"/>
      <c r="IQE73"/>
      <c r="IQF73"/>
      <c r="IQG73"/>
      <c r="IQH73"/>
      <c r="IQI73"/>
      <c r="IQJ73"/>
      <c r="IQK73"/>
      <c r="IQL73"/>
      <c r="IQM73"/>
      <c r="IQN73"/>
      <c r="IQO73"/>
      <c r="IQP73"/>
      <c r="IQQ73"/>
      <c r="IQR73"/>
      <c r="IQS73"/>
      <c r="IQT73"/>
      <c r="IQU73"/>
      <c r="IQV73"/>
      <c r="IQW73"/>
      <c r="IQX73"/>
      <c r="IQY73"/>
      <c r="IQZ73"/>
      <c r="IRA73"/>
      <c r="IRB73"/>
      <c r="IRC73"/>
      <c r="IRD73"/>
      <c r="IRE73"/>
      <c r="IRF73"/>
      <c r="IRG73"/>
      <c r="IRH73"/>
      <c r="IRI73"/>
      <c r="IRJ73"/>
      <c r="IRK73"/>
      <c r="IRL73"/>
      <c r="IRM73"/>
      <c r="IRN73"/>
      <c r="IRO73"/>
      <c r="IRP73"/>
      <c r="IRQ73"/>
      <c r="IRR73"/>
      <c r="IRS73"/>
      <c r="IRT73"/>
      <c r="IRU73"/>
      <c r="IRV73"/>
      <c r="IRW73"/>
      <c r="IRX73"/>
      <c r="IRY73"/>
      <c r="IRZ73"/>
      <c r="ISA73"/>
      <c r="ISB73"/>
      <c r="ISC73"/>
      <c r="ISD73"/>
      <c r="ISE73"/>
      <c r="ISF73"/>
      <c r="ISG73"/>
      <c r="ISH73"/>
      <c r="ISI73"/>
      <c r="ISJ73"/>
      <c r="ISK73"/>
      <c r="ISL73"/>
      <c r="ISM73"/>
      <c r="ISN73"/>
      <c r="ISO73"/>
      <c r="ISP73"/>
      <c r="ISQ73"/>
      <c r="ISR73"/>
      <c r="ISS73"/>
      <c r="IST73"/>
      <c r="ISU73"/>
      <c r="ISV73"/>
      <c r="ISW73"/>
      <c r="ISX73"/>
      <c r="ISY73"/>
      <c r="ISZ73"/>
      <c r="ITA73"/>
      <c r="ITB73"/>
      <c r="ITC73"/>
      <c r="ITD73"/>
      <c r="ITE73"/>
      <c r="ITF73"/>
      <c r="ITG73"/>
      <c r="ITH73"/>
      <c r="ITI73"/>
      <c r="ITJ73"/>
      <c r="ITK73"/>
      <c r="ITL73"/>
      <c r="ITM73"/>
      <c r="ITN73"/>
      <c r="ITO73"/>
      <c r="ITP73"/>
      <c r="ITQ73"/>
      <c r="ITR73"/>
      <c r="ITS73"/>
      <c r="ITT73"/>
      <c r="ITU73"/>
      <c r="ITV73"/>
      <c r="ITW73"/>
      <c r="ITX73"/>
      <c r="ITY73"/>
      <c r="ITZ73"/>
      <c r="IUA73"/>
      <c r="IUB73"/>
      <c r="IUC73"/>
      <c r="IUD73"/>
      <c r="IUE73"/>
      <c r="IUF73"/>
      <c r="IUG73"/>
      <c r="IUH73"/>
      <c r="IUI73"/>
      <c r="IUJ73"/>
      <c r="IUK73"/>
      <c r="IUL73"/>
      <c r="IUM73"/>
      <c r="IUN73"/>
      <c r="IUO73"/>
      <c r="IUP73"/>
      <c r="IUQ73"/>
      <c r="IUR73"/>
      <c r="IUS73"/>
      <c r="IUT73"/>
      <c r="IUU73"/>
      <c r="IUV73"/>
      <c r="IUW73"/>
      <c r="IUX73"/>
      <c r="IUY73"/>
      <c r="IUZ73"/>
      <c r="IVA73"/>
      <c r="IVB73"/>
      <c r="IVC73"/>
      <c r="IVD73"/>
      <c r="IVE73"/>
      <c r="IVF73"/>
      <c r="IVG73"/>
      <c r="IVH73"/>
      <c r="IVI73"/>
      <c r="IVJ73"/>
      <c r="IVK73"/>
      <c r="IVL73"/>
      <c r="IVM73"/>
      <c r="IVN73"/>
      <c r="IVO73"/>
      <c r="IVP73"/>
      <c r="IVQ73"/>
      <c r="IVR73"/>
      <c r="IVS73"/>
      <c r="IVT73"/>
      <c r="IVU73"/>
      <c r="IVV73"/>
      <c r="IVW73"/>
      <c r="IVX73"/>
      <c r="IVY73"/>
      <c r="IVZ73"/>
      <c r="IWA73"/>
      <c r="IWB73"/>
      <c r="IWC73"/>
      <c r="IWD73"/>
      <c r="IWE73"/>
      <c r="IWF73"/>
      <c r="IWG73"/>
      <c r="IWH73"/>
      <c r="IWI73"/>
      <c r="IWJ73"/>
      <c r="IWK73"/>
      <c r="IWL73"/>
      <c r="IWM73"/>
      <c r="IWN73"/>
      <c r="IWO73"/>
      <c r="IWP73"/>
      <c r="IWQ73"/>
      <c r="IWR73"/>
      <c r="IWS73"/>
      <c r="IWT73"/>
      <c r="IWU73"/>
      <c r="IWV73"/>
      <c r="IWW73"/>
      <c r="IWX73"/>
      <c r="IWY73"/>
      <c r="IWZ73"/>
      <c r="IXA73"/>
      <c r="IXB73"/>
      <c r="IXC73"/>
      <c r="IXD73"/>
      <c r="IXE73"/>
      <c r="IXF73"/>
      <c r="IXG73"/>
      <c r="IXH73"/>
      <c r="IXI73"/>
      <c r="IXJ73"/>
      <c r="IXK73"/>
      <c r="IXL73"/>
      <c r="IXM73"/>
      <c r="IXN73"/>
      <c r="IXO73"/>
      <c r="IXP73"/>
      <c r="IXQ73"/>
      <c r="IXR73"/>
      <c r="IXS73"/>
      <c r="IXT73"/>
      <c r="IXU73"/>
      <c r="IXV73"/>
      <c r="IXW73"/>
      <c r="IXX73"/>
      <c r="IXY73"/>
      <c r="IXZ73"/>
      <c r="IYA73"/>
      <c r="IYB73"/>
      <c r="IYC73"/>
      <c r="IYD73"/>
      <c r="IYE73"/>
      <c r="IYF73"/>
      <c r="IYG73"/>
      <c r="IYH73"/>
      <c r="IYI73"/>
      <c r="IYJ73"/>
      <c r="IYK73"/>
      <c r="IYL73"/>
      <c r="IYM73"/>
      <c r="IYN73"/>
      <c r="IYO73"/>
      <c r="IYP73"/>
      <c r="IYQ73"/>
      <c r="IYR73"/>
      <c r="IYS73"/>
      <c r="IYT73"/>
      <c r="IYU73"/>
      <c r="IYV73"/>
      <c r="IYW73"/>
      <c r="IYX73"/>
      <c r="IYY73"/>
      <c r="IYZ73"/>
      <c r="IZA73"/>
      <c r="IZB73"/>
      <c r="IZC73"/>
      <c r="IZD73"/>
      <c r="IZE73"/>
      <c r="IZF73"/>
      <c r="IZG73"/>
      <c r="IZH73"/>
      <c r="IZI73"/>
      <c r="IZJ73"/>
      <c r="IZK73"/>
      <c r="IZL73"/>
      <c r="IZM73"/>
      <c r="IZN73"/>
      <c r="IZO73"/>
      <c r="IZP73"/>
      <c r="IZQ73"/>
      <c r="IZR73"/>
      <c r="IZS73"/>
      <c r="IZT73"/>
      <c r="IZU73"/>
      <c r="IZV73"/>
      <c r="IZW73"/>
      <c r="IZX73"/>
      <c r="IZY73"/>
      <c r="IZZ73"/>
      <c r="JAA73"/>
      <c r="JAB73"/>
      <c r="JAC73"/>
      <c r="JAD73"/>
      <c r="JAE73"/>
      <c r="JAF73"/>
      <c r="JAG73"/>
      <c r="JAH73"/>
      <c r="JAI73"/>
      <c r="JAJ73"/>
      <c r="JAK73"/>
      <c r="JAL73"/>
      <c r="JAM73"/>
      <c r="JAN73"/>
      <c r="JAO73"/>
      <c r="JAP73"/>
      <c r="JAQ73"/>
      <c r="JAR73"/>
      <c r="JAS73"/>
      <c r="JAT73"/>
      <c r="JAU73"/>
      <c r="JAV73"/>
      <c r="JAW73"/>
      <c r="JAX73"/>
      <c r="JAY73"/>
      <c r="JAZ73"/>
      <c r="JBA73"/>
      <c r="JBB73"/>
      <c r="JBC73"/>
      <c r="JBD73"/>
      <c r="JBE73"/>
      <c r="JBF73"/>
      <c r="JBG73"/>
      <c r="JBH73"/>
      <c r="JBI73"/>
      <c r="JBJ73"/>
      <c r="JBK73"/>
      <c r="JBL73"/>
      <c r="JBM73"/>
      <c r="JBN73"/>
      <c r="JBO73"/>
      <c r="JBP73"/>
      <c r="JBQ73"/>
      <c r="JBR73"/>
      <c r="JBS73"/>
      <c r="JBT73"/>
      <c r="JBU73"/>
      <c r="JBV73"/>
      <c r="JBW73"/>
      <c r="JBX73"/>
      <c r="JBY73"/>
      <c r="JBZ73"/>
      <c r="JCA73"/>
      <c r="JCB73"/>
      <c r="JCC73"/>
      <c r="JCD73"/>
      <c r="JCE73"/>
      <c r="JCF73"/>
      <c r="JCG73"/>
      <c r="JCH73"/>
      <c r="JCI73"/>
      <c r="JCJ73"/>
      <c r="JCK73"/>
      <c r="JCL73"/>
      <c r="JCM73"/>
      <c r="JCN73"/>
      <c r="JCO73"/>
      <c r="JCP73"/>
      <c r="JCQ73"/>
      <c r="JCR73"/>
      <c r="JCS73"/>
      <c r="JCT73"/>
      <c r="JCU73"/>
      <c r="JCV73"/>
      <c r="JCW73"/>
      <c r="JCX73"/>
      <c r="JCY73"/>
      <c r="JCZ73"/>
      <c r="JDA73"/>
      <c r="JDB73"/>
      <c r="JDC73"/>
      <c r="JDD73"/>
      <c r="JDE73"/>
      <c r="JDF73"/>
      <c r="JDG73"/>
      <c r="JDH73"/>
      <c r="JDI73"/>
      <c r="JDJ73"/>
      <c r="JDK73"/>
      <c r="JDL73"/>
      <c r="JDM73"/>
      <c r="JDN73"/>
      <c r="JDO73"/>
      <c r="JDP73"/>
      <c r="JDQ73"/>
      <c r="JDR73"/>
      <c r="JDS73"/>
      <c r="JDT73"/>
      <c r="JDU73"/>
      <c r="JDV73"/>
      <c r="JDW73"/>
      <c r="JDX73"/>
      <c r="JDY73"/>
      <c r="JDZ73"/>
      <c r="JEA73"/>
      <c r="JEB73"/>
      <c r="JEC73"/>
      <c r="JED73"/>
      <c r="JEE73"/>
      <c r="JEF73"/>
      <c r="JEG73"/>
      <c r="JEH73"/>
      <c r="JEI73"/>
      <c r="JEJ73"/>
      <c r="JEK73"/>
      <c r="JEL73"/>
      <c r="JEM73"/>
      <c r="JEN73"/>
      <c r="JEO73"/>
      <c r="JEP73"/>
      <c r="JEQ73"/>
      <c r="JER73"/>
      <c r="JES73"/>
      <c r="JET73"/>
      <c r="JEU73"/>
      <c r="JEV73"/>
      <c r="JEW73"/>
      <c r="JEX73"/>
      <c r="JEY73"/>
      <c r="JEZ73"/>
      <c r="JFA73"/>
      <c r="JFB73"/>
      <c r="JFC73"/>
      <c r="JFD73"/>
      <c r="JFE73"/>
      <c r="JFF73"/>
      <c r="JFG73"/>
      <c r="JFH73"/>
      <c r="JFI73"/>
      <c r="JFJ73"/>
      <c r="JFK73"/>
      <c r="JFL73"/>
      <c r="JFM73"/>
      <c r="JFN73"/>
      <c r="JFO73"/>
      <c r="JFP73"/>
      <c r="JFQ73"/>
      <c r="JFR73"/>
      <c r="JFS73"/>
      <c r="JFT73"/>
      <c r="JFU73"/>
      <c r="JFV73"/>
      <c r="JFW73"/>
      <c r="JFX73"/>
      <c r="JFY73"/>
      <c r="JFZ73"/>
      <c r="JGA73"/>
      <c r="JGB73"/>
      <c r="JGC73"/>
      <c r="JGD73"/>
      <c r="JGE73"/>
      <c r="JGF73"/>
      <c r="JGG73"/>
      <c r="JGH73"/>
      <c r="JGI73"/>
      <c r="JGJ73"/>
      <c r="JGK73"/>
      <c r="JGL73"/>
      <c r="JGM73"/>
      <c r="JGN73"/>
      <c r="JGO73"/>
      <c r="JGP73"/>
      <c r="JGQ73"/>
      <c r="JGR73"/>
      <c r="JGS73"/>
      <c r="JGT73"/>
      <c r="JGU73"/>
      <c r="JGV73"/>
      <c r="JGW73"/>
      <c r="JGX73"/>
      <c r="JGY73"/>
      <c r="JGZ73"/>
      <c r="JHA73"/>
      <c r="JHB73"/>
      <c r="JHC73"/>
      <c r="JHD73"/>
      <c r="JHE73"/>
      <c r="JHF73"/>
      <c r="JHG73"/>
      <c r="JHH73"/>
      <c r="JHI73"/>
      <c r="JHJ73"/>
      <c r="JHK73"/>
      <c r="JHL73"/>
      <c r="JHM73"/>
      <c r="JHN73"/>
      <c r="JHO73"/>
      <c r="JHP73"/>
      <c r="JHQ73"/>
      <c r="JHR73"/>
      <c r="JHS73"/>
      <c r="JHT73"/>
      <c r="JHU73"/>
      <c r="JHV73"/>
      <c r="JHW73"/>
      <c r="JHX73"/>
      <c r="JHY73"/>
      <c r="JHZ73"/>
      <c r="JIA73"/>
      <c r="JIB73"/>
      <c r="JIC73"/>
      <c r="JID73"/>
      <c r="JIE73"/>
      <c r="JIF73"/>
      <c r="JIG73"/>
      <c r="JIH73"/>
      <c r="JII73"/>
      <c r="JIJ73"/>
      <c r="JIK73"/>
      <c r="JIL73"/>
      <c r="JIM73"/>
      <c r="JIN73"/>
      <c r="JIO73"/>
      <c r="JIP73"/>
      <c r="JIQ73"/>
      <c r="JIR73"/>
      <c r="JIS73"/>
      <c r="JIT73"/>
      <c r="JIU73"/>
      <c r="JIV73"/>
      <c r="JIW73"/>
      <c r="JIX73"/>
      <c r="JIY73"/>
      <c r="JIZ73"/>
      <c r="JJA73"/>
      <c r="JJB73"/>
      <c r="JJC73"/>
      <c r="JJD73"/>
      <c r="JJE73"/>
      <c r="JJF73"/>
      <c r="JJG73"/>
      <c r="JJH73"/>
      <c r="JJI73"/>
      <c r="JJJ73"/>
      <c r="JJK73"/>
      <c r="JJL73"/>
      <c r="JJM73"/>
      <c r="JJN73"/>
      <c r="JJO73"/>
      <c r="JJP73"/>
      <c r="JJQ73"/>
      <c r="JJR73"/>
      <c r="JJS73"/>
      <c r="JJT73"/>
      <c r="JJU73"/>
      <c r="JJV73"/>
      <c r="JJW73"/>
      <c r="JJX73"/>
      <c r="JJY73"/>
      <c r="JJZ73"/>
      <c r="JKA73"/>
      <c r="JKB73"/>
      <c r="JKC73"/>
      <c r="JKD73"/>
      <c r="JKE73"/>
      <c r="JKF73"/>
      <c r="JKG73"/>
      <c r="JKH73"/>
      <c r="JKI73"/>
      <c r="JKJ73"/>
      <c r="JKK73"/>
      <c r="JKL73"/>
      <c r="JKM73"/>
      <c r="JKN73"/>
      <c r="JKO73"/>
      <c r="JKP73"/>
      <c r="JKQ73"/>
      <c r="JKR73"/>
      <c r="JKS73"/>
      <c r="JKT73"/>
      <c r="JKU73"/>
      <c r="JKV73"/>
      <c r="JKW73"/>
      <c r="JKX73"/>
      <c r="JKY73"/>
      <c r="JKZ73"/>
      <c r="JLA73"/>
      <c r="JLB73"/>
      <c r="JLC73"/>
      <c r="JLD73"/>
      <c r="JLE73"/>
      <c r="JLF73"/>
      <c r="JLG73"/>
      <c r="JLH73"/>
      <c r="JLI73"/>
      <c r="JLJ73"/>
      <c r="JLK73"/>
      <c r="JLL73"/>
      <c r="JLM73"/>
      <c r="JLN73"/>
      <c r="JLO73"/>
      <c r="JLP73"/>
      <c r="JLQ73"/>
      <c r="JLR73"/>
      <c r="JLS73"/>
      <c r="JLT73"/>
      <c r="JLU73"/>
      <c r="JLV73"/>
      <c r="JLW73"/>
      <c r="JLX73"/>
      <c r="JLY73"/>
      <c r="JLZ73"/>
      <c r="JMA73"/>
      <c r="JMB73"/>
      <c r="JMC73"/>
      <c r="JMD73"/>
      <c r="JME73"/>
      <c r="JMF73"/>
      <c r="JMG73"/>
      <c r="JMH73"/>
      <c r="JMI73"/>
      <c r="JMJ73"/>
      <c r="JMK73"/>
      <c r="JML73"/>
      <c r="JMM73"/>
      <c r="JMN73"/>
      <c r="JMO73"/>
      <c r="JMP73"/>
      <c r="JMQ73"/>
      <c r="JMR73"/>
      <c r="JMS73"/>
      <c r="JMT73"/>
      <c r="JMU73"/>
      <c r="JMV73"/>
      <c r="JMW73"/>
      <c r="JMX73"/>
      <c r="JMY73"/>
      <c r="JMZ73"/>
      <c r="JNA73"/>
      <c r="JNB73"/>
      <c r="JNC73"/>
      <c r="JND73"/>
      <c r="JNE73"/>
      <c r="JNF73"/>
      <c r="JNG73"/>
      <c r="JNH73"/>
      <c r="JNI73"/>
      <c r="JNJ73"/>
      <c r="JNK73"/>
      <c r="JNL73"/>
      <c r="JNM73"/>
      <c r="JNN73"/>
      <c r="JNO73"/>
      <c r="JNP73"/>
      <c r="JNQ73"/>
      <c r="JNR73"/>
      <c r="JNS73"/>
      <c r="JNT73"/>
      <c r="JNU73"/>
      <c r="JNV73"/>
      <c r="JNW73"/>
      <c r="JNX73"/>
      <c r="JNY73"/>
      <c r="JNZ73"/>
      <c r="JOA73"/>
      <c r="JOB73"/>
      <c r="JOC73"/>
      <c r="JOD73"/>
      <c r="JOE73"/>
      <c r="JOF73"/>
      <c r="JOG73"/>
      <c r="JOH73"/>
      <c r="JOI73"/>
      <c r="JOJ73"/>
      <c r="JOK73"/>
      <c r="JOL73"/>
      <c r="JOM73"/>
      <c r="JON73"/>
      <c r="JOO73"/>
      <c r="JOP73"/>
      <c r="JOQ73"/>
      <c r="JOR73"/>
      <c r="JOS73"/>
      <c r="JOT73"/>
      <c r="JOU73"/>
      <c r="JOV73"/>
      <c r="JOW73"/>
      <c r="JOX73"/>
      <c r="JOY73"/>
      <c r="JOZ73"/>
      <c r="JPA73"/>
      <c r="JPB73"/>
      <c r="JPC73"/>
      <c r="JPD73"/>
      <c r="JPE73"/>
      <c r="JPF73"/>
      <c r="JPG73"/>
      <c r="JPH73"/>
      <c r="JPI73"/>
      <c r="JPJ73"/>
      <c r="JPK73"/>
      <c r="JPL73"/>
      <c r="JPM73"/>
      <c r="JPN73"/>
      <c r="JPO73"/>
      <c r="JPP73"/>
      <c r="JPQ73"/>
      <c r="JPR73"/>
      <c r="JPS73"/>
      <c r="JPT73"/>
      <c r="JPU73"/>
      <c r="JPV73"/>
      <c r="JPW73"/>
      <c r="JPX73"/>
      <c r="JPY73"/>
      <c r="JPZ73"/>
      <c r="JQA73"/>
      <c r="JQB73"/>
      <c r="JQC73"/>
      <c r="JQD73"/>
      <c r="JQE73"/>
      <c r="JQF73"/>
      <c r="JQG73"/>
      <c r="JQH73"/>
      <c r="JQI73"/>
      <c r="JQJ73"/>
      <c r="JQK73"/>
      <c r="JQL73"/>
      <c r="JQM73"/>
      <c r="JQN73"/>
      <c r="JQO73"/>
      <c r="JQP73"/>
      <c r="JQQ73"/>
      <c r="JQR73"/>
      <c r="JQS73"/>
      <c r="JQT73"/>
      <c r="JQU73"/>
      <c r="JQV73"/>
      <c r="JQW73"/>
      <c r="JQX73"/>
      <c r="JQY73"/>
      <c r="JQZ73"/>
      <c r="JRA73"/>
      <c r="JRB73"/>
      <c r="JRC73"/>
      <c r="JRD73"/>
      <c r="JRE73"/>
      <c r="JRF73"/>
      <c r="JRG73"/>
      <c r="JRH73"/>
      <c r="JRI73"/>
      <c r="JRJ73"/>
      <c r="JRK73"/>
      <c r="JRL73"/>
      <c r="JRM73"/>
      <c r="JRN73"/>
      <c r="JRO73"/>
      <c r="JRP73"/>
      <c r="JRQ73"/>
      <c r="JRR73"/>
      <c r="JRS73"/>
      <c r="JRT73"/>
      <c r="JRU73"/>
      <c r="JRV73"/>
      <c r="JRW73"/>
      <c r="JRX73"/>
      <c r="JRY73"/>
      <c r="JRZ73"/>
      <c r="JSA73"/>
      <c r="JSB73"/>
      <c r="JSC73"/>
      <c r="JSD73"/>
      <c r="JSE73"/>
      <c r="JSF73"/>
      <c r="JSG73"/>
      <c r="JSH73"/>
      <c r="JSI73"/>
      <c r="JSJ73"/>
      <c r="JSK73"/>
      <c r="JSL73"/>
      <c r="JSM73"/>
      <c r="JSN73"/>
      <c r="JSO73"/>
      <c r="JSP73"/>
      <c r="JSQ73"/>
      <c r="JSR73"/>
      <c r="JSS73"/>
      <c r="JST73"/>
      <c r="JSU73"/>
      <c r="JSV73"/>
      <c r="JSW73"/>
      <c r="JSX73"/>
      <c r="JSY73"/>
      <c r="JSZ73"/>
      <c r="JTA73"/>
      <c r="JTB73"/>
      <c r="JTC73"/>
      <c r="JTD73"/>
      <c r="JTE73"/>
      <c r="JTF73"/>
      <c r="JTG73"/>
      <c r="JTH73"/>
      <c r="JTI73"/>
      <c r="JTJ73"/>
      <c r="JTK73"/>
      <c r="JTL73"/>
      <c r="JTM73"/>
      <c r="JTN73"/>
      <c r="JTO73"/>
      <c r="JTP73"/>
      <c r="JTQ73"/>
      <c r="JTR73"/>
      <c r="JTS73"/>
      <c r="JTT73"/>
      <c r="JTU73"/>
      <c r="JTV73"/>
      <c r="JTW73"/>
      <c r="JTX73"/>
      <c r="JTY73"/>
      <c r="JTZ73"/>
      <c r="JUA73"/>
      <c r="JUB73"/>
      <c r="JUC73"/>
      <c r="JUD73"/>
      <c r="JUE73"/>
      <c r="JUF73"/>
      <c r="JUG73"/>
      <c r="JUH73"/>
      <c r="JUI73"/>
      <c r="JUJ73"/>
      <c r="JUK73"/>
      <c r="JUL73"/>
      <c r="JUM73"/>
      <c r="JUN73"/>
      <c r="JUO73"/>
      <c r="JUP73"/>
      <c r="JUQ73"/>
      <c r="JUR73"/>
      <c r="JUS73"/>
      <c r="JUT73"/>
      <c r="JUU73"/>
      <c r="JUV73"/>
      <c r="JUW73"/>
      <c r="JUX73"/>
      <c r="JUY73"/>
      <c r="JUZ73"/>
      <c r="JVA73"/>
      <c r="JVB73"/>
      <c r="JVC73"/>
      <c r="JVD73"/>
      <c r="JVE73"/>
      <c r="JVF73"/>
      <c r="JVG73"/>
      <c r="JVH73"/>
      <c r="JVI73"/>
      <c r="JVJ73"/>
      <c r="JVK73"/>
      <c r="JVL73"/>
      <c r="JVM73"/>
      <c r="JVN73"/>
      <c r="JVO73"/>
      <c r="JVP73"/>
      <c r="JVQ73"/>
      <c r="JVR73"/>
      <c r="JVS73"/>
      <c r="JVT73"/>
      <c r="JVU73"/>
      <c r="JVV73"/>
      <c r="JVW73"/>
      <c r="JVX73"/>
      <c r="JVY73"/>
      <c r="JVZ73"/>
      <c r="JWA73"/>
      <c r="JWB73"/>
      <c r="JWC73"/>
      <c r="JWD73"/>
      <c r="JWE73"/>
      <c r="JWF73"/>
      <c r="JWG73"/>
      <c r="JWH73"/>
      <c r="JWI73"/>
      <c r="JWJ73"/>
      <c r="JWK73"/>
      <c r="JWL73"/>
      <c r="JWM73"/>
      <c r="JWN73"/>
      <c r="JWO73"/>
      <c r="JWP73"/>
      <c r="JWQ73"/>
      <c r="JWR73"/>
      <c r="JWS73"/>
      <c r="JWT73"/>
      <c r="JWU73"/>
      <c r="JWV73"/>
      <c r="JWW73"/>
      <c r="JWX73"/>
      <c r="JWY73"/>
      <c r="JWZ73"/>
      <c r="JXA73"/>
      <c r="JXB73"/>
      <c r="JXC73"/>
      <c r="JXD73"/>
      <c r="JXE73"/>
      <c r="JXF73"/>
      <c r="JXG73"/>
      <c r="JXH73"/>
      <c r="JXI73"/>
      <c r="JXJ73"/>
      <c r="JXK73"/>
      <c r="JXL73"/>
      <c r="JXM73"/>
      <c r="JXN73"/>
      <c r="JXO73"/>
      <c r="JXP73"/>
      <c r="JXQ73"/>
      <c r="JXR73"/>
      <c r="JXS73"/>
      <c r="JXT73"/>
      <c r="JXU73"/>
      <c r="JXV73"/>
      <c r="JXW73"/>
      <c r="JXX73"/>
      <c r="JXY73"/>
      <c r="JXZ73"/>
      <c r="JYA73"/>
      <c r="JYB73"/>
      <c r="JYC73"/>
      <c r="JYD73"/>
      <c r="JYE73"/>
      <c r="JYF73"/>
      <c r="JYG73"/>
      <c r="JYH73"/>
      <c r="JYI73"/>
      <c r="JYJ73"/>
      <c r="JYK73"/>
      <c r="JYL73"/>
      <c r="JYM73"/>
      <c r="JYN73"/>
      <c r="JYO73"/>
      <c r="JYP73"/>
      <c r="JYQ73"/>
      <c r="JYR73"/>
      <c r="JYS73"/>
      <c r="JYT73"/>
      <c r="JYU73"/>
      <c r="JYV73"/>
      <c r="JYW73"/>
      <c r="JYX73"/>
      <c r="JYY73"/>
      <c r="JYZ73"/>
      <c r="JZA73"/>
      <c r="JZB73"/>
      <c r="JZC73"/>
      <c r="JZD73"/>
      <c r="JZE73"/>
      <c r="JZF73"/>
      <c r="JZG73"/>
      <c r="JZH73"/>
      <c r="JZI73"/>
      <c r="JZJ73"/>
      <c r="JZK73"/>
      <c r="JZL73"/>
      <c r="JZM73"/>
      <c r="JZN73"/>
      <c r="JZO73"/>
      <c r="JZP73"/>
      <c r="JZQ73"/>
      <c r="JZR73"/>
      <c r="JZS73"/>
      <c r="JZT73"/>
      <c r="JZU73"/>
      <c r="JZV73"/>
      <c r="JZW73"/>
      <c r="JZX73"/>
      <c r="JZY73"/>
      <c r="JZZ73"/>
      <c r="KAA73"/>
      <c r="KAB73"/>
      <c r="KAC73"/>
      <c r="KAD73"/>
      <c r="KAE73"/>
      <c r="KAF73"/>
      <c r="KAG73"/>
      <c r="KAH73"/>
      <c r="KAI73"/>
      <c r="KAJ73"/>
      <c r="KAK73"/>
      <c r="KAL73"/>
      <c r="KAM73"/>
      <c r="KAN73"/>
      <c r="KAO73"/>
      <c r="KAP73"/>
      <c r="KAQ73"/>
      <c r="KAR73"/>
      <c r="KAS73"/>
      <c r="KAT73"/>
      <c r="KAU73"/>
      <c r="KAV73"/>
      <c r="KAW73"/>
      <c r="KAX73"/>
      <c r="KAY73"/>
      <c r="KAZ73"/>
      <c r="KBA73"/>
      <c r="KBB73"/>
      <c r="KBC73"/>
      <c r="KBD73"/>
      <c r="KBE73"/>
      <c r="KBF73"/>
      <c r="KBG73"/>
      <c r="KBH73"/>
      <c r="KBI73"/>
      <c r="KBJ73"/>
      <c r="KBK73"/>
      <c r="KBL73"/>
      <c r="KBM73"/>
      <c r="KBN73"/>
      <c r="KBO73"/>
      <c r="KBP73"/>
      <c r="KBQ73"/>
      <c r="KBR73"/>
      <c r="KBS73"/>
      <c r="KBT73"/>
      <c r="KBU73"/>
      <c r="KBV73"/>
      <c r="KBW73"/>
      <c r="KBX73"/>
      <c r="KBY73"/>
      <c r="KBZ73"/>
      <c r="KCA73"/>
      <c r="KCB73"/>
      <c r="KCC73"/>
      <c r="KCD73"/>
      <c r="KCE73"/>
      <c r="KCF73"/>
      <c r="KCG73"/>
      <c r="KCH73"/>
      <c r="KCI73"/>
      <c r="KCJ73"/>
      <c r="KCK73"/>
      <c r="KCL73"/>
      <c r="KCM73"/>
      <c r="KCN73"/>
      <c r="KCO73"/>
      <c r="KCP73"/>
      <c r="KCQ73"/>
      <c r="KCR73"/>
      <c r="KCS73"/>
      <c r="KCT73"/>
      <c r="KCU73"/>
      <c r="KCV73"/>
      <c r="KCW73"/>
      <c r="KCX73"/>
      <c r="KCY73"/>
      <c r="KCZ73"/>
      <c r="KDA73"/>
      <c r="KDB73"/>
      <c r="KDC73"/>
      <c r="KDD73"/>
      <c r="KDE73"/>
      <c r="KDF73"/>
      <c r="KDG73"/>
      <c r="KDH73"/>
      <c r="KDI73"/>
      <c r="KDJ73"/>
      <c r="KDK73"/>
      <c r="KDL73"/>
      <c r="KDM73"/>
      <c r="KDN73"/>
      <c r="KDO73"/>
      <c r="KDP73"/>
      <c r="KDQ73"/>
      <c r="KDR73"/>
      <c r="KDS73"/>
      <c r="KDT73"/>
      <c r="KDU73"/>
      <c r="KDV73"/>
      <c r="KDW73"/>
      <c r="KDX73"/>
      <c r="KDY73"/>
      <c r="KDZ73"/>
      <c r="KEA73"/>
      <c r="KEB73"/>
      <c r="KEC73"/>
      <c r="KED73"/>
      <c r="KEE73"/>
      <c r="KEF73"/>
      <c r="KEG73"/>
      <c r="KEH73"/>
      <c r="KEI73"/>
      <c r="KEJ73"/>
      <c r="KEK73"/>
      <c r="KEL73"/>
      <c r="KEM73"/>
      <c r="KEN73"/>
      <c r="KEO73"/>
      <c r="KEP73"/>
      <c r="KEQ73"/>
      <c r="KER73"/>
      <c r="KES73"/>
      <c r="KET73"/>
      <c r="KEU73"/>
      <c r="KEV73"/>
      <c r="KEW73"/>
      <c r="KEX73"/>
      <c r="KEY73"/>
      <c r="KEZ73"/>
      <c r="KFA73"/>
      <c r="KFB73"/>
      <c r="KFC73"/>
      <c r="KFD73"/>
      <c r="KFE73"/>
      <c r="KFF73"/>
      <c r="KFG73"/>
      <c r="KFH73"/>
      <c r="KFI73"/>
      <c r="KFJ73"/>
      <c r="KFK73"/>
      <c r="KFL73"/>
      <c r="KFM73"/>
      <c r="KFN73"/>
      <c r="KFO73"/>
      <c r="KFP73"/>
      <c r="KFQ73"/>
      <c r="KFR73"/>
      <c r="KFS73"/>
      <c r="KFT73"/>
      <c r="KFU73"/>
      <c r="KFV73"/>
      <c r="KFW73"/>
      <c r="KFX73"/>
      <c r="KFY73"/>
      <c r="KFZ73"/>
      <c r="KGA73"/>
      <c r="KGB73"/>
      <c r="KGC73"/>
      <c r="KGD73"/>
      <c r="KGE73"/>
      <c r="KGF73"/>
      <c r="KGG73"/>
      <c r="KGH73"/>
      <c r="KGI73"/>
      <c r="KGJ73"/>
      <c r="KGK73"/>
      <c r="KGL73"/>
      <c r="KGM73"/>
      <c r="KGN73"/>
      <c r="KGO73"/>
      <c r="KGP73"/>
      <c r="KGQ73"/>
      <c r="KGR73"/>
      <c r="KGS73"/>
      <c r="KGT73"/>
      <c r="KGU73"/>
      <c r="KGV73"/>
      <c r="KGW73"/>
      <c r="KGX73"/>
      <c r="KGY73"/>
      <c r="KGZ73"/>
      <c r="KHA73"/>
      <c r="KHB73"/>
      <c r="KHC73"/>
      <c r="KHD73"/>
      <c r="KHE73"/>
      <c r="KHF73"/>
      <c r="KHG73"/>
      <c r="KHH73"/>
      <c r="KHI73"/>
      <c r="KHJ73"/>
      <c r="KHK73"/>
      <c r="KHL73"/>
      <c r="KHM73"/>
      <c r="KHN73"/>
      <c r="KHO73"/>
      <c r="KHP73"/>
      <c r="KHQ73"/>
      <c r="KHR73"/>
      <c r="KHS73"/>
      <c r="KHT73"/>
      <c r="KHU73"/>
      <c r="KHV73"/>
      <c r="KHW73"/>
      <c r="KHX73"/>
      <c r="KHY73"/>
      <c r="KHZ73"/>
      <c r="KIA73"/>
      <c r="KIB73"/>
      <c r="KIC73"/>
      <c r="KID73"/>
      <c r="KIE73"/>
      <c r="KIF73"/>
      <c r="KIG73"/>
      <c r="KIH73"/>
      <c r="KII73"/>
      <c r="KIJ73"/>
      <c r="KIK73"/>
      <c r="KIL73"/>
      <c r="KIM73"/>
      <c r="KIN73"/>
      <c r="KIO73"/>
      <c r="KIP73"/>
      <c r="KIQ73"/>
      <c r="KIR73"/>
      <c r="KIS73"/>
      <c r="KIT73"/>
      <c r="KIU73"/>
      <c r="KIV73"/>
      <c r="KIW73"/>
      <c r="KIX73"/>
      <c r="KIY73"/>
      <c r="KIZ73"/>
      <c r="KJA73"/>
      <c r="KJB73"/>
      <c r="KJC73"/>
      <c r="KJD73"/>
      <c r="KJE73"/>
      <c r="KJF73"/>
      <c r="KJG73"/>
      <c r="KJH73"/>
      <c r="KJI73"/>
      <c r="KJJ73"/>
      <c r="KJK73"/>
      <c r="KJL73"/>
      <c r="KJM73"/>
      <c r="KJN73"/>
      <c r="KJO73"/>
      <c r="KJP73"/>
      <c r="KJQ73"/>
      <c r="KJR73"/>
      <c r="KJS73"/>
      <c r="KJT73"/>
      <c r="KJU73"/>
      <c r="KJV73"/>
      <c r="KJW73"/>
      <c r="KJX73"/>
      <c r="KJY73"/>
      <c r="KJZ73"/>
      <c r="KKA73"/>
      <c r="KKB73"/>
      <c r="KKC73"/>
      <c r="KKD73"/>
      <c r="KKE73"/>
      <c r="KKF73"/>
      <c r="KKG73"/>
      <c r="KKH73"/>
      <c r="KKI73"/>
      <c r="KKJ73"/>
      <c r="KKK73"/>
      <c r="KKL73"/>
      <c r="KKM73"/>
      <c r="KKN73"/>
      <c r="KKO73"/>
      <c r="KKP73"/>
      <c r="KKQ73"/>
      <c r="KKR73"/>
      <c r="KKS73"/>
      <c r="KKT73"/>
      <c r="KKU73"/>
      <c r="KKV73"/>
      <c r="KKW73"/>
      <c r="KKX73"/>
      <c r="KKY73"/>
      <c r="KKZ73"/>
      <c r="KLA73"/>
      <c r="KLB73"/>
      <c r="KLC73"/>
      <c r="KLD73"/>
      <c r="KLE73"/>
      <c r="KLF73"/>
      <c r="KLG73"/>
      <c r="KLH73"/>
      <c r="KLI73"/>
      <c r="KLJ73"/>
      <c r="KLK73"/>
      <c r="KLL73"/>
      <c r="KLM73"/>
      <c r="KLN73"/>
      <c r="KLO73"/>
      <c r="KLP73"/>
      <c r="KLQ73"/>
      <c r="KLR73"/>
      <c r="KLS73"/>
      <c r="KLT73"/>
      <c r="KLU73"/>
      <c r="KLV73"/>
      <c r="KLW73"/>
      <c r="KLX73"/>
      <c r="KLY73"/>
      <c r="KLZ73"/>
      <c r="KMA73"/>
      <c r="KMB73"/>
      <c r="KMC73"/>
      <c r="KMD73"/>
      <c r="KME73"/>
      <c r="KMF73"/>
      <c r="KMG73"/>
      <c r="KMH73"/>
      <c r="KMI73"/>
      <c r="KMJ73"/>
      <c r="KMK73"/>
      <c r="KML73"/>
      <c r="KMM73"/>
      <c r="KMN73"/>
      <c r="KMO73"/>
      <c r="KMP73"/>
      <c r="KMQ73"/>
      <c r="KMR73"/>
      <c r="KMS73"/>
      <c r="KMT73"/>
      <c r="KMU73"/>
      <c r="KMV73"/>
      <c r="KMW73"/>
      <c r="KMX73"/>
      <c r="KMY73"/>
      <c r="KMZ73"/>
      <c r="KNA73"/>
      <c r="KNB73"/>
      <c r="KNC73"/>
      <c r="KND73"/>
      <c r="KNE73"/>
      <c r="KNF73"/>
      <c r="KNG73"/>
      <c r="KNH73"/>
      <c r="KNI73"/>
      <c r="KNJ73"/>
      <c r="KNK73"/>
      <c r="KNL73"/>
      <c r="KNM73"/>
      <c r="KNN73"/>
      <c r="KNO73"/>
      <c r="KNP73"/>
      <c r="KNQ73"/>
      <c r="KNR73"/>
      <c r="KNS73"/>
      <c r="KNT73"/>
      <c r="KNU73"/>
      <c r="KNV73"/>
      <c r="KNW73"/>
      <c r="KNX73"/>
      <c r="KNY73"/>
      <c r="KNZ73"/>
      <c r="KOA73"/>
      <c r="KOB73"/>
      <c r="KOC73"/>
      <c r="KOD73"/>
      <c r="KOE73"/>
      <c r="KOF73"/>
      <c r="KOG73"/>
      <c r="KOH73"/>
      <c r="KOI73"/>
      <c r="KOJ73"/>
      <c r="KOK73"/>
      <c r="KOL73"/>
      <c r="KOM73"/>
      <c r="KON73"/>
      <c r="KOO73"/>
      <c r="KOP73"/>
      <c r="KOQ73"/>
      <c r="KOR73"/>
      <c r="KOS73"/>
      <c r="KOT73"/>
      <c r="KOU73"/>
      <c r="KOV73"/>
      <c r="KOW73"/>
      <c r="KOX73"/>
      <c r="KOY73"/>
      <c r="KOZ73"/>
      <c r="KPA73"/>
      <c r="KPB73"/>
      <c r="KPC73"/>
      <c r="KPD73"/>
      <c r="KPE73"/>
      <c r="KPF73"/>
      <c r="KPG73"/>
      <c r="KPH73"/>
      <c r="KPI73"/>
      <c r="KPJ73"/>
      <c r="KPK73"/>
      <c r="KPL73"/>
      <c r="KPM73"/>
      <c r="KPN73"/>
      <c r="KPO73"/>
      <c r="KPP73"/>
      <c r="KPQ73"/>
      <c r="KPR73"/>
      <c r="KPS73"/>
      <c r="KPT73"/>
      <c r="KPU73"/>
      <c r="KPV73"/>
      <c r="KPW73"/>
      <c r="KPX73"/>
      <c r="KPY73"/>
      <c r="KPZ73"/>
      <c r="KQA73"/>
      <c r="KQB73"/>
      <c r="KQC73"/>
      <c r="KQD73"/>
      <c r="KQE73"/>
      <c r="KQF73"/>
      <c r="KQG73"/>
      <c r="KQH73"/>
      <c r="KQI73"/>
      <c r="KQJ73"/>
      <c r="KQK73"/>
      <c r="KQL73"/>
      <c r="KQM73"/>
      <c r="KQN73"/>
      <c r="KQO73"/>
      <c r="KQP73"/>
      <c r="KQQ73"/>
      <c r="KQR73"/>
      <c r="KQS73"/>
      <c r="KQT73"/>
      <c r="KQU73"/>
      <c r="KQV73"/>
      <c r="KQW73"/>
      <c r="KQX73"/>
      <c r="KQY73"/>
      <c r="KQZ73"/>
      <c r="KRA73"/>
      <c r="KRB73"/>
      <c r="KRC73"/>
      <c r="KRD73"/>
      <c r="KRE73"/>
      <c r="KRF73"/>
      <c r="KRG73"/>
      <c r="KRH73"/>
      <c r="KRI73"/>
      <c r="KRJ73"/>
      <c r="KRK73"/>
      <c r="KRL73"/>
      <c r="KRM73"/>
      <c r="KRN73"/>
      <c r="KRO73"/>
      <c r="KRP73"/>
      <c r="KRQ73"/>
      <c r="KRR73"/>
      <c r="KRS73"/>
      <c r="KRT73"/>
      <c r="KRU73"/>
      <c r="KRV73"/>
      <c r="KRW73"/>
      <c r="KRX73"/>
      <c r="KRY73"/>
      <c r="KRZ73"/>
      <c r="KSA73"/>
      <c r="KSB73"/>
      <c r="KSC73"/>
      <c r="KSD73"/>
      <c r="KSE73"/>
      <c r="KSF73"/>
      <c r="KSG73"/>
      <c r="KSH73"/>
      <c r="KSI73"/>
      <c r="KSJ73"/>
      <c r="KSK73"/>
      <c r="KSL73"/>
      <c r="KSM73"/>
      <c r="KSN73"/>
      <c r="KSO73"/>
      <c r="KSP73"/>
      <c r="KSQ73"/>
      <c r="KSR73"/>
      <c r="KSS73"/>
      <c r="KST73"/>
      <c r="KSU73"/>
      <c r="KSV73"/>
      <c r="KSW73"/>
      <c r="KSX73"/>
      <c r="KSY73"/>
      <c r="KSZ73"/>
      <c r="KTA73"/>
      <c r="KTB73"/>
      <c r="KTC73"/>
      <c r="KTD73"/>
      <c r="KTE73"/>
      <c r="KTF73"/>
      <c r="KTG73"/>
      <c r="KTH73"/>
      <c r="KTI73"/>
      <c r="KTJ73"/>
      <c r="KTK73"/>
      <c r="KTL73"/>
      <c r="KTM73"/>
      <c r="KTN73"/>
      <c r="KTO73"/>
      <c r="KTP73"/>
      <c r="KTQ73"/>
      <c r="KTR73"/>
      <c r="KTS73"/>
      <c r="KTT73"/>
      <c r="KTU73"/>
      <c r="KTV73"/>
      <c r="KTW73"/>
      <c r="KTX73"/>
      <c r="KTY73"/>
      <c r="KTZ73"/>
      <c r="KUA73"/>
      <c r="KUB73"/>
      <c r="KUC73"/>
      <c r="KUD73"/>
      <c r="KUE73"/>
      <c r="KUF73"/>
      <c r="KUG73"/>
      <c r="KUH73"/>
      <c r="KUI73"/>
      <c r="KUJ73"/>
      <c r="KUK73"/>
      <c r="KUL73"/>
      <c r="KUM73"/>
      <c r="KUN73"/>
      <c r="KUO73"/>
      <c r="KUP73"/>
      <c r="KUQ73"/>
      <c r="KUR73"/>
      <c r="KUS73"/>
      <c r="KUT73"/>
      <c r="KUU73"/>
      <c r="KUV73"/>
      <c r="KUW73"/>
      <c r="KUX73"/>
      <c r="KUY73"/>
      <c r="KUZ73"/>
      <c r="KVA73"/>
      <c r="KVB73"/>
      <c r="KVC73"/>
      <c r="KVD73"/>
      <c r="KVE73"/>
      <c r="KVF73"/>
      <c r="KVG73"/>
      <c r="KVH73"/>
      <c r="KVI73"/>
      <c r="KVJ73"/>
      <c r="KVK73"/>
      <c r="KVL73"/>
      <c r="KVM73"/>
      <c r="KVN73"/>
      <c r="KVO73"/>
      <c r="KVP73"/>
      <c r="KVQ73"/>
      <c r="KVR73"/>
      <c r="KVS73"/>
      <c r="KVT73"/>
      <c r="KVU73"/>
      <c r="KVV73"/>
      <c r="KVW73"/>
      <c r="KVX73"/>
      <c r="KVY73"/>
      <c r="KVZ73"/>
      <c r="KWA73"/>
      <c r="KWB73"/>
      <c r="KWC73"/>
      <c r="KWD73"/>
      <c r="KWE73"/>
      <c r="KWF73"/>
      <c r="KWG73"/>
      <c r="KWH73"/>
      <c r="KWI73"/>
      <c r="KWJ73"/>
      <c r="KWK73"/>
      <c r="KWL73"/>
      <c r="KWM73"/>
      <c r="KWN73"/>
      <c r="KWO73"/>
      <c r="KWP73"/>
      <c r="KWQ73"/>
      <c r="KWR73"/>
      <c r="KWS73"/>
      <c r="KWT73"/>
      <c r="KWU73"/>
      <c r="KWV73"/>
      <c r="KWW73"/>
      <c r="KWX73"/>
      <c r="KWY73"/>
      <c r="KWZ73"/>
      <c r="KXA73"/>
      <c r="KXB73"/>
      <c r="KXC73"/>
      <c r="KXD73"/>
      <c r="KXE73"/>
      <c r="KXF73"/>
      <c r="KXG73"/>
      <c r="KXH73"/>
      <c r="KXI73"/>
      <c r="KXJ73"/>
      <c r="KXK73"/>
      <c r="KXL73"/>
      <c r="KXM73"/>
      <c r="KXN73"/>
      <c r="KXO73"/>
      <c r="KXP73"/>
      <c r="KXQ73"/>
      <c r="KXR73"/>
      <c r="KXS73"/>
      <c r="KXT73"/>
      <c r="KXU73"/>
      <c r="KXV73"/>
      <c r="KXW73"/>
      <c r="KXX73"/>
      <c r="KXY73"/>
      <c r="KXZ73"/>
      <c r="KYA73"/>
      <c r="KYB73"/>
      <c r="KYC73"/>
      <c r="KYD73"/>
      <c r="KYE73"/>
      <c r="KYF73"/>
      <c r="KYG73"/>
      <c r="KYH73"/>
      <c r="KYI73"/>
      <c r="KYJ73"/>
      <c r="KYK73"/>
      <c r="KYL73"/>
      <c r="KYM73"/>
      <c r="KYN73"/>
      <c r="KYO73"/>
      <c r="KYP73"/>
      <c r="KYQ73"/>
      <c r="KYR73"/>
      <c r="KYS73"/>
      <c r="KYT73"/>
      <c r="KYU73"/>
      <c r="KYV73"/>
      <c r="KYW73"/>
      <c r="KYX73"/>
      <c r="KYY73"/>
      <c r="KYZ73"/>
      <c r="KZA73"/>
      <c r="KZB73"/>
      <c r="KZC73"/>
      <c r="KZD73"/>
      <c r="KZE73"/>
      <c r="KZF73"/>
      <c r="KZG73"/>
      <c r="KZH73"/>
      <c r="KZI73"/>
      <c r="KZJ73"/>
      <c r="KZK73"/>
      <c r="KZL73"/>
      <c r="KZM73"/>
      <c r="KZN73"/>
      <c r="KZO73"/>
      <c r="KZP73"/>
      <c r="KZQ73"/>
      <c r="KZR73"/>
      <c r="KZS73"/>
      <c r="KZT73"/>
      <c r="KZU73"/>
      <c r="KZV73"/>
      <c r="KZW73"/>
      <c r="KZX73"/>
      <c r="KZY73"/>
      <c r="KZZ73"/>
      <c r="LAA73"/>
      <c r="LAB73"/>
      <c r="LAC73"/>
      <c r="LAD73"/>
      <c r="LAE73"/>
      <c r="LAF73"/>
      <c r="LAG73"/>
      <c r="LAH73"/>
      <c r="LAI73"/>
      <c r="LAJ73"/>
      <c r="LAK73"/>
      <c r="LAL73"/>
      <c r="LAM73"/>
      <c r="LAN73"/>
      <c r="LAO73"/>
      <c r="LAP73"/>
      <c r="LAQ73"/>
      <c r="LAR73"/>
      <c r="LAS73"/>
      <c r="LAT73"/>
      <c r="LAU73"/>
      <c r="LAV73"/>
      <c r="LAW73"/>
      <c r="LAX73"/>
      <c r="LAY73"/>
      <c r="LAZ73"/>
      <c r="LBA73"/>
      <c r="LBB73"/>
      <c r="LBC73"/>
      <c r="LBD73"/>
      <c r="LBE73"/>
      <c r="LBF73"/>
      <c r="LBG73"/>
      <c r="LBH73"/>
      <c r="LBI73"/>
      <c r="LBJ73"/>
      <c r="LBK73"/>
      <c r="LBL73"/>
      <c r="LBM73"/>
      <c r="LBN73"/>
      <c r="LBO73"/>
      <c r="LBP73"/>
      <c r="LBQ73"/>
      <c r="LBR73"/>
      <c r="LBS73"/>
      <c r="LBT73"/>
      <c r="LBU73"/>
      <c r="LBV73"/>
      <c r="LBW73"/>
      <c r="LBX73"/>
      <c r="LBY73"/>
      <c r="LBZ73"/>
      <c r="LCA73"/>
      <c r="LCB73"/>
      <c r="LCC73"/>
      <c r="LCD73"/>
      <c r="LCE73"/>
      <c r="LCF73"/>
      <c r="LCG73"/>
      <c r="LCH73"/>
      <c r="LCI73"/>
      <c r="LCJ73"/>
      <c r="LCK73"/>
      <c r="LCL73"/>
      <c r="LCM73"/>
      <c r="LCN73"/>
      <c r="LCO73"/>
      <c r="LCP73"/>
      <c r="LCQ73"/>
      <c r="LCR73"/>
      <c r="LCS73"/>
      <c r="LCT73"/>
      <c r="LCU73"/>
      <c r="LCV73"/>
      <c r="LCW73"/>
      <c r="LCX73"/>
      <c r="LCY73"/>
      <c r="LCZ73"/>
      <c r="LDA73"/>
      <c r="LDB73"/>
      <c r="LDC73"/>
      <c r="LDD73"/>
      <c r="LDE73"/>
      <c r="LDF73"/>
      <c r="LDG73"/>
      <c r="LDH73"/>
      <c r="LDI73"/>
      <c r="LDJ73"/>
      <c r="LDK73"/>
      <c r="LDL73"/>
      <c r="LDM73"/>
      <c r="LDN73"/>
      <c r="LDO73"/>
      <c r="LDP73"/>
      <c r="LDQ73"/>
      <c r="LDR73"/>
      <c r="LDS73"/>
      <c r="LDT73"/>
      <c r="LDU73"/>
      <c r="LDV73"/>
      <c r="LDW73"/>
      <c r="LDX73"/>
      <c r="LDY73"/>
      <c r="LDZ73"/>
      <c r="LEA73"/>
      <c r="LEB73"/>
      <c r="LEC73"/>
      <c r="LED73"/>
      <c r="LEE73"/>
      <c r="LEF73"/>
      <c r="LEG73"/>
      <c r="LEH73"/>
      <c r="LEI73"/>
      <c r="LEJ73"/>
      <c r="LEK73"/>
      <c r="LEL73"/>
      <c r="LEM73"/>
      <c r="LEN73"/>
      <c r="LEO73"/>
      <c r="LEP73"/>
      <c r="LEQ73"/>
      <c r="LER73"/>
      <c r="LES73"/>
      <c r="LET73"/>
      <c r="LEU73"/>
      <c r="LEV73"/>
      <c r="LEW73"/>
      <c r="LEX73"/>
      <c r="LEY73"/>
      <c r="LEZ73"/>
      <c r="LFA73"/>
      <c r="LFB73"/>
      <c r="LFC73"/>
      <c r="LFD73"/>
      <c r="LFE73"/>
      <c r="LFF73"/>
      <c r="LFG73"/>
      <c r="LFH73"/>
      <c r="LFI73"/>
      <c r="LFJ73"/>
      <c r="LFK73"/>
      <c r="LFL73"/>
      <c r="LFM73"/>
      <c r="LFN73"/>
      <c r="LFO73"/>
      <c r="LFP73"/>
      <c r="LFQ73"/>
      <c r="LFR73"/>
      <c r="LFS73"/>
      <c r="LFT73"/>
      <c r="LFU73"/>
      <c r="LFV73"/>
      <c r="LFW73"/>
      <c r="LFX73"/>
      <c r="LFY73"/>
      <c r="LFZ73"/>
      <c r="LGA73"/>
      <c r="LGB73"/>
      <c r="LGC73"/>
      <c r="LGD73"/>
      <c r="LGE73"/>
      <c r="LGF73"/>
      <c r="LGG73"/>
      <c r="LGH73"/>
      <c r="LGI73"/>
      <c r="LGJ73"/>
      <c r="LGK73"/>
      <c r="LGL73"/>
      <c r="LGM73"/>
      <c r="LGN73"/>
      <c r="LGO73"/>
      <c r="LGP73"/>
      <c r="LGQ73"/>
      <c r="LGR73"/>
      <c r="LGS73"/>
      <c r="LGT73"/>
      <c r="LGU73"/>
      <c r="LGV73"/>
      <c r="LGW73"/>
      <c r="LGX73"/>
      <c r="LGY73"/>
      <c r="LGZ73"/>
      <c r="LHA73"/>
      <c r="LHB73"/>
      <c r="LHC73"/>
      <c r="LHD73"/>
      <c r="LHE73"/>
      <c r="LHF73"/>
      <c r="LHG73"/>
      <c r="LHH73"/>
      <c r="LHI73"/>
      <c r="LHJ73"/>
      <c r="LHK73"/>
      <c r="LHL73"/>
      <c r="LHM73"/>
      <c r="LHN73"/>
      <c r="LHO73"/>
      <c r="LHP73"/>
      <c r="LHQ73"/>
      <c r="LHR73"/>
      <c r="LHS73"/>
      <c r="LHT73"/>
      <c r="LHU73"/>
      <c r="LHV73"/>
      <c r="LHW73"/>
      <c r="LHX73"/>
      <c r="LHY73"/>
      <c r="LHZ73"/>
      <c r="LIA73"/>
      <c r="LIB73"/>
      <c r="LIC73"/>
      <c r="LID73"/>
      <c r="LIE73"/>
      <c r="LIF73"/>
      <c r="LIG73"/>
      <c r="LIH73"/>
      <c r="LII73"/>
      <c r="LIJ73"/>
      <c r="LIK73"/>
      <c r="LIL73"/>
      <c r="LIM73"/>
      <c r="LIN73"/>
      <c r="LIO73"/>
      <c r="LIP73"/>
      <c r="LIQ73"/>
      <c r="LIR73"/>
      <c r="LIS73"/>
      <c r="LIT73"/>
      <c r="LIU73"/>
      <c r="LIV73"/>
      <c r="LIW73"/>
      <c r="LIX73"/>
      <c r="LIY73"/>
      <c r="LIZ73"/>
      <c r="LJA73"/>
      <c r="LJB73"/>
      <c r="LJC73"/>
      <c r="LJD73"/>
      <c r="LJE73"/>
      <c r="LJF73"/>
      <c r="LJG73"/>
      <c r="LJH73"/>
      <c r="LJI73"/>
      <c r="LJJ73"/>
      <c r="LJK73"/>
      <c r="LJL73"/>
      <c r="LJM73"/>
      <c r="LJN73"/>
      <c r="LJO73"/>
      <c r="LJP73"/>
      <c r="LJQ73"/>
      <c r="LJR73"/>
      <c r="LJS73"/>
      <c r="LJT73"/>
      <c r="LJU73"/>
      <c r="LJV73"/>
      <c r="LJW73"/>
      <c r="LJX73"/>
      <c r="LJY73"/>
      <c r="LJZ73"/>
      <c r="LKA73"/>
      <c r="LKB73"/>
      <c r="LKC73"/>
      <c r="LKD73"/>
      <c r="LKE73"/>
      <c r="LKF73"/>
      <c r="LKG73"/>
      <c r="LKH73"/>
      <c r="LKI73"/>
      <c r="LKJ73"/>
      <c r="LKK73"/>
      <c r="LKL73"/>
      <c r="LKM73"/>
      <c r="LKN73"/>
      <c r="LKO73"/>
      <c r="LKP73"/>
      <c r="LKQ73"/>
      <c r="LKR73"/>
      <c r="LKS73"/>
      <c r="LKT73"/>
      <c r="LKU73"/>
      <c r="LKV73"/>
      <c r="LKW73"/>
      <c r="LKX73"/>
      <c r="LKY73"/>
      <c r="LKZ73"/>
      <c r="LLA73"/>
      <c r="LLB73"/>
      <c r="LLC73"/>
      <c r="LLD73"/>
      <c r="LLE73"/>
      <c r="LLF73"/>
      <c r="LLG73"/>
      <c r="LLH73"/>
      <c r="LLI73"/>
      <c r="LLJ73"/>
      <c r="LLK73"/>
      <c r="LLL73"/>
      <c r="LLM73"/>
      <c r="LLN73"/>
      <c r="LLO73"/>
      <c r="LLP73"/>
      <c r="LLQ73"/>
      <c r="LLR73"/>
      <c r="LLS73"/>
      <c r="LLT73"/>
      <c r="LLU73"/>
      <c r="LLV73"/>
      <c r="LLW73"/>
      <c r="LLX73"/>
      <c r="LLY73"/>
      <c r="LLZ73"/>
      <c r="LMA73"/>
      <c r="LMB73"/>
      <c r="LMC73"/>
      <c r="LMD73"/>
      <c r="LME73"/>
      <c r="LMF73"/>
      <c r="LMG73"/>
      <c r="LMH73"/>
      <c r="LMI73"/>
      <c r="LMJ73"/>
      <c r="LMK73"/>
      <c r="LML73"/>
      <c r="LMM73"/>
      <c r="LMN73"/>
      <c r="LMO73"/>
      <c r="LMP73"/>
      <c r="LMQ73"/>
      <c r="LMR73"/>
      <c r="LMS73"/>
      <c r="LMT73"/>
      <c r="LMU73"/>
      <c r="LMV73"/>
      <c r="LMW73"/>
      <c r="LMX73"/>
      <c r="LMY73"/>
      <c r="LMZ73"/>
      <c r="LNA73"/>
      <c r="LNB73"/>
      <c r="LNC73"/>
      <c r="LND73"/>
      <c r="LNE73"/>
      <c r="LNF73"/>
      <c r="LNG73"/>
      <c r="LNH73"/>
      <c r="LNI73"/>
      <c r="LNJ73"/>
      <c r="LNK73"/>
      <c r="LNL73"/>
      <c r="LNM73"/>
      <c r="LNN73"/>
      <c r="LNO73"/>
      <c r="LNP73"/>
      <c r="LNQ73"/>
      <c r="LNR73"/>
      <c r="LNS73"/>
      <c r="LNT73"/>
      <c r="LNU73"/>
      <c r="LNV73"/>
      <c r="LNW73"/>
      <c r="LNX73"/>
      <c r="LNY73"/>
      <c r="LNZ73"/>
      <c r="LOA73"/>
      <c r="LOB73"/>
      <c r="LOC73"/>
      <c r="LOD73"/>
      <c r="LOE73"/>
      <c r="LOF73"/>
      <c r="LOG73"/>
      <c r="LOH73"/>
      <c r="LOI73"/>
      <c r="LOJ73"/>
      <c r="LOK73"/>
      <c r="LOL73"/>
      <c r="LOM73"/>
      <c r="LON73"/>
      <c r="LOO73"/>
      <c r="LOP73"/>
      <c r="LOQ73"/>
      <c r="LOR73"/>
      <c r="LOS73"/>
      <c r="LOT73"/>
      <c r="LOU73"/>
      <c r="LOV73"/>
      <c r="LOW73"/>
      <c r="LOX73"/>
      <c r="LOY73"/>
      <c r="LOZ73"/>
      <c r="LPA73"/>
      <c r="LPB73"/>
      <c r="LPC73"/>
      <c r="LPD73"/>
      <c r="LPE73"/>
      <c r="LPF73"/>
      <c r="LPG73"/>
      <c r="LPH73"/>
      <c r="LPI73"/>
      <c r="LPJ73"/>
      <c r="LPK73"/>
      <c r="LPL73"/>
      <c r="LPM73"/>
      <c r="LPN73"/>
      <c r="LPO73"/>
      <c r="LPP73"/>
      <c r="LPQ73"/>
      <c r="LPR73"/>
      <c r="LPS73"/>
      <c r="LPT73"/>
      <c r="LPU73"/>
      <c r="LPV73"/>
      <c r="LPW73"/>
      <c r="LPX73"/>
      <c r="LPY73"/>
      <c r="LPZ73"/>
      <c r="LQA73"/>
      <c r="LQB73"/>
      <c r="LQC73"/>
      <c r="LQD73"/>
      <c r="LQE73"/>
      <c r="LQF73"/>
      <c r="LQG73"/>
      <c r="LQH73"/>
      <c r="LQI73"/>
      <c r="LQJ73"/>
      <c r="LQK73"/>
      <c r="LQL73"/>
      <c r="LQM73"/>
      <c r="LQN73"/>
      <c r="LQO73"/>
      <c r="LQP73"/>
      <c r="LQQ73"/>
      <c r="LQR73"/>
      <c r="LQS73"/>
      <c r="LQT73"/>
      <c r="LQU73"/>
      <c r="LQV73"/>
      <c r="LQW73"/>
      <c r="LQX73"/>
      <c r="LQY73"/>
      <c r="LQZ73"/>
      <c r="LRA73"/>
      <c r="LRB73"/>
      <c r="LRC73"/>
      <c r="LRD73"/>
      <c r="LRE73"/>
      <c r="LRF73"/>
      <c r="LRG73"/>
      <c r="LRH73"/>
      <c r="LRI73"/>
      <c r="LRJ73"/>
      <c r="LRK73"/>
      <c r="LRL73"/>
      <c r="LRM73"/>
      <c r="LRN73"/>
      <c r="LRO73"/>
      <c r="LRP73"/>
      <c r="LRQ73"/>
      <c r="LRR73"/>
      <c r="LRS73"/>
      <c r="LRT73"/>
      <c r="LRU73"/>
      <c r="LRV73"/>
      <c r="LRW73"/>
      <c r="LRX73"/>
      <c r="LRY73"/>
      <c r="LRZ73"/>
      <c r="LSA73"/>
      <c r="LSB73"/>
      <c r="LSC73"/>
      <c r="LSD73"/>
      <c r="LSE73"/>
      <c r="LSF73"/>
      <c r="LSG73"/>
      <c r="LSH73"/>
      <c r="LSI73"/>
      <c r="LSJ73"/>
      <c r="LSK73"/>
      <c r="LSL73"/>
      <c r="LSM73"/>
      <c r="LSN73"/>
      <c r="LSO73"/>
      <c r="LSP73"/>
      <c r="LSQ73"/>
      <c r="LSR73"/>
      <c r="LSS73"/>
      <c r="LST73"/>
      <c r="LSU73"/>
      <c r="LSV73"/>
      <c r="LSW73"/>
      <c r="LSX73"/>
      <c r="LSY73"/>
      <c r="LSZ73"/>
      <c r="LTA73"/>
      <c r="LTB73"/>
      <c r="LTC73"/>
      <c r="LTD73"/>
      <c r="LTE73"/>
      <c r="LTF73"/>
      <c r="LTG73"/>
      <c r="LTH73"/>
      <c r="LTI73"/>
      <c r="LTJ73"/>
      <c r="LTK73"/>
      <c r="LTL73"/>
      <c r="LTM73"/>
      <c r="LTN73"/>
      <c r="LTO73"/>
      <c r="LTP73"/>
      <c r="LTQ73"/>
      <c r="LTR73"/>
      <c r="LTS73"/>
      <c r="LTT73"/>
      <c r="LTU73"/>
      <c r="LTV73"/>
      <c r="LTW73"/>
      <c r="LTX73"/>
      <c r="LTY73"/>
      <c r="LTZ73"/>
      <c r="LUA73"/>
      <c r="LUB73"/>
      <c r="LUC73"/>
      <c r="LUD73"/>
      <c r="LUE73"/>
      <c r="LUF73"/>
      <c r="LUG73"/>
      <c r="LUH73"/>
      <c r="LUI73"/>
      <c r="LUJ73"/>
      <c r="LUK73"/>
      <c r="LUL73"/>
      <c r="LUM73"/>
      <c r="LUN73"/>
      <c r="LUO73"/>
      <c r="LUP73"/>
      <c r="LUQ73"/>
      <c r="LUR73"/>
      <c r="LUS73"/>
      <c r="LUT73"/>
      <c r="LUU73"/>
      <c r="LUV73"/>
      <c r="LUW73"/>
      <c r="LUX73"/>
      <c r="LUY73"/>
      <c r="LUZ73"/>
      <c r="LVA73"/>
      <c r="LVB73"/>
      <c r="LVC73"/>
      <c r="LVD73"/>
      <c r="LVE73"/>
      <c r="LVF73"/>
      <c r="LVG73"/>
      <c r="LVH73"/>
      <c r="LVI73"/>
      <c r="LVJ73"/>
      <c r="LVK73"/>
      <c r="LVL73"/>
      <c r="LVM73"/>
      <c r="LVN73"/>
      <c r="LVO73"/>
      <c r="LVP73"/>
      <c r="LVQ73"/>
      <c r="LVR73"/>
      <c r="LVS73"/>
      <c r="LVT73"/>
      <c r="LVU73"/>
      <c r="LVV73"/>
      <c r="LVW73"/>
      <c r="LVX73"/>
      <c r="LVY73"/>
      <c r="LVZ73"/>
      <c r="LWA73"/>
      <c r="LWB73"/>
      <c r="LWC73"/>
      <c r="LWD73"/>
      <c r="LWE73"/>
      <c r="LWF73"/>
      <c r="LWG73"/>
      <c r="LWH73"/>
      <c r="LWI73"/>
      <c r="LWJ73"/>
      <c r="LWK73"/>
      <c r="LWL73"/>
      <c r="LWM73"/>
      <c r="LWN73"/>
      <c r="LWO73"/>
      <c r="LWP73"/>
      <c r="LWQ73"/>
      <c r="LWR73"/>
      <c r="LWS73"/>
      <c r="LWT73"/>
      <c r="LWU73"/>
      <c r="LWV73"/>
      <c r="LWW73"/>
      <c r="LWX73"/>
      <c r="LWY73"/>
      <c r="LWZ73"/>
      <c r="LXA73"/>
      <c r="LXB73"/>
      <c r="LXC73"/>
      <c r="LXD73"/>
      <c r="LXE73"/>
      <c r="LXF73"/>
      <c r="LXG73"/>
      <c r="LXH73"/>
      <c r="LXI73"/>
      <c r="LXJ73"/>
      <c r="LXK73"/>
      <c r="LXL73"/>
      <c r="LXM73"/>
      <c r="LXN73"/>
      <c r="LXO73"/>
      <c r="LXP73"/>
      <c r="LXQ73"/>
      <c r="LXR73"/>
      <c r="LXS73"/>
      <c r="LXT73"/>
      <c r="LXU73"/>
      <c r="LXV73"/>
      <c r="LXW73"/>
      <c r="LXX73"/>
      <c r="LXY73"/>
      <c r="LXZ73"/>
      <c r="LYA73"/>
      <c r="LYB73"/>
      <c r="LYC73"/>
      <c r="LYD73"/>
      <c r="LYE73"/>
      <c r="LYF73"/>
      <c r="LYG73"/>
      <c r="LYH73"/>
      <c r="LYI73"/>
      <c r="LYJ73"/>
      <c r="LYK73"/>
      <c r="LYL73"/>
      <c r="LYM73"/>
      <c r="LYN73"/>
      <c r="LYO73"/>
      <c r="LYP73"/>
      <c r="LYQ73"/>
      <c r="LYR73"/>
      <c r="LYS73"/>
      <c r="LYT73"/>
      <c r="LYU73"/>
      <c r="LYV73"/>
      <c r="LYW73"/>
      <c r="LYX73"/>
      <c r="LYY73"/>
      <c r="LYZ73"/>
      <c r="LZA73"/>
      <c r="LZB73"/>
      <c r="LZC73"/>
      <c r="LZD73"/>
      <c r="LZE73"/>
      <c r="LZF73"/>
      <c r="LZG73"/>
      <c r="LZH73"/>
      <c r="LZI73"/>
      <c r="LZJ73"/>
      <c r="LZK73"/>
      <c r="LZL73"/>
      <c r="LZM73"/>
      <c r="LZN73"/>
      <c r="LZO73"/>
      <c r="LZP73"/>
      <c r="LZQ73"/>
      <c r="LZR73"/>
      <c r="LZS73"/>
      <c r="LZT73"/>
      <c r="LZU73"/>
      <c r="LZV73"/>
      <c r="LZW73"/>
      <c r="LZX73"/>
      <c r="LZY73"/>
      <c r="LZZ73"/>
      <c r="MAA73"/>
      <c r="MAB73"/>
      <c r="MAC73"/>
      <c r="MAD73"/>
      <c r="MAE73"/>
      <c r="MAF73"/>
      <c r="MAG73"/>
      <c r="MAH73"/>
      <c r="MAI73"/>
      <c r="MAJ73"/>
      <c r="MAK73"/>
      <c r="MAL73"/>
      <c r="MAM73"/>
      <c r="MAN73"/>
      <c r="MAO73"/>
      <c r="MAP73"/>
      <c r="MAQ73"/>
      <c r="MAR73"/>
      <c r="MAS73"/>
      <c r="MAT73"/>
      <c r="MAU73"/>
      <c r="MAV73"/>
      <c r="MAW73"/>
      <c r="MAX73"/>
      <c r="MAY73"/>
      <c r="MAZ73"/>
      <c r="MBA73"/>
      <c r="MBB73"/>
      <c r="MBC73"/>
      <c r="MBD73"/>
      <c r="MBE73"/>
      <c r="MBF73"/>
      <c r="MBG73"/>
      <c r="MBH73"/>
      <c r="MBI73"/>
      <c r="MBJ73"/>
      <c r="MBK73"/>
      <c r="MBL73"/>
      <c r="MBM73"/>
      <c r="MBN73"/>
      <c r="MBO73"/>
      <c r="MBP73"/>
      <c r="MBQ73"/>
      <c r="MBR73"/>
      <c r="MBS73"/>
      <c r="MBT73"/>
      <c r="MBU73"/>
      <c r="MBV73"/>
      <c r="MBW73"/>
      <c r="MBX73"/>
      <c r="MBY73"/>
      <c r="MBZ73"/>
      <c r="MCA73"/>
      <c r="MCB73"/>
      <c r="MCC73"/>
      <c r="MCD73"/>
      <c r="MCE73"/>
      <c r="MCF73"/>
      <c r="MCG73"/>
      <c r="MCH73"/>
      <c r="MCI73"/>
      <c r="MCJ73"/>
      <c r="MCK73"/>
      <c r="MCL73"/>
      <c r="MCM73"/>
      <c r="MCN73"/>
      <c r="MCO73"/>
      <c r="MCP73"/>
      <c r="MCQ73"/>
      <c r="MCR73"/>
      <c r="MCS73"/>
      <c r="MCT73"/>
      <c r="MCU73"/>
      <c r="MCV73"/>
      <c r="MCW73"/>
      <c r="MCX73"/>
      <c r="MCY73"/>
      <c r="MCZ73"/>
      <c r="MDA73"/>
      <c r="MDB73"/>
      <c r="MDC73"/>
      <c r="MDD73"/>
      <c r="MDE73"/>
      <c r="MDF73"/>
      <c r="MDG73"/>
      <c r="MDH73"/>
      <c r="MDI73"/>
      <c r="MDJ73"/>
      <c r="MDK73"/>
      <c r="MDL73"/>
      <c r="MDM73"/>
      <c r="MDN73"/>
      <c r="MDO73"/>
      <c r="MDP73"/>
      <c r="MDQ73"/>
      <c r="MDR73"/>
      <c r="MDS73"/>
      <c r="MDT73"/>
      <c r="MDU73"/>
      <c r="MDV73"/>
      <c r="MDW73"/>
      <c r="MDX73"/>
      <c r="MDY73"/>
      <c r="MDZ73"/>
      <c r="MEA73"/>
      <c r="MEB73"/>
      <c r="MEC73"/>
      <c r="MED73"/>
      <c r="MEE73"/>
      <c r="MEF73"/>
      <c r="MEG73"/>
      <c r="MEH73"/>
      <c r="MEI73"/>
      <c r="MEJ73"/>
      <c r="MEK73"/>
      <c r="MEL73"/>
      <c r="MEM73"/>
      <c r="MEN73"/>
      <c r="MEO73"/>
      <c r="MEP73"/>
      <c r="MEQ73"/>
      <c r="MER73"/>
      <c r="MES73"/>
      <c r="MET73"/>
      <c r="MEU73"/>
      <c r="MEV73"/>
      <c r="MEW73"/>
      <c r="MEX73"/>
      <c r="MEY73"/>
      <c r="MEZ73"/>
      <c r="MFA73"/>
      <c r="MFB73"/>
      <c r="MFC73"/>
      <c r="MFD73"/>
      <c r="MFE73"/>
      <c r="MFF73"/>
      <c r="MFG73"/>
      <c r="MFH73"/>
      <c r="MFI73"/>
      <c r="MFJ73"/>
      <c r="MFK73"/>
      <c r="MFL73"/>
      <c r="MFM73"/>
      <c r="MFN73"/>
      <c r="MFO73"/>
      <c r="MFP73"/>
      <c r="MFQ73"/>
      <c r="MFR73"/>
      <c r="MFS73"/>
      <c r="MFT73"/>
      <c r="MFU73"/>
      <c r="MFV73"/>
      <c r="MFW73"/>
      <c r="MFX73"/>
      <c r="MFY73"/>
      <c r="MFZ73"/>
      <c r="MGA73"/>
      <c r="MGB73"/>
      <c r="MGC73"/>
      <c r="MGD73"/>
      <c r="MGE73"/>
      <c r="MGF73"/>
      <c r="MGG73"/>
      <c r="MGH73"/>
      <c r="MGI73"/>
      <c r="MGJ73"/>
      <c r="MGK73"/>
      <c r="MGL73"/>
      <c r="MGM73"/>
      <c r="MGN73"/>
      <c r="MGO73"/>
      <c r="MGP73"/>
      <c r="MGQ73"/>
      <c r="MGR73"/>
      <c r="MGS73"/>
      <c r="MGT73"/>
      <c r="MGU73"/>
      <c r="MGV73"/>
      <c r="MGW73"/>
      <c r="MGX73"/>
      <c r="MGY73"/>
      <c r="MGZ73"/>
      <c r="MHA73"/>
      <c r="MHB73"/>
      <c r="MHC73"/>
      <c r="MHD73"/>
      <c r="MHE73"/>
      <c r="MHF73"/>
      <c r="MHG73"/>
      <c r="MHH73"/>
      <c r="MHI73"/>
      <c r="MHJ73"/>
      <c r="MHK73"/>
      <c r="MHL73"/>
      <c r="MHM73"/>
      <c r="MHN73"/>
      <c r="MHO73"/>
      <c r="MHP73"/>
      <c r="MHQ73"/>
      <c r="MHR73"/>
      <c r="MHS73"/>
      <c r="MHT73"/>
      <c r="MHU73"/>
      <c r="MHV73"/>
      <c r="MHW73"/>
      <c r="MHX73"/>
      <c r="MHY73"/>
      <c r="MHZ73"/>
      <c r="MIA73"/>
      <c r="MIB73"/>
      <c r="MIC73"/>
      <c r="MID73"/>
      <c r="MIE73"/>
      <c r="MIF73"/>
      <c r="MIG73"/>
      <c r="MIH73"/>
      <c r="MII73"/>
      <c r="MIJ73"/>
      <c r="MIK73"/>
      <c r="MIL73"/>
      <c r="MIM73"/>
      <c r="MIN73"/>
      <c r="MIO73"/>
      <c r="MIP73"/>
      <c r="MIQ73"/>
      <c r="MIR73"/>
      <c r="MIS73"/>
      <c r="MIT73"/>
      <c r="MIU73"/>
      <c r="MIV73"/>
      <c r="MIW73"/>
      <c r="MIX73"/>
      <c r="MIY73"/>
      <c r="MIZ73"/>
      <c r="MJA73"/>
      <c r="MJB73"/>
      <c r="MJC73"/>
      <c r="MJD73"/>
      <c r="MJE73"/>
      <c r="MJF73"/>
      <c r="MJG73"/>
      <c r="MJH73"/>
      <c r="MJI73"/>
      <c r="MJJ73"/>
      <c r="MJK73"/>
      <c r="MJL73"/>
      <c r="MJM73"/>
      <c r="MJN73"/>
      <c r="MJO73"/>
      <c r="MJP73"/>
      <c r="MJQ73"/>
      <c r="MJR73"/>
      <c r="MJS73"/>
      <c r="MJT73"/>
      <c r="MJU73"/>
      <c r="MJV73"/>
      <c r="MJW73"/>
      <c r="MJX73"/>
      <c r="MJY73"/>
      <c r="MJZ73"/>
      <c r="MKA73"/>
      <c r="MKB73"/>
      <c r="MKC73"/>
      <c r="MKD73"/>
      <c r="MKE73"/>
      <c r="MKF73"/>
      <c r="MKG73"/>
      <c r="MKH73"/>
      <c r="MKI73"/>
      <c r="MKJ73"/>
      <c r="MKK73"/>
      <c r="MKL73"/>
      <c r="MKM73"/>
      <c r="MKN73"/>
      <c r="MKO73"/>
      <c r="MKP73"/>
      <c r="MKQ73"/>
      <c r="MKR73"/>
      <c r="MKS73"/>
      <c r="MKT73"/>
      <c r="MKU73"/>
      <c r="MKV73"/>
      <c r="MKW73"/>
      <c r="MKX73"/>
      <c r="MKY73"/>
      <c r="MKZ73"/>
      <c r="MLA73"/>
      <c r="MLB73"/>
      <c r="MLC73"/>
      <c r="MLD73"/>
      <c r="MLE73"/>
      <c r="MLF73"/>
      <c r="MLG73"/>
      <c r="MLH73"/>
      <c r="MLI73"/>
      <c r="MLJ73"/>
      <c r="MLK73"/>
      <c r="MLL73"/>
      <c r="MLM73"/>
      <c r="MLN73"/>
      <c r="MLO73"/>
      <c r="MLP73"/>
      <c r="MLQ73"/>
      <c r="MLR73"/>
      <c r="MLS73"/>
      <c r="MLT73"/>
      <c r="MLU73"/>
      <c r="MLV73"/>
      <c r="MLW73"/>
      <c r="MLX73"/>
      <c r="MLY73"/>
      <c r="MLZ73"/>
      <c r="MMA73"/>
      <c r="MMB73"/>
      <c r="MMC73"/>
      <c r="MMD73"/>
      <c r="MME73"/>
      <c r="MMF73"/>
      <c r="MMG73"/>
      <c r="MMH73"/>
      <c r="MMI73"/>
      <c r="MMJ73"/>
      <c r="MMK73"/>
      <c r="MML73"/>
      <c r="MMM73"/>
      <c r="MMN73"/>
      <c r="MMO73"/>
      <c r="MMP73"/>
      <c r="MMQ73"/>
      <c r="MMR73"/>
      <c r="MMS73"/>
      <c r="MMT73"/>
      <c r="MMU73"/>
      <c r="MMV73"/>
      <c r="MMW73"/>
      <c r="MMX73"/>
      <c r="MMY73"/>
      <c r="MMZ73"/>
      <c r="MNA73"/>
      <c r="MNB73"/>
      <c r="MNC73"/>
      <c r="MND73"/>
      <c r="MNE73"/>
      <c r="MNF73"/>
      <c r="MNG73"/>
      <c r="MNH73"/>
      <c r="MNI73"/>
      <c r="MNJ73"/>
      <c r="MNK73"/>
      <c r="MNL73"/>
      <c r="MNM73"/>
      <c r="MNN73"/>
      <c r="MNO73"/>
      <c r="MNP73"/>
      <c r="MNQ73"/>
      <c r="MNR73"/>
      <c r="MNS73"/>
      <c r="MNT73"/>
      <c r="MNU73"/>
      <c r="MNV73"/>
      <c r="MNW73"/>
      <c r="MNX73"/>
      <c r="MNY73"/>
      <c r="MNZ73"/>
      <c r="MOA73"/>
      <c r="MOB73"/>
      <c r="MOC73"/>
      <c r="MOD73"/>
      <c r="MOE73"/>
      <c r="MOF73"/>
      <c r="MOG73"/>
      <c r="MOH73"/>
      <c r="MOI73"/>
      <c r="MOJ73"/>
      <c r="MOK73"/>
      <c r="MOL73"/>
      <c r="MOM73"/>
      <c r="MON73"/>
      <c r="MOO73"/>
      <c r="MOP73"/>
      <c r="MOQ73"/>
      <c r="MOR73"/>
      <c r="MOS73"/>
      <c r="MOT73"/>
      <c r="MOU73"/>
      <c r="MOV73"/>
      <c r="MOW73"/>
      <c r="MOX73"/>
      <c r="MOY73"/>
      <c r="MOZ73"/>
      <c r="MPA73"/>
      <c r="MPB73"/>
      <c r="MPC73"/>
      <c r="MPD73"/>
      <c r="MPE73"/>
      <c r="MPF73"/>
      <c r="MPG73"/>
      <c r="MPH73"/>
      <c r="MPI73"/>
      <c r="MPJ73"/>
      <c r="MPK73"/>
      <c r="MPL73"/>
      <c r="MPM73"/>
      <c r="MPN73"/>
      <c r="MPO73"/>
      <c r="MPP73"/>
      <c r="MPQ73"/>
      <c r="MPR73"/>
      <c r="MPS73"/>
      <c r="MPT73"/>
      <c r="MPU73"/>
      <c r="MPV73"/>
      <c r="MPW73"/>
      <c r="MPX73"/>
      <c r="MPY73"/>
      <c r="MPZ73"/>
      <c r="MQA73"/>
      <c r="MQB73"/>
      <c r="MQC73"/>
      <c r="MQD73"/>
      <c r="MQE73"/>
      <c r="MQF73"/>
      <c r="MQG73"/>
      <c r="MQH73"/>
      <c r="MQI73"/>
      <c r="MQJ73"/>
      <c r="MQK73"/>
      <c r="MQL73"/>
      <c r="MQM73"/>
      <c r="MQN73"/>
      <c r="MQO73"/>
      <c r="MQP73"/>
      <c r="MQQ73"/>
      <c r="MQR73"/>
      <c r="MQS73"/>
      <c r="MQT73"/>
      <c r="MQU73"/>
      <c r="MQV73"/>
      <c r="MQW73"/>
      <c r="MQX73"/>
      <c r="MQY73"/>
      <c r="MQZ73"/>
      <c r="MRA73"/>
      <c r="MRB73"/>
      <c r="MRC73"/>
      <c r="MRD73"/>
      <c r="MRE73"/>
      <c r="MRF73"/>
      <c r="MRG73"/>
      <c r="MRH73"/>
      <c r="MRI73"/>
      <c r="MRJ73"/>
      <c r="MRK73"/>
      <c r="MRL73"/>
      <c r="MRM73"/>
      <c r="MRN73"/>
      <c r="MRO73"/>
      <c r="MRP73"/>
      <c r="MRQ73"/>
      <c r="MRR73"/>
      <c r="MRS73"/>
      <c r="MRT73"/>
      <c r="MRU73"/>
      <c r="MRV73"/>
      <c r="MRW73"/>
      <c r="MRX73"/>
      <c r="MRY73"/>
      <c r="MRZ73"/>
      <c r="MSA73"/>
      <c r="MSB73"/>
      <c r="MSC73"/>
      <c r="MSD73"/>
      <c r="MSE73"/>
      <c r="MSF73"/>
      <c r="MSG73"/>
      <c r="MSH73"/>
      <c r="MSI73"/>
      <c r="MSJ73"/>
      <c r="MSK73"/>
      <c r="MSL73"/>
      <c r="MSM73"/>
      <c r="MSN73"/>
      <c r="MSO73"/>
      <c r="MSP73"/>
      <c r="MSQ73"/>
      <c r="MSR73"/>
      <c r="MSS73"/>
      <c r="MST73"/>
      <c r="MSU73"/>
      <c r="MSV73"/>
      <c r="MSW73"/>
      <c r="MSX73"/>
      <c r="MSY73"/>
      <c r="MSZ73"/>
      <c r="MTA73"/>
      <c r="MTB73"/>
      <c r="MTC73"/>
      <c r="MTD73"/>
      <c r="MTE73"/>
      <c r="MTF73"/>
      <c r="MTG73"/>
      <c r="MTH73"/>
      <c r="MTI73"/>
      <c r="MTJ73"/>
      <c r="MTK73"/>
      <c r="MTL73"/>
      <c r="MTM73"/>
      <c r="MTN73"/>
      <c r="MTO73"/>
      <c r="MTP73"/>
      <c r="MTQ73"/>
      <c r="MTR73"/>
      <c r="MTS73"/>
      <c r="MTT73"/>
      <c r="MTU73"/>
      <c r="MTV73"/>
      <c r="MTW73"/>
      <c r="MTX73"/>
      <c r="MTY73"/>
      <c r="MTZ73"/>
      <c r="MUA73"/>
      <c r="MUB73"/>
      <c r="MUC73"/>
      <c r="MUD73"/>
      <c r="MUE73"/>
      <c r="MUF73"/>
      <c r="MUG73"/>
      <c r="MUH73"/>
      <c r="MUI73"/>
      <c r="MUJ73"/>
      <c r="MUK73"/>
      <c r="MUL73"/>
      <c r="MUM73"/>
      <c r="MUN73"/>
      <c r="MUO73"/>
      <c r="MUP73"/>
      <c r="MUQ73"/>
      <c r="MUR73"/>
      <c r="MUS73"/>
      <c r="MUT73"/>
      <c r="MUU73"/>
      <c r="MUV73"/>
      <c r="MUW73"/>
      <c r="MUX73"/>
      <c r="MUY73"/>
      <c r="MUZ73"/>
      <c r="MVA73"/>
      <c r="MVB73"/>
      <c r="MVC73"/>
      <c r="MVD73"/>
      <c r="MVE73"/>
      <c r="MVF73"/>
      <c r="MVG73"/>
      <c r="MVH73"/>
      <c r="MVI73"/>
      <c r="MVJ73"/>
      <c r="MVK73"/>
      <c r="MVL73"/>
      <c r="MVM73"/>
      <c r="MVN73"/>
      <c r="MVO73"/>
      <c r="MVP73"/>
      <c r="MVQ73"/>
      <c r="MVR73"/>
      <c r="MVS73"/>
      <c r="MVT73"/>
      <c r="MVU73"/>
      <c r="MVV73"/>
      <c r="MVW73"/>
      <c r="MVX73"/>
      <c r="MVY73"/>
      <c r="MVZ73"/>
      <c r="MWA73"/>
      <c r="MWB73"/>
      <c r="MWC73"/>
      <c r="MWD73"/>
      <c r="MWE73"/>
      <c r="MWF73"/>
      <c r="MWG73"/>
      <c r="MWH73"/>
      <c r="MWI73"/>
      <c r="MWJ73"/>
      <c r="MWK73"/>
      <c r="MWL73"/>
      <c r="MWM73"/>
      <c r="MWN73"/>
      <c r="MWO73"/>
      <c r="MWP73"/>
      <c r="MWQ73"/>
      <c r="MWR73"/>
      <c r="MWS73"/>
      <c r="MWT73"/>
      <c r="MWU73"/>
      <c r="MWV73"/>
      <c r="MWW73"/>
      <c r="MWX73"/>
      <c r="MWY73"/>
      <c r="MWZ73"/>
      <c r="MXA73"/>
      <c r="MXB73"/>
      <c r="MXC73"/>
      <c r="MXD73"/>
      <c r="MXE73"/>
      <c r="MXF73"/>
      <c r="MXG73"/>
      <c r="MXH73"/>
      <c r="MXI73"/>
      <c r="MXJ73"/>
      <c r="MXK73"/>
      <c r="MXL73"/>
      <c r="MXM73"/>
      <c r="MXN73"/>
      <c r="MXO73"/>
      <c r="MXP73"/>
      <c r="MXQ73"/>
      <c r="MXR73"/>
      <c r="MXS73"/>
      <c r="MXT73"/>
      <c r="MXU73"/>
      <c r="MXV73"/>
      <c r="MXW73"/>
      <c r="MXX73"/>
      <c r="MXY73"/>
      <c r="MXZ73"/>
      <c r="MYA73"/>
      <c r="MYB73"/>
      <c r="MYC73"/>
      <c r="MYD73"/>
      <c r="MYE73"/>
      <c r="MYF73"/>
      <c r="MYG73"/>
      <c r="MYH73"/>
      <c r="MYI73"/>
      <c r="MYJ73"/>
      <c r="MYK73"/>
      <c r="MYL73"/>
      <c r="MYM73"/>
      <c r="MYN73"/>
      <c r="MYO73"/>
      <c r="MYP73"/>
      <c r="MYQ73"/>
      <c r="MYR73"/>
      <c r="MYS73"/>
      <c r="MYT73"/>
      <c r="MYU73"/>
      <c r="MYV73"/>
      <c r="MYW73"/>
      <c r="MYX73"/>
      <c r="MYY73"/>
      <c r="MYZ73"/>
      <c r="MZA73"/>
      <c r="MZB73"/>
      <c r="MZC73"/>
      <c r="MZD73"/>
      <c r="MZE73"/>
      <c r="MZF73"/>
      <c r="MZG73"/>
      <c r="MZH73"/>
      <c r="MZI73"/>
      <c r="MZJ73"/>
      <c r="MZK73"/>
      <c r="MZL73"/>
      <c r="MZM73"/>
      <c r="MZN73"/>
      <c r="MZO73"/>
      <c r="MZP73"/>
      <c r="MZQ73"/>
      <c r="MZR73"/>
      <c r="MZS73"/>
      <c r="MZT73"/>
      <c r="MZU73"/>
      <c r="MZV73"/>
      <c r="MZW73"/>
      <c r="MZX73"/>
      <c r="MZY73"/>
      <c r="MZZ73"/>
      <c r="NAA73"/>
      <c r="NAB73"/>
      <c r="NAC73"/>
      <c r="NAD73"/>
      <c r="NAE73"/>
      <c r="NAF73"/>
      <c r="NAG73"/>
      <c r="NAH73"/>
      <c r="NAI73"/>
      <c r="NAJ73"/>
      <c r="NAK73"/>
      <c r="NAL73"/>
      <c r="NAM73"/>
      <c r="NAN73"/>
      <c r="NAO73"/>
      <c r="NAP73"/>
      <c r="NAQ73"/>
      <c r="NAR73"/>
      <c r="NAS73"/>
      <c r="NAT73"/>
      <c r="NAU73"/>
      <c r="NAV73"/>
      <c r="NAW73"/>
      <c r="NAX73"/>
      <c r="NAY73"/>
      <c r="NAZ73"/>
      <c r="NBA73"/>
      <c r="NBB73"/>
      <c r="NBC73"/>
      <c r="NBD73"/>
      <c r="NBE73"/>
      <c r="NBF73"/>
      <c r="NBG73"/>
      <c r="NBH73"/>
      <c r="NBI73"/>
      <c r="NBJ73"/>
      <c r="NBK73"/>
      <c r="NBL73"/>
      <c r="NBM73"/>
      <c r="NBN73"/>
      <c r="NBO73"/>
      <c r="NBP73"/>
      <c r="NBQ73"/>
      <c r="NBR73"/>
      <c r="NBS73"/>
      <c r="NBT73"/>
      <c r="NBU73"/>
      <c r="NBV73"/>
      <c r="NBW73"/>
      <c r="NBX73"/>
      <c r="NBY73"/>
      <c r="NBZ73"/>
      <c r="NCA73"/>
      <c r="NCB73"/>
      <c r="NCC73"/>
      <c r="NCD73"/>
      <c r="NCE73"/>
      <c r="NCF73"/>
      <c r="NCG73"/>
      <c r="NCH73"/>
      <c r="NCI73"/>
      <c r="NCJ73"/>
      <c r="NCK73"/>
      <c r="NCL73"/>
      <c r="NCM73"/>
      <c r="NCN73"/>
      <c r="NCO73"/>
      <c r="NCP73"/>
      <c r="NCQ73"/>
      <c r="NCR73"/>
      <c r="NCS73"/>
      <c r="NCT73"/>
      <c r="NCU73"/>
      <c r="NCV73"/>
      <c r="NCW73"/>
      <c r="NCX73"/>
      <c r="NCY73"/>
      <c r="NCZ73"/>
      <c r="NDA73"/>
      <c r="NDB73"/>
      <c r="NDC73"/>
      <c r="NDD73"/>
      <c r="NDE73"/>
      <c r="NDF73"/>
      <c r="NDG73"/>
      <c r="NDH73"/>
      <c r="NDI73"/>
      <c r="NDJ73"/>
      <c r="NDK73"/>
      <c r="NDL73"/>
      <c r="NDM73"/>
      <c r="NDN73"/>
      <c r="NDO73"/>
      <c r="NDP73"/>
      <c r="NDQ73"/>
      <c r="NDR73"/>
      <c r="NDS73"/>
      <c r="NDT73"/>
      <c r="NDU73"/>
      <c r="NDV73"/>
      <c r="NDW73"/>
      <c r="NDX73"/>
      <c r="NDY73"/>
      <c r="NDZ73"/>
      <c r="NEA73"/>
      <c r="NEB73"/>
      <c r="NEC73"/>
      <c r="NED73"/>
      <c r="NEE73"/>
      <c r="NEF73"/>
      <c r="NEG73"/>
      <c r="NEH73"/>
      <c r="NEI73"/>
      <c r="NEJ73"/>
      <c r="NEK73"/>
      <c r="NEL73"/>
      <c r="NEM73"/>
      <c r="NEN73"/>
      <c r="NEO73"/>
      <c r="NEP73"/>
      <c r="NEQ73"/>
      <c r="NER73"/>
      <c r="NES73"/>
      <c r="NET73"/>
      <c r="NEU73"/>
      <c r="NEV73"/>
      <c r="NEW73"/>
      <c r="NEX73"/>
      <c r="NEY73"/>
      <c r="NEZ73"/>
      <c r="NFA73"/>
      <c r="NFB73"/>
      <c r="NFC73"/>
      <c r="NFD73"/>
      <c r="NFE73"/>
      <c r="NFF73"/>
      <c r="NFG73"/>
      <c r="NFH73"/>
      <c r="NFI73"/>
      <c r="NFJ73"/>
      <c r="NFK73"/>
      <c r="NFL73"/>
      <c r="NFM73"/>
      <c r="NFN73"/>
      <c r="NFO73"/>
      <c r="NFP73"/>
      <c r="NFQ73"/>
      <c r="NFR73"/>
      <c r="NFS73"/>
      <c r="NFT73"/>
      <c r="NFU73"/>
      <c r="NFV73"/>
      <c r="NFW73"/>
      <c r="NFX73"/>
      <c r="NFY73"/>
      <c r="NFZ73"/>
      <c r="NGA73"/>
      <c r="NGB73"/>
      <c r="NGC73"/>
      <c r="NGD73"/>
      <c r="NGE73"/>
      <c r="NGF73"/>
      <c r="NGG73"/>
      <c r="NGH73"/>
      <c r="NGI73"/>
      <c r="NGJ73"/>
      <c r="NGK73"/>
      <c r="NGL73"/>
      <c r="NGM73"/>
      <c r="NGN73"/>
      <c r="NGO73"/>
      <c r="NGP73"/>
      <c r="NGQ73"/>
      <c r="NGR73"/>
      <c r="NGS73"/>
      <c r="NGT73"/>
      <c r="NGU73"/>
      <c r="NGV73"/>
      <c r="NGW73"/>
      <c r="NGX73"/>
      <c r="NGY73"/>
      <c r="NGZ73"/>
      <c r="NHA73"/>
      <c r="NHB73"/>
      <c r="NHC73"/>
      <c r="NHD73"/>
      <c r="NHE73"/>
      <c r="NHF73"/>
      <c r="NHG73"/>
      <c r="NHH73"/>
      <c r="NHI73"/>
      <c r="NHJ73"/>
      <c r="NHK73"/>
      <c r="NHL73"/>
      <c r="NHM73"/>
      <c r="NHN73"/>
      <c r="NHO73"/>
      <c r="NHP73"/>
      <c r="NHQ73"/>
      <c r="NHR73"/>
      <c r="NHS73"/>
      <c r="NHT73"/>
      <c r="NHU73"/>
      <c r="NHV73"/>
      <c r="NHW73"/>
      <c r="NHX73"/>
      <c r="NHY73"/>
      <c r="NHZ73"/>
      <c r="NIA73"/>
      <c r="NIB73"/>
      <c r="NIC73"/>
      <c r="NID73"/>
      <c r="NIE73"/>
      <c r="NIF73"/>
      <c r="NIG73"/>
      <c r="NIH73"/>
      <c r="NII73"/>
      <c r="NIJ73"/>
      <c r="NIK73"/>
      <c r="NIL73"/>
      <c r="NIM73"/>
      <c r="NIN73"/>
      <c r="NIO73"/>
      <c r="NIP73"/>
      <c r="NIQ73"/>
      <c r="NIR73"/>
      <c r="NIS73"/>
      <c r="NIT73"/>
      <c r="NIU73"/>
      <c r="NIV73"/>
      <c r="NIW73"/>
      <c r="NIX73"/>
      <c r="NIY73"/>
      <c r="NIZ73"/>
      <c r="NJA73"/>
      <c r="NJB73"/>
      <c r="NJC73"/>
      <c r="NJD73"/>
      <c r="NJE73"/>
      <c r="NJF73"/>
      <c r="NJG73"/>
      <c r="NJH73"/>
      <c r="NJI73"/>
      <c r="NJJ73"/>
      <c r="NJK73"/>
      <c r="NJL73"/>
      <c r="NJM73"/>
      <c r="NJN73"/>
      <c r="NJO73"/>
      <c r="NJP73"/>
      <c r="NJQ73"/>
      <c r="NJR73"/>
      <c r="NJS73"/>
      <c r="NJT73"/>
      <c r="NJU73"/>
      <c r="NJV73"/>
      <c r="NJW73"/>
      <c r="NJX73"/>
      <c r="NJY73"/>
      <c r="NJZ73"/>
      <c r="NKA73"/>
      <c r="NKB73"/>
      <c r="NKC73"/>
      <c r="NKD73"/>
      <c r="NKE73"/>
      <c r="NKF73"/>
      <c r="NKG73"/>
      <c r="NKH73"/>
      <c r="NKI73"/>
      <c r="NKJ73"/>
      <c r="NKK73"/>
      <c r="NKL73"/>
      <c r="NKM73"/>
      <c r="NKN73"/>
      <c r="NKO73"/>
      <c r="NKP73"/>
      <c r="NKQ73"/>
      <c r="NKR73"/>
      <c r="NKS73"/>
      <c r="NKT73"/>
      <c r="NKU73"/>
      <c r="NKV73"/>
      <c r="NKW73"/>
      <c r="NKX73"/>
      <c r="NKY73"/>
      <c r="NKZ73"/>
      <c r="NLA73"/>
      <c r="NLB73"/>
      <c r="NLC73"/>
      <c r="NLD73"/>
      <c r="NLE73"/>
      <c r="NLF73"/>
      <c r="NLG73"/>
      <c r="NLH73"/>
      <c r="NLI73"/>
      <c r="NLJ73"/>
      <c r="NLK73"/>
      <c r="NLL73"/>
      <c r="NLM73"/>
      <c r="NLN73"/>
      <c r="NLO73"/>
      <c r="NLP73"/>
      <c r="NLQ73"/>
      <c r="NLR73"/>
      <c r="NLS73"/>
      <c r="NLT73"/>
      <c r="NLU73"/>
      <c r="NLV73"/>
      <c r="NLW73"/>
      <c r="NLX73"/>
      <c r="NLY73"/>
      <c r="NLZ73"/>
      <c r="NMA73"/>
      <c r="NMB73"/>
      <c r="NMC73"/>
      <c r="NMD73"/>
      <c r="NME73"/>
      <c r="NMF73"/>
      <c r="NMG73"/>
      <c r="NMH73"/>
      <c r="NMI73"/>
      <c r="NMJ73"/>
      <c r="NMK73"/>
      <c r="NML73"/>
      <c r="NMM73"/>
      <c r="NMN73"/>
      <c r="NMO73"/>
      <c r="NMP73"/>
      <c r="NMQ73"/>
      <c r="NMR73"/>
      <c r="NMS73"/>
      <c r="NMT73"/>
      <c r="NMU73"/>
      <c r="NMV73"/>
      <c r="NMW73"/>
      <c r="NMX73"/>
      <c r="NMY73"/>
      <c r="NMZ73"/>
      <c r="NNA73"/>
      <c r="NNB73"/>
      <c r="NNC73"/>
      <c r="NND73"/>
      <c r="NNE73"/>
      <c r="NNF73"/>
      <c r="NNG73"/>
      <c r="NNH73"/>
      <c r="NNI73"/>
      <c r="NNJ73"/>
      <c r="NNK73"/>
      <c r="NNL73"/>
      <c r="NNM73"/>
      <c r="NNN73"/>
      <c r="NNO73"/>
      <c r="NNP73"/>
      <c r="NNQ73"/>
      <c r="NNR73"/>
      <c r="NNS73"/>
      <c r="NNT73"/>
      <c r="NNU73"/>
      <c r="NNV73"/>
      <c r="NNW73"/>
      <c r="NNX73"/>
      <c r="NNY73"/>
      <c r="NNZ73"/>
      <c r="NOA73"/>
      <c r="NOB73"/>
      <c r="NOC73"/>
      <c r="NOD73"/>
      <c r="NOE73"/>
      <c r="NOF73"/>
      <c r="NOG73"/>
      <c r="NOH73"/>
      <c r="NOI73"/>
      <c r="NOJ73"/>
      <c r="NOK73"/>
      <c r="NOL73"/>
      <c r="NOM73"/>
      <c r="NON73"/>
      <c r="NOO73"/>
      <c r="NOP73"/>
      <c r="NOQ73"/>
      <c r="NOR73"/>
      <c r="NOS73"/>
      <c r="NOT73"/>
      <c r="NOU73"/>
      <c r="NOV73"/>
      <c r="NOW73"/>
      <c r="NOX73"/>
      <c r="NOY73"/>
      <c r="NOZ73"/>
      <c r="NPA73"/>
      <c r="NPB73"/>
      <c r="NPC73"/>
      <c r="NPD73"/>
      <c r="NPE73"/>
      <c r="NPF73"/>
      <c r="NPG73"/>
      <c r="NPH73"/>
      <c r="NPI73"/>
      <c r="NPJ73"/>
      <c r="NPK73"/>
      <c r="NPL73"/>
      <c r="NPM73"/>
      <c r="NPN73"/>
      <c r="NPO73"/>
      <c r="NPP73"/>
      <c r="NPQ73"/>
      <c r="NPR73"/>
      <c r="NPS73"/>
      <c r="NPT73"/>
      <c r="NPU73"/>
      <c r="NPV73"/>
      <c r="NPW73"/>
      <c r="NPX73"/>
      <c r="NPY73"/>
      <c r="NPZ73"/>
      <c r="NQA73"/>
      <c r="NQB73"/>
      <c r="NQC73"/>
      <c r="NQD73"/>
      <c r="NQE73"/>
      <c r="NQF73"/>
      <c r="NQG73"/>
      <c r="NQH73"/>
      <c r="NQI73"/>
      <c r="NQJ73"/>
      <c r="NQK73"/>
      <c r="NQL73"/>
      <c r="NQM73"/>
      <c r="NQN73"/>
      <c r="NQO73"/>
      <c r="NQP73"/>
      <c r="NQQ73"/>
      <c r="NQR73"/>
      <c r="NQS73"/>
      <c r="NQT73"/>
      <c r="NQU73"/>
      <c r="NQV73"/>
      <c r="NQW73"/>
      <c r="NQX73"/>
      <c r="NQY73"/>
      <c r="NQZ73"/>
      <c r="NRA73"/>
      <c r="NRB73"/>
      <c r="NRC73"/>
      <c r="NRD73"/>
      <c r="NRE73"/>
      <c r="NRF73"/>
      <c r="NRG73"/>
      <c r="NRH73"/>
      <c r="NRI73"/>
      <c r="NRJ73"/>
      <c r="NRK73"/>
      <c r="NRL73"/>
      <c r="NRM73"/>
      <c r="NRN73"/>
      <c r="NRO73"/>
      <c r="NRP73"/>
      <c r="NRQ73"/>
      <c r="NRR73"/>
      <c r="NRS73"/>
      <c r="NRT73"/>
      <c r="NRU73"/>
      <c r="NRV73"/>
      <c r="NRW73"/>
      <c r="NRX73"/>
      <c r="NRY73"/>
      <c r="NRZ73"/>
      <c r="NSA73"/>
      <c r="NSB73"/>
      <c r="NSC73"/>
      <c r="NSD73"/>
      <c r="NSE73"/>
      <c r="NSF73"/>
      <c r="NSG73"/>
      <c r="NSH73"/>
      <c r="NSI73"/>
      <c r="NSJ73"/>
      <c r="NSK73"/>
      <c r="NSL73"/>
      <c r="NSM73"/>
      <c r="NSN73"/>
      <c r="NSO73"/>
      <c r="NSP73"/>
      <c r="NSQ73"/>
      <c r="NSR73"/>
      <c r="NSS73"/>
      <c r="NST73"/>
      <c r="NSU73"/>
      <c r="NSV73"/>
      <c r="NSW73"/>
      <c r="NSX73"/>
      <c r="NSY73"/>
      <c r="NSZ73"/>
      <c r="NTA73"/>
      <c r="NTB73"/>
      <c r="NTC73"/>
      <c r="NTD73"/>
      <c r="NTE73"/>
      <c r="NTF73"/>
      <c r="NTG73"/>
      <c r="NTH73"/>
      <c r="NTI73"/>
      <c r="NTJ73"/>
      <c r="NTK73"/>
      <c r="NTL73"/>
      <c r="NTM73"/>
      <c r="NTN73"/>
      <c r="NTO73"/>
      <c r="NTP73"/>
      <c r="NTQ73"/>
      <c r="NTR73"/>
      <c r="NTS73"/>
      <c r="NTT73"/>
      <c r="NTU73"/>
      <c r="NTV73"/>
      <c r="NTW73"/>
      <c r="NTX73"/>
      <c r="NTY73"/>
      <c r="NTZ73"/>
      <c r="NUA73"/>
      <c r="NUB73"/>
      <c r="NUC73"/>
      <c r="NUD73"/>
      <c r="NUE73"/>
      <c r="NUF73"/>
      <c r="NUG73"/>
      <c r="NUH73"/>
      <c r="NUI73"/>
      <c r="NUJ73"/>
      <c r="NUK73"/>
      <c r="NUL73"/>
      <c r="NUM73"/>
      <c r="NUN73"/>
      <c r="NUO73"/>
      <c r="NUP73"/>
      <c r="NUQ73"/>
      <c r="NUR73"/>
      <c r="NUS73"/>
      <c r="NUT73"/>
      <c r="NUU73"/>
      <c r="NUV73"/>
      <c r="NUW73"/>
      <c r="NUX73"/>
      <c r="NUY73"/>
      <c r="NUZ73"/>
      <c r="NVA73"/>
      <c r="NVB73"/>
      <c r="NVC73"/>
      <c r="NVD73"/>
      <c r="NVE73"/>
      <c r="NVF73"/>
      <c r="NVG73"/>
      <c r="NVH73"/>
      <c r="NVI73"/>
      <c r="NVJ73"/>
      <c r="NVK73"/>
      <c r="NVL73"/>
      <c r="NVM73"/>
      <c r="NVN73"/>
      <c r="NVO73"/>
      <c r="NVP73"/>
      <c r="NVQ73"/>
      <c r="NVR73"/>
      <c r="NVS73"/>
      <c r="NVT73"/>
      <c r="NVU73"/>
      <c r="NVV73"/>
      <c r="NVW73"/>
      <c r="NVX73"/>
      <c r="NVY73"/>
      <c r="NVZ73"/>
      <c r="NWA73"/>
      <c r="NWB73"/>
      <c r="NWC73"/>
      <c r="NWD73"/>
      <c r="NWE73"/>
      <c r="NWF73"/>
      <c r="NWG73"/>
      <c r="NWH73"/>
      <c r="NWI73"/>
      <c r="NWJ73"/>
      <c r="NWK73"/>
      <c r="NWL73"/>
      <c r="NWM73"/>
      <c r="NWN73"/>
      <c r="NWO73"/>
      <c r="NWP73"/>
      <c r="NWQ73"/>
      <c r="NWR73"/>
      <c r="NWS73"/>
      <c r="NWT73"/>
      <c r="NWU73"/>
      <c r="NWV73"/>
      <c r="NWW73"/>
      <c r="NWX73"/>
      <c r="NWY73"/>
      <c r="NWZ73"/>
      <c r="NXA73"/>
      <c r="NXB73"/>
      <c r="NXC73"/>
      <c r="NXD73"/>
      <c r="NXE73"/>
      <c r="NXF73"/>
      <c r="NXG73"/>
      <c r="NXH73"/>
      <c r="NXI73"/>
      <c r="NXJ73"/>
      <c r="NXK73"/>
      <c r="NXL73"/>
      <c r="NXM73"/>
      <c r="NXN73"/>
      <c r="NXO73"/>
      <c r="NXP73"/>
      <c r="NXQ73"/>
      <c r="NXR73"/>
      <c r="NXS73"/>
      <c r="NXT73"/>
      <c r="NXU73"/>
      <c r="NXV73"/>
      <c r="NXW73"/>
      <c r="NXX73"/>
      <c r="NXY73"/>
      <c r="NXZ73"/>
      <c r="NYA73"/>
      <c r="NYB73"/>
      <c r="NYC73"/>
      <c r="NYD73"/>
      <c r="NYE73"/>
      <c r="NYF73"/>
      <c r="NYG73"/>
      <c r="NYH73"/>
      <c r="NYI73"/>
      <c r="NYJ73"/>
      <c r="NYK73"/>
      <c r="NYL73"/>
      <c r="NYM73"/>
      <c r="NYN73"/>
      <c r="NYO73"/>
      <c r="NYP73"/>
      <c r="NYQ73"/>
      <c r="NYR73"/>
      <c r="NYS73"/>
      <c r="NYT73"/>
      <c r="NYU73"/>
      <c r="NYV73"/>
      <c r="NYW73"/>
      <c r="NYX73"/>
      <c r="NYY73"/>
      <c r="NYZ73"/>
      <c r="NZA73"/>
      <c r="NZB73"/>
      <c r="NZC73"/>
      <c r="NZD73"/>
      <c r="NZE73"/>
      <c r="NZF73"/>
      <c r="NZG73"/>
      <c r="NZH73"/>
      <c r="NZI73"/>
      <c r="NZJ73"/>
      <c r="NZK73"/>
      <c r="NZL73"/>
      <c r="NZM73"/>
      <c r="NZN73"/>
      <c r="NZO73"/>
      <c r="NZP73"/>
      <c r="NZQ73"/>
      <c r="NZR73"/>
      <c r="NZS73"/>
      <c r="NZT73"/>
      <c r="NZU73"/>
      <c r="NZV73"/>
      <c r="NZW73"/>
      <c r="NZX73"/>
      <c r="NZY73"/>
      <c r="NZZ73"/>
      <c r="OAA73"/>
      <c r="OAB73"/>
      <c r="OAC73"/>
      <c r="OAD73"/>
      <c r="OAE73"/>
      <c r="OAF73"/>
      <c r="OAG73"/>
      <c r="OAH73"/>
      <c r="OAI73"/>
      <c r="OAJ73"/>
      <c r="OAK73"/>
      <c r="OAL73"/>
      <c r="OAM73"/>
      <c r="OAN73"/>
      <c r="OAO73"/>
      <c r="OAP73"/>
      <c r="OAQ73"/>
      <c r="OAR73"/>
      <c r="OAS73"/>
      <c r="OAT73"/>
      <c r="OAU73"/>
      <c r="OAV73"/>
      <c r="OAW73"/>
      <c r="OAX73"/>
      <c r="OAY73"/>
      <c r="OAZ73"/>
      <c r="OBA73"/>
      <c r="OBB73"/>
      <c r="OBC73"/>
      <c r="OBD73"/>
      <c r="OBE73"/>
      <c r="OBF73"/>
      <c r="OBG73"/>
      <c r="OBH73"/>
      <c r="OBI73"/>
      <c r="OBJ73"/>
      <c r="OBK73"/>
      <c r="OBL73"/>
      <c r="OBM73"/>
      <c r="OBN73"/>
      <c r="OBO73"/>
      <c r="OBP73"/>
      <c r="OBQ73"/>
      <c r="OBR73"/>
      <c r="OBS73"/>
      <c r="OBT73"/>
      <c r="OBU73"/>
      <c r="OBV73"/>
      <c r="OBW73"/>
      <c r="OBX73"/>
      <c r="OBY73"/>
      <c r="OBZ73"/>
      <c r="OCA73"/>
      <c r="OCB73"/>
      <c r="OCC73"/>
      <c r="OCD73"/>
      <c r="OCE73"/>
      <c r="OCF73"/>
      <c r="OCG73"/>
      <c r="OCH73"/>
      <c r="OCI73"/>
      <c r="OCJ73"/>
      <c r="OCK73"/>
      <c r="OCL73"/>
      <c r="OCM73"/>
      <c r="OCN73"/>
      <c r="OCO73"/>
      <c r="OCP73"/>
      <c r="OCQ73"/>
      <c r="OCR73"/>
      <c r="OCS73"/>
      <c r="OCT73"/>
      <c r="OCU73"/>
      <c r="OCV73"/>
      <c r="OCW73"/>
      <c r="OCX73"/>
      <c r="OCY73"/>
      <c r="OCZ73"/>
      <c r="ODA73"/>
      <c r="ODB73"/>
      <c r="ODC73"/>
      <c r="ODD73"/>
      <c r="ODE73"/>
      <c r="ODF73"/>
      <c r="ODG73"/>
      <c r="ODH73"/>
      <c r="ODI73"/>
      <c r="ODJ73"/>
      <c r="ODK73"/>
      <c r="ODL73"/>
      <c r="ODM73"/>
      <c r="ODN73"/>
      <c r="ODO73"/>
      <c r="ODP73"/>
      <c r="ODQ73"/>
      <c r="ODR73"/>
      <c r="ODS73"/>
      <c r="ODT73"/>
      <c r="ODU73"/>
      <c r="ODV73"/>
      <c r="ODW73"/>
      <c r="ODX73"/>
      <c r="ODY73"/>
      <c r="ODZ73"/>
      <c r="OEA73"/>
      <c r="OEB73"/>
      <c r="OEC73"/>
      <c r="OED73"/>
      <c r="OEE73"/>
      <c r="OEF73"/>
      <c r="OEG73"/>
      <c r="OEH73"/>
      <c r="OEI73"/>
      <c r="OEJ73"/>
      <c r="OEK73"/>
      <c r="OEL73"/>
      <c r="OEM73"/>
      <c r="OEN73"/>
      <c r="OEO73"/>
      <c r="OEP73"/>
      <c r="OEQ73"/>
      <c r="OER73"/>
      <c r="OES73"/>
      <c r="OET73"/>
      <c r="OEU73"/>
      <c r="OEV73"/>
      <c r="OEW73"/>
      <c r="OEX73"/>
      <c r="OEY73"/>
      <c r="OEZ73"/>
      <c r="OFA73"/>
      <c r="OFB73"/>
      <c r="OFC73"/>
      <c r="OFD73"/>
      <c r="OFE73"/>
      <c r="OFF73"/>
      <c r="OFG73"/>
      <c r="OFH73"/>
      <c r="OFI73"/>
      <c r="OFJ73"/>
      <c r="OFK73"/>
      <c r="OFL73"/>
      <c r="OFM73"/>
      <c r="OFN73"/>
      <c r="OFO73"/>
      <c r="OFP73"/>
      <c r="OFQ73"/>
      <c r="OFR73"/>
      <c r="OFS73"/>
      <c r="OFT73"/>
      <c r="OFU73"/>
      <c r="OFV73"/>
      <c r="OFW73"/>
      <c r="OFX73"/>
      <c r="OFY73"/>
      <c r="OFZ73"/>
      <c r="OGA73"/>
      <c r="OGB73"/>
      <c r="OGC73"/>
      <c r="OGD73"/>
      <c r="OGE73"/>
      <c r="OGF73"/>
      <c r="OGG73"/>
      <c r="OGH73"/>
      <c r="OGI73"/>
      <c r="OGJ73"/>
      <c r="OGK73"/>
      <c r="OGL73"/>
      <c r="OGM73"/>
      <c r="OGN73"/>
      <c r="OGO73"/>
      <c r="OGP73"/>
      <c r="OGQ73"/>
      <c r="OGR73"/>
      <c r="OGS73"/>
      <c r="OGT73"/>
      <c r="OGU73"/>
      <c r="OGV73"/>
      <c r="OGW73"/>
      <c r="OGX73"/>
      <c r="OGY73"/>
      <c r="OGZ73"/>
      <c r="OHA73"/>
      <c r="OHB73"/>
      <c r="OHC73"/>
      <c r="OHD73"/>
      <c r="OHE73"/>
      <c r="OHF73"/>
      <c r="OHG73"/>
      <c r="OHH73"/>
      <c r="OHI73"/>
      <c r="OHJ73"/>
      <c r="OHK73"/>
      <c r="OHL73"/>
      <c r="OHM73"/>
      <c r="OHN73"/>
      <c r="OHO73"/>
      <c r="OHP73"/>
      <c r="OHQ73"/>
      <c r="OHR73"/>
      <c r="OHS73"/>
      <c r="OHT73"/>
      <c r="OHU73"/>
      <c r="OHV73"/>
      <c r="OHW73"/>
      <c r="OHX73"/>
      <c r="OHY73"/>
      <c r="OHZ73"/>
      <c r="OIA73"/>
      <c r="OIB73"/>
      <c r="OIC73"/>
      <c r="OID73"/>
      <c r="OIE73"/>
      <c r="OIF73"/>
      <c r="OIG73"/>
      <c r="OIH73"/>
      <c r="OII73"/>
      <c r="OIJ73"/>
      <c r="OIK73"/>
      <c r="OIL73"/>
      <c r="OIM73"/>
      <c r="OIN73"/>
      <c r="OIO73"/>
      <c r="OIP73"/>
      <c r="OIQ73"/>
      <c r="OIR73"/>
      <c r="OIS73"/>
      <c r="OIT73"/>
      <c r="OIU73"/>
      <c r="OIV73"/>
      <c r="OIW73"/>
      <c r="OIX73"/>
      <c r="OIY73"/>
      <c r="OIZ73"/>
      <c r="OJA73"/>
      <c r="OJB73"/>
      <c r="OJC73"/>
      <c r="OJD73"/>
      <c r="OJE73"/>
      <c r="OJF73"/>
      <c r="OJG73"/>
      <c r="OJH73"/>
      <c r="OJI73"/>
      <c r="OJJ73"/>
      <c r="OJK73"/>
      <c r="OJL73"/>
      <c r="OJM73"/>
      <c r="OJN73"/>
      <c r="OJO73"/>
      <c r="OJP73"/>
      <c r="OJQ73"/>
      <c r="OJR73"/>
      <c r="OJS73"/>
      <c r="OJT73"/>
      <c r="OJU73"/>
      <c r="OJV73"/>
      <c r="OJW73"/>
      <c r="OJX73"/>
      <c r="OJY73"/>
      <c r="OJZ73"/>
      <c r="OKA73"/>
      <c r="OKB73"/>
      <c r="OKC73"/>
      <c r="OKD73"/>
      <c r="OKE73"/>
      <c r="OKF73"/>
      <c r="OKG73"/>
      <c r="OKH73"/>
      <c r="OKI73"/>
      <c r="OKJ73"/>
      <c r="OKK73"/>
      <c r="OKL73"/>
      <c r="OKM73"/>
      <c r="OKN73"/>
      <c r="OKO73"/>
      <c r="OKP73"/>
      <c r="OKQ73"/>
      <c r="OKR73"/>
      <c r="OKS73"/>
      <c r="OKT73"/>
      <c r="OKU73"/>
      <c r="OKV73"/>
      <c r="OKW73"/>
      <c r="OKX73"/>
      <c r="OKY73"/>
      <c r="OKZ73"/>
      <c r="OLA73"/>
      <c r="OLB73"/>
      <c r="OLC73"/>
      <c r="OLD73"/>
      <c r="OLE73"/>
      <c r="OLF73"/>
      <c r="OLG73"/>
      <c r="OLH73"/>
      <c r="OLI73"/>
      <c r="OLJ73"/>
      <c r="OLK73"/>
      <c r="OLL73"/>
      <c r="OLM73"/>
      <c r="OLN73"/>
      <c r="OLO73"/>
      <c r="OLP73"/>
      <c r="OLQ73"/>
      <c r="OLR73"/>
      <c r="OLS73"/>
      <c r="OLT73"/>
      <c r="OLU73"/>
      <c r="OLV73"/>
      <c r="OLW73"/>
      <c r="OLX73"/>
      <c r="OLY73"/>
      <c r="OLZ73"/>
      <c r="OMA73"/>
      <c r="OMB73"/>
      <c r="OMC73"/>
      <c r="OMD73"/>
      <c r="OME73"/>
      <c r="OMF73"/>
      <c r="OMG73"/>
      <c r="OMH73"/>
      <c r="OMI73"/>
      <c r="OMJ73"/>
      <c r="OMK73"/>
      <c r="OML73"/>
      <c r="OMM73"/>
      <c r="OMN73"/>
      <c r="OMO73"/>
      <c r="OMP73"/>
      <c r="OMQ73"/>
      <c r="OMR73"/>
      <c r="OMS73"/>
      <c r="OMT73"/>
      <c r="OMU73"/>
      <c r="OMV73"/>
      <c r="OMW73"/>
      <c r="OMX73"/>
      <c r="OMY73"/>
      <c r="OMZ73"/>
      <c r="ONA73"/>
      <c r="ONB73"/>
      <c r="ONC73"/>
      <c r="OND73"/>
      <c r="ONE73"/>
      <c r="ONF73"/>
      <c r="ONG73"/>
      <c r="ONH73"/>
      <c r="ONI73"/>
      <c r="ONJ73"/>
      <c r="ONK73"/>
      <c r="ONL73"/>
      <c r="ONM73"/>
      <c r="ONN73"/>
      <c r="ONO73"/>
      <c r="ONP73"/>
      <c r="ONQ73"/>
      <c r="ONR73"/>
      <c r="ONS73"/>
      <c r="ONT73"/>
      <c r="ONU73"/>
      <c r="ONV73"/>
      <c r="ONW73"/>
      <c r="ONX73"/>
      <c r="ONY73"/>
      <c r="ONZ73"/>
      <c r="OOA73"/>
      <c r="OOB73"/>
      <c r="OOC73"/>
      <c r="OOD73"/>
      <c r="OOE73"/>
      <c r="OOF73"/>
      <c r="OOG73"/>
      <c r="OOH73"/>
      <c r="OOI73"/>
      <c r="OOJ73"/>
      <c r="OOK73"/>
      <c r="OOL73"/>
      <c r="OOM73"/>
      <c r="OON73"/>
      <c r="OOO73"/>
      <c r="OOP73"/>
      <c r="OOQ73"/>
      <c r="OOR73"/>
      <c r="OOS73"/>
      <c r="OOT73"/>
      <c r="OOU73"/>
      <c r="OOV73"/>
      <c r="OOW73"/>
      <c r="OOX73"/>
      <c r="OOY73"/>
      <c r="OOZ73"/>
      <c r="OPA73"/>
      <c r="OPB73"/>
      <c r="OPC73"/>
      <c r="OPD73"/>
      <c r="OPE73"/>
      <c r="OPF73"/>
      <c r="OPG73"/>
      <c r="OPH73"/>
      <c r="OPI73"/>
      <c r="OPJ73"/>
      <c r="OPK73"/>
      <c r="OPL73"/>
      <c r="OPM73"/>
      <c r="OPN73"/>
      <c r="OPO73"/>
      <c r="OPP73"/>
      <c r="OPQ73"/>
      <c r="OPR73"/>
      <c r="OPS73"/>
      <c r="OPT73"/>
      <c r="OPU73"/>
      <c r="OPV73"/>
      <c r="OPW73"/>
      <c r="OPX73"/>
      <c r="OPY73"/>
      <c r="OPZ73"/>
      <c r="OQA73"/>
      <c r="OQB73"/>
      <c r="OQC73"/>
      <c r="OQD73"/>
      <c r="OQE73"/>
      <c r="OQF73"/>
      <c r="OQG73"/>
      <c r="OQH73"/>
      <c r="OQI73"/>
      <c r="OQJ73"/>
      <c r="OQK73"/>
      <c r="OQL73"/>
      <c r="OQM73"/>
      <c r="OQN73"/>
      <c r="OQO73"/>
      <c r="OQP73"/>
      <c r="OQQ73"/>
      <c r="OQR73"/>
      <c r="OQS73"/>
      <c r="OQT73"/>
      <c r="OQU73"/>
      <c r="OQV73"/>
      <c r="OQW73"/>
      <c r="OQX73"/>
      <c r="OQY73"/>
      <c r="OQZ73"/>
      <c r="ORA73"/>
      <c r="ORB73"/>
      <c r="ORC73"/>
      <c r="ORD73"/>
      <c r="ORE73"/>
      <c r="ORF73"/>
      <c r="ORG73"/>
      <c r="ORH73"/>
      <c r="ORI73"/>
      <c r="ORJ73"/>
      <c r="ORK73"/>
      <c r="ORL73"/>
      <c r="ORM73"/>
      <c r="ORN73"/>
      <c r="ORO73"/>
      <c r="ORP73"/>
      <c r="ORQ73"/>
      <c r="ORR73"/>
      <c r="ORS73"/>
      <c r="ORT73"/>
      <c r="ORU73"/>
      <c r="ORV73"/>
      <c r="ORW73"/>
      <c r="ORX73"/>
      <c r="ORY73"/>
      <c r="ORZ73"/>
      <c r="OSA73"/>
      <c r="OSB73"/>
      <c r="OSC73"/>
      <c r="OSD73"/>
      <c r="OSE73"/>
      <c r="OSF73"/>
      <c r="OSG73"/>
      <c r="OSH73"/>
      <c r="OSI73"/>
      <c r="OSJ73"/>
      <c r="OSK73"/>
      <c r="OSL73"/>
      <c r="OSM73"/>
      <c r="OSN73"/>
      <c r="OSO73"/>
      <c r="OSP73"/>
      <c r="OSQ73"/>
      <c r="OSR73"/>
      <c r="OSS73"/>
      <c r="OST73"/>
      <c r="OSU73"/>
      <c r="OSV73"/>
      <c r="OSW73"/>
      <c r="OSX73"/>
      <c r="OSY73"/>
      <c r="OSZ73"/>
      <c r="OTA73"/>
      <c r="OTB73"/>
      <c r="OTC73"/>
      <c r="OTD73"/>
      <c r="OTE73"/>
      <c r="OTF73"/>
      <c r="OTG73"/>
      <c r="OTH73"/>
      <c r="OTI73"/>
      <c r="OTJ73"/>
      <c r="OTK73"/>
      <c r="OTL73"/>
      <c r="OTM73"/>
      <c r="OTN73"/>
      <c r="OTO73"/>
      <c r="OTP73"/>
      <c r="OTQ73"/>
      <c r="OTR73"/>
      <c r="OTS73"/>
      <c r="OTT73"/>
      <c r="OTU73"/>
      <c r="OTV73"/>
      <c r="OTW73"/>
      <c r="OTX73"/>
      <c r="OTY73"/>
      <c r="OTZ73"/>
      <c r="OUA73"/>
      <c r="OUB73"/>
      <c r="OUC73"/>
      <c r="OUD73"/>
      <c r="OUE73"/>
      <c r="OUF73"/>
      <c r="OUG73"/>
      <c r="OUH73"/>
      <c r="OUI73"/>
      <c r="OUJ73"/>
      <c r="OUK73"/>
      <c r="OUL73"/>
      <c r="OUM73"/>
      <c r="OUN73"/>
      <c r="OUO73"/>
      <c r="OUP73"/>
      <c r="OUQ73"/>
      <c r="OUR73"/>
      <c r="OUS73"/>
      <c r="OUT73"/>
      <c r="OUU73"/>
      <c r="OUV73"/>
      <c r="OUW73"/>
      <c r="OUX73"/>
      <c r="OUY73"/>
      <c r="OUZ73"/>
      <c r="OVA73"/>
      <c r="OVB73"/>
      <c r="OVC73"/>
      <c r="OVD73"/>
      <c r="OVE73"/>
      <c r="OVF73"/>
      <c r="OVG73"/>
      <c r="OVH73"/>
      <c r="OVI73"/>
      <c r="OVJ73"/>
      <c r="OVK73"/>
      <c r="OVL73"/>
      <c r="OVM73"/>
      <c r="OVN73"/>
      <c r="OVO73"/>
      <c r="OVP73"/>
      <c r="OVQ73"/>
      <c r="OVR73"/>
      <c r="OVS73"/>
      <c r="OVT73"/>
      <c r="OVU73"/>
      <c r="OVV73"/>
      <c r="OVW73"/>
      <c r="OVX73"/>
      <c r="OVY73"/>
      <c r="OVZ73"/>
      <c r="OWA73"/>
      <c r="OWB73"/>
      <c r="OWC73"/>
      <c r="OWD73"/>
      <c r="OWE73"/>
      <c r="OWF73"/>
      <c r="OWG73"/>
      <c r="OWH73"/>
      <c r="OWI73"/>
      <c r="OWJ73"/>
      <c r="OWK73"/>
      <c r="OWL73"/>
      <c r="OWM73"/>
      <c r="OWN73"/>
      <c r="OWO73"/>
      <c r="OWP73"/>
      <c r="OWQ73"/>
      <c r="OWR73"/>
      <c r="OWS73"/>
      <c r="OWT73"/>
      <c r="OWU73"/>
      <c r="OWV73"/>
      <c r="OWW73"/>
      <c r="OWX73"/>
      <c r="OWY73"/>
      <c r="OWZ73"/>
      <c r="OXA73"/>
      <c r="OXB73"/>
      <c r="OXC73"/>
      <c r="OXD73"/>
      <c r="OXE73"/>
      <c r="OXF73"/>
      <c r="OXG73"/>
      <c r="OXH73"/>
      <c r="OXI73"/>
      <c r="OXJ73"/>
      <c r="OXK73"/>
      <c r="OXL73"/>
      <c r="OXM73"/>
      <c r="OXN73"/>
      <c r="OXO73"/>
      <c r="OXP73"/>
      <c r="OXQ73"/>
      <c r="OXR73"/>
      <c r="OXS73"/>
      <c r="OXT73"/>
      <c r="OXU73"/>
      <c r="OXV73"/>
      <c r="OXW73"/>
      <c r="OXX73"/>
      <c r="OXY73"/>
      <c r="OXZ73"/>
      <c r="OYA73"/>
      <c r="OYB73"/>
      <c r="OYC73"/>
      <c r="OYD73"/>
      <c r="OYE73"/>
      <c r="OYF73"/>
      <c r="OYG73"/>
      <c r="OYH73"/>
      <c r="OYI73"/>
      <c r="OYJ73"/>
      <c r="OYK73"/>
      <c r="OYL73"/>
      <c r="OYM73"/>
      <c r="OYN73"/>
      <c r="OYO73"/>
      <c r="OYP73"/>
      <c r="OYQ73"/>
      <c r="OYR73"/>
      <c r="OYS73"/>
      <c r="OYT73"/>
      <c r="OYU73"/>
      <c r="OYV73"/>
      <c r="OYW73"/>
      <c r="OYX73"/>
      <c r="OYY73"/>
      <c r="OYZ73"/>
      <c r="OZA73"/>
      <c r="OZB73"/>
      <c r="OZC73"/>
      <c r="OZD73"/>
      <c r="OZE73"/>
      <c r="OZF73"/>
      <c r="OZG73"/>
      <c r="OZH73"/>
      <c r="OZI73"/>
      <c r="OZJ73"/>
      <c r="OZK73"/>
      <c r="OZL73"/>
      <c r="OZM73"/>
      <c r="OZN73"/>
      <c r="OZO73"/>
      <c r="OZP73"/>
      <c r="OZQ73"/>
      <c r="OZR73"/>
      <c r="OZS73"/>
      <c r="OZT73"/>
      <c r="OZU73"/>
      <c r="OZV73"/>
      <c r="OZW73"/>
      <c r="OZX73"/>
      <c r="OZY73"/>
      <c r="OZZ73"/>
      <c r="PAA73"/>
      <c r="PAB73"/>
      <c r="PAC73"/>
      <c r="PAD73"/>
      <c r="PAE73"/>
      <c r="PAF73"/>
      <c r="PAG73"/>
      <c r="PAH73"/>
      <c r="PAI73"/>
      <c r="PAJ73"/>
      <c r="PAK73"/>
      <c r="PAL73"/>
      <c r="PAM73"/>
      <c r="PAN73"/>
      <c r="PAO73"/>
      <c r="PAP73"/>
      <c r="PAQ73"/>
      <c r="PAR73"/>
      <c r="PAS73"/>
      <c r="PAT73"/>
      <c r="PAU73"/>
      <c r="PAV73"/>
      <c r="PAW73"/>
      <c r="PAX73"/>
      <c r="PAY73"/>
      <c r="PAZ73"/>
      <c r="PBA73"/>
      <c r="PBB73"/>
      <c r="PBC73"/>
      <c r="PBD73"/>
      <c r="PBE73"/>
      <c r="PBF73"/>
      <c r="PBG73"/>
      <c r="PBH73"/>
      <c r="PBI73"/>
      <c r="PBJ73"/>
      <c r="PBK73"/>
      <c r="PBL73"/>
      <c r="PBM73"/>
      <c r="PBN73"/>
      <c r="PBO73"/>
      <c r="PBP73"/>
      <c r="PBQ73"/>
      <c r="PBR73"/>
      <c r="PBS73"/>
      <c r="PBT73"/>
      <c r="PBU73"/>
      <c r="PBV73"/>
      <c r="PBW73"/>
      <c r="PBX73"/>
      <c r="PBY73"/>
      <c r="PBZ73"/>
      <c r="PCA73"/>
      <c r="PCB73"/>
      <c r="PCC73"/>
      <c r="PCD73"/>
      <c r="PCE73"/>
      <c r="PCF73"/>
      <c r="PCG73"/>
      <c r="PCH73"/>
      <c r="PCI73"/>
      <c r="PCJ73"/>
      <c r="PCK73"/>
      <c r="PCL73"/>
      <c r="PCM73"/>
      <c r="PCN73"/>
      <c r="PCO73"/>
      <c r="PCP73"/>
      <c r="PCQ73"/>
      <c r="PCR73"/>
      <c r="PCS73"/>
      <c r="PCT73"/>
      <c r="PCU73"/>
      <c r="PCV73"/>
      <c r="PCW73"/>
      <c r="PCX73"/>
      <c r="PCY73"/>
      <c r="PCZ73"/>
      <c r="PDA73"/>
      <c r="PDB73"/>
      <c r="PDC73"/>
      <c r="PDD73"/>
      <c r="PDE73"/>
      <c r="PDF73"/>
      <c r="PDG73"/>
      <c r="PDH73"/>
      <c r="PDI73"/>
      <c r="PDJ73"/>
      <c r="PDK73"/>
      <c r="PDL73"/>
      <c r="PDM73"/>
      <c r="PDN73"/>
      <c r="PDO73"/>
      <c r="PDP73"/>
      <c r="PDQ73"/>
      <c r="PDR73"/>
      <c r="PDS73"/>
      <c r="PDT73"/>
      <c r="PDU73"/>
      <c r="PDV73"/>
      <c r="PDW73"/>
      <c r="PDX73"/>
      <c r="PDY73"/>
      <c r="PDZ73"/>
      <c r="PEA73"/>
      <c r="PEB73"/>
      <c r="PEC73"/>
      <c r="PED73"/>
      <c r="PEE73"/>
      <c r="PEF73"/>
      <c r="PEG73"/>
      <c r="PEH73"/>
      <c r="PEI73"/>
      <c r="PEJ73"/>
      <c r="PEK73"/>
      <c r="PEL73"/>
      <c r="PEM73"/>
      <c r="PEN73"/>
      <c r="PEO73"/>
      <c r="PEP73"/>
      <c r="PEQ73"/>
      <c r="PER73"/>
      <c r="PES73"/>
      <c r="PET73"/>
      <c r="PEU73"/>
      <c r="PEV73"/>
      <c r="PEW73"/>
      <c r="PEX73"/>
      <c r="PEY73"/>
      <c r="PEZ73"/>
      <c r="PFA73"/>
      <c r="PFB73"/>
      <c r="PFC73"/>
      <c r="PFD73"/>
      <c r="PFE73"/>
      <c r="PFF73"/>
      <c r="PFG73"/>
      <c r="PFH73"/>
      <c r="PFI73"/>
      <c r="PFJ73"/>
      <c r="PFK73"/>
      <c r="PFL73"/>
      <c r="PFM73"/>
      <c r="PFN73"/>
      <c r="PFO73"/>
      <c r="PFP73"/>
      <c r="PFQ73"/>
      <c r="PFR73"/>
      <c r="PFS73"/>
      <c r="PFT73"/>
      <c r="PFU73"/>
      <c r="PFV73"/>
      <c r="PFW73"/>
      <c r="PFX73"/>
      <c r="PFY73"/>
      <c r="PFZ73"/>
      <c r="PGA73"/>
      <c r="PGB73"/>
      <c r="PGC73"/>
      <c r="PGD73"/>
      <c r="PGE73"/>
      <c r="PGF73"/>
      <c r="PGG73"/>
      <c r="PGH73"/>
      <c r="PGI73"/>
      <c r="PGJ73"/>
      <c r="PGK73"/>
      <c r="PGL73"/>
      <c r="PGM73"/>
      <c r="PGN73"/>
      <c r="PGO73"/>
      <c r="PGP73"/>
      <c r="PGQ73"/>
      <c r="PGR73"/>
      <c r="PGS73"/>
      <c r="PGT73"/>
      <c r="PGU73"/>
      <c r="PGV73"/>
      <c r="PGW73"/>
      <c r="PGX73"/>
      <c r="PGY73"/>
      <c r="PGZ73"/>
      <c r="PHA73"/>
      <c r="PHB73"/>
      <c r="PHC73"/>
      <c r="PHD73"/>
      <c r="PHE73"/>
      <c r="PHF73"/>
      <c r="PHG73"/>
      <c r="PHH73"/>
      <c r="PHI73"/>
      <c r="PHJ73"/>
      <c r="PHK73"/>
      <c r="PHL73"/>
      <c r="PHM73"/>
      <c r="PHN73"/>
      <c r="PHO73"/>
      <c r="PHP73"/>
      <c r="PHQ73"/>
      <c r="PHR73"/>
      <c r="PHS73"/>
      <c r="PHT73"/>
      <c r="PHU73"/>
      <c r="PHV73"/>
      <c r="PHW73"/>
      <c r="PHX73"/>
      <c r="PHY73"/>
      <c r="PHZ73"/>
      <c r="PIA73"/>
      <c r="PIB73"/>
      <c r="PIC73"/>
      <c r="PID73"/>
      <c r="PIE73"/>
      <c r="PIF73"/>
      <c r="PIG73"/>
      <c r="PIH73"/>
      <c r="PII73"/>
      <c r="PIJ73"/>
      <c r="PIK73"/>
      <c r="PIL73"/>
      <c r="PIM73"/>
      <c r="PIN73"/>
      <c r="PIO73"/>
      <c r="PIP73"/>
      <c r="PIQ73"/>
      <c r="PIR73"/>
      <c r="PIS73"/>
      <c r="PIT73"/>
      <c r="PIU73"/>
      <c r="PIV73"/>
      <c r="PIW73"/>
      <c r="PIX73"/>
      <c r="PIY73"/>
      <c r="PIZ73"/>
      <c r="PJA73"/>
      <c r="PJB73"/>
      <c r="PJC73"/>
      <c r="PJD73"/>
      <c r="PJE73"/>
      <c r="PJF73"/>
      <c r="PJG73"/>
      <c r="PJH73"/>
      <c r="PJI73"/>
      <c r="PJJ73"/>
      <c r="PJK73"/>
      <c r="PJL73"/>
      <c r="PJM73"/>
      <c r="PJN73"/>
      <c r="PJO73"/>
      <c r="PJP73"/>
      <c r="PJQ73"/>
      <c r="PJR73"/>
      <c r="PJS73"/>
      <c r="PJT73"/>
      <c r="PJU73"/>
      <c r="PJV73"/>
      <c r="PJW73"/>
      <c r="PJX73"/>
      <c r="PJY73"/>
      <c r="PJZ73"/>
      <c r="PKA73"/>
      <c r="PKB73"/>
      <c r="PKC73"/>
      <c r="PKD73"/>
      <c r="PKE73"/>
      <c r="PKF73"/>
      <c r="PKG73"/>
      <c r="PKH73"/>
      <c r="PKI73"/>
      <c r="PKJ73"/>
      <c r="PKK73"/>
      <c r="PKL73"/>
      <c r="PKM73"/>
      <c r="PKN73"/>
      <c r="PKO73"/>
      <c r="PKP73"/>
      <c r="PKQ73"/>
      <c r="PKR73"/>
      <c r="PKS73"/>
      <c r="PKT73"/>
      <c r="PKU73"/>
      <c r="PKV73"/>
      <c r="PKW73"/>
      <c r="PKX73"/>
      <c r="PKY73"/>
      <c r="PKZ73"/>
      <c r="PLA73"/>
      <c r="PLB73"/>
      <c r="PLC73"/>
      <c r="PLD73"/>
      <c r="PLE73"/>
      <c r="PLF73"/>
      <c r="PLG73"/>
      <c r="PLH73"/>
      <c r="PLI73"/>
      <c r="PLJ73"/>
      <c r="PLK73"/>
      <c r="PLL73"/>
      <c r="PLM73"/>
      <c r="PLN73"/>
      <c r="PLO73"/>
      <c r="PLP73"/>
      <c r="PLQ73"/>
      <c r="PLR73"/>
      <c r="PLS73"/>
      <c r="PLT73"/>
      <c r="PLU73"/>
      <c r="PLV73"/>
      <c r="PLW73"/>
      <c r="PLX73"/>
      <c r="PLY73"/>
      <c r="PLZ73"/>
      <c r="PMA73"/>
      <c r="PMB73"/>
      <c r="PMC73"/>
      <c r="PMD73"/>
      <c r="PME73"/>
      <c r="PMF73"/>
      <c r="PMG73"/>
      <c r="PMH73"/>
      <c r="PMI73"/>
      <c r="PMJ73"/>
      <c r="PMK73"/>
      <c r="PML73"/>
      <c r="PMM73"/>
      <c r="PMN73"/>
      <c r="PMO73"/>
      <c r="PMP73"/>
      <c r="PMQ73"/>
      <c r="PMR73"/>
      <c r="PMS73"/>
      <c r="PMT73"/>
      <c r="PMU73"/>
      <c r="PMV73"/>
      <c r="PMW73"/>
      <c r="PMX73"/>
      <c r="PMY73"/>
      <c r="PMZ73"/>
      <c r="PNA73"/>
      <c r="PNB73"/>
      <c r="PNC73"/>
      <c r="PND73"/>
      <c r="PNE73"/>
      <c r="PNF73"/>
      <c r="PNG73"/>
      <c r="PNH73"/>
      <c r="PNI73"/>
      <c r="PNJ73"/>
      <c r="PNK73"/>
      <c r="PNL73"/>
      <c r="PNM73"/>
      <c r="PNN73"/>
      <c r="PNO73"/>
      <c r="PNP73"/>
      <c r="PNQ73"/>
      <c r="PNR73"/>
      <c r="PNS73"/>
      <c r="PNT73"/>
      <c r="PNU73"/>
      <c r="PNV73"/>
      <c r="PNW73"/>
      <c r="PNX73"/>
      <c r="PNY73"/>
      <c r="PNZ73"/>
      <c r="POA73"/>
      <c r="POB73"/>
      <c r="POC73"/>
      <c r="POD73"/>
      <c r="POE73"/>
      <c r="POF73"/>
      <c r="POG73"/>
      <c r="POH73"/>
      <c r="POI73"/>
      <c r="POJ73"/>
      <c r="POK73"/>
      <c r="POL73"/>
      <c r="POM73"/>
      <c r="PON73"/>
      <c r="POO73"/>
      <c r="POP73"/>
      <c r="POQ73"/>
      <c r="POR73"/>
      <c r="POS73"/>
      <c r="POT73"/>
      <c r="POU73"/>
      <c r="POV73"/>
      <c r="POW73"/>
      <c r="POX73"/>
      <c r="POY73"/>
      <c r="POZ73"/>
      <c r="PPA73"/>
      <c r="PPB73"/>
      <c r="PPC73"/>
      <c r="PPD73"/>
      <c r="PPE73"/>
      <c r="PPF73"/>
      <c r="PPG73"/>
      <c r="PPH73"/>
      <c r="PPI73"/>
      <c r="PPJ73"/>
      <c r="PPK73"/>
      <c r="PPL73"/>
      <c r="PPM73"/>
      <c r="PPN73"/>
      <c r="PPO73"/>
      <c r="PPP73"/>
      <c r="PPQ73"/>
      <c r="PPR73"/>
      <c r="PPS73"/>
      <c r="PPT73"/>
      <c r="PPU73"/>
      <c r="PPV73"/>
      <c r="PPW73"/>
      <c r="PPX73"/>
      <c r="PPY73"/>
      <c r="PPZ73"/>
      <c r="PQA73"/>
      <c r="PQB73"/>
      <c r="PQC73"/>
      <c r="PQD73"/>
      <c r="PQE73"/>
      <c r="PQF73"/>
      <c r="PQG73"/>
      <c r="PQH73"/>
      <c r="PQI73"/>
      <c r="PQJ73"/>
      <c r="PQK73"/>
      <c r="PQL73"/>
      <c r="PQM73"/>
      <c r="PQN73"/>
      <c r="PQO73"/>
      <c r="PQP73"/>
      <c r="PQQ73"/>
      <c r="PQR73"/>
      <c r="PQS73"/>
      <c r="PQT73"/>
      <c r="PQU73"/>
      <c r="PQV73"/>
      <c r="PQW73"/>
      <c r="PQX73"/>
      <c r="PQY73"/>
      <c r="PQZ73"/>
      <c r="PRA73"/>
      <c r="PRB73"/>
      <c r="PRC73"/>
      <c r="PRD73"/>
      <c r="PRE73"/>
      <c r="PRF73"/>
      <c r="PRG73"/>
      <c r="PRH73"/>
      <c r="PRI73"/>
      <c r="PRJ73"/>
      <c r="PRK73"/>
      <c r="PRL73"/>
      <c r="PRM73"/>
      <c r="PRN73"/>
      <c r="PRO73"/>
      <c r="PRP73"/>
      <c r="PRQ73"/>
      <c r="PRR73"/>
      <c r="PRS73"/>
      <c r="PRT73"/>
      <c r="PRU73"/>
      <c r="PRV73"/>
      <c r="PRW73"/>
      <c r="PRX73"/>
      <c r="PRY73"/>
      <c r="PRZ73"/>
      <c r="PSA73"/>
      <c r="PSB73"/>
      <c r="PSC73"/>
      <c r="PSD73"/>
      <c r="PSE73"/>
      <c r="PSF73"/>
      <c r="PSG73"/>
      <c r="PSH73"/>
      <c r="PSI73"/>
      <c r="PSJ73"/>
      <c r="PSK73"/>
      <c r="PSL73"/>
      <c r="PSM73"/>
      <c r="PSN73"/>
      <c r="PSO73"/>
      <c r="PSP73"/>
      <c r="PSQ73"/>
      <c r="PSR73"/>
      <c r="PSS73"/>
      <c r="PST73"/>
      <c r="PSU73"/>
      <c r="PSV73"/>
      <c r="PSW73"/>
      <c r="PSX73"/>
      <c r="PSY73"/>
      <c r="PSZ73"/>
      <c r="PTA73"/>
      <c r="PTB73"/>
      <c r="PTC73"/>
      <c r="PTD73"/>
      <c r="PTE73"/>
      <c r="PTF73"/>
      <c r="PTG73"/>
      <c r="PTH73"/>
      <c r="PTI73"/>
      <c r="PTJ73"/>
      <c r="PTK73"/>
      <c r="PTL73"/>
      <c r="PTM73"/>
      <c r="PTN73"/>
      <c r="PTO73"/>
      <c r="PTP73"/>
      <c r="PTQ73"/>
      <c r="PTR73"/>
      <c r="PTS73"/>
      <c r="PTT73"/>
      <c r="PTU73"/>
      <c r="PTV73"/>
      <c r="PTW73"/>
      <c r="PTX73"/>
      <c r="PTY73"/>
      <c r="PTZ73"/>
      <c r="PUA73"/>
      <c r="PUB73"/>
      <c r="PUC73"/>
      <c r="PUD73"/>
      <c r="PUE73"/>
      <c r="PUF73"/>
      <c r="PUG73"/>
      <c r="PUH73"/>
      <c r="PUI73"/>
      <c r="PUJ73"/>
      <c r="PUK73"/>
      <c r="PUL73"/>
      <c r="PUM73"/>
      <c r="PUN73"/>
      <c r="PUO73"/>
      <c r="PUP73"/>
      <c r="PUQ73"/>
      <c r="PUR73"/>
      <c r="PUS73"/>
      <c r="PUT73"/>
      <c r="PUU73"/>
      <c r="PUV73"/>
      <c r="PUW73"/>
      <c r="PUX73"/>
      <c r="PUY73"/>
      <c r="PUZ73"/>
      <c r="PVA73"/>
      <c r="PVB73"/>
      <c r="PVC73"/>
      <c r="PVD73"/>
      <c r="PVE73"/>
      <c r="PVF73"/>
      <c r="PVG73"/>
      <c r="PVH73"/>
      <c r="PVI73"/>
      <c r="PVJ73"/>
      <c r="PVK73"/>
      <c r="PVL73"/>
      <c r="PVM73"/>
      <c r="PVN73"/>
      <c r="PVO73"/>
      <c r="PVP73"/>
      <c r="PVQ73"/>
      <c r="PVR73"/>
      <c r="PVS73"/>
      <c r="PVT73"/>
      <c r="PVU73"/>
      <c r="PVV73"/>
      <c r="PVW73"/>
      <c r="PVX73"/>
      <c r="PVY73"/>
      <c r="PVZ73"/>
      <c r="PWA73"/>
      <c r="PWB73"/>
      <c r="PWC73"/>
      <c r="PWD73"/>
      <c r="PWE73"/>
      <c r="PWF73"/>
      <c r="PWG73"/>
      <c r="PWH73"/>
      <c r="PWI73"/>
      <c r="PWJ73"/>
      <c r="PWK73"/>
      <c r="PWL73"/>
      <c r="PWM73"/>
      <c r="PWN73"/>
      <c r="PWO73"/>
      <c r="PWP73"/>
      <c r="PWQ73"/>
      <c r="PWR73"/>
      <c r="PWS73"/>
      <c r="PWT73"/>
      <c r="PWU73"/>
      <c r="PWV73"/>
      <c r="PWW73"/>
      <c r="PWX73"/>
      <c r="PWY73"/>
      <c r="PWZ73"/>
      <c r="PXA73"/>
      <c r="PXB73"/>
      <c r="PXC73"/>
      <c r="PXD73"/>
      <c r="PXE73"/>
      <c r="PXF73"/>
      <c r="PXG73"/>
      <c r="PXH73"/>
      <c r="PXI73"/>
      <c r="PXJ73"/>
      <c r="PXK73"/>
      <c r="PXL73"/>
      <c r="PXM73"/>
      <c r="PXN73"/>
      <c r="PXO73"/>
      <c r="PXP73"/>
      <c r="PXQ73"/>
      <c r="PXR73"/>
      <c r="PXS73"/>
      <c r="PXT73"/>
      <c r="PXU73"/>
      <c r="PXV73"/>
      <c r="PXW73"/>
      <c r="PXX73"/>
      <c r="PXY73"/>
      <c r="PXZ73"/>
      <c r="PYA73"/>
      <c r="PYB73"/>
      <c r="PYC73"/>
      <c r="PYD73"/>
      <c r="PYE73"/>
      <c r="PYF73"/>
      <c r="PYG73"/>
      <c r="PYH73"/>
      <c r="PYI73"/>
      <c r="PYJ73"/>
      <c r="PYK73"/>
      <c r="PYL73"/>
      <c r="PYM73"/>
      <c r="PYN73"/>
      <c r="PYO73"/>
      <c r="PYP73"/>
      <c r="PYQ73"/>
      <c r="PYR73"/>
      <c r="PYS73"/>
      <c r="PYT73"/>
      <c r="PYU73"/>
      <c r="PYV73"/>
      <c r="PYW73"/>
      <c r="PYX73"/>
      <c r="PYY73"/>
      <c r="PYZ73"/>
      <c r="PZA73"/>
      <c r="PZB73"/>
      <c r="PZC73"/>
      <c r="PZD73"/>
      <c r="PZE73"/>
      <c r="PZF73"/>
      <c r="PZG73"/>
      <c r="PZH73"/>
      <c r="PZI73"/>
      <c r="PZJ73"/>
      <c r="PZK73"/>
      <c r="PZL73"/>
      <c r="PZM73"/>
      <c r="PZN73"/>
      <c r="PZO73"/>
      <c r="PZP73"/>
      <c r="PZQ73"/>
      <c r="PZR73"/>
      <c r="PZS73"/>
      <c r="PZT73"/>
      <c r="PZU73"/>
      <c r="PZV73"/>
      <c r="PZW73"/>
      <c r="PZX73"/>
      <c r="PZY73"/>
      <c r="PZZ73"/>
      <c r="QAA73"/>
      <c r="QAB73"/>
      <c r="QAC73"/>
      <c r="QAD73"/>
      <c r="QAE73"/>
      <c r="QAF73"/>
      <c r="QAG73"/>
      <c r="QAH73"/>
      <c r="QAI73"/>
      <c r="QAJ73"/>
      <c r="QAK73"/>
      <c r="QAL73"/>
      <c r="QAM73"/>
      <c r="QAN73"/>
      <c r="QAO73"/>
      <c r="QAP73"/>
      <c r="QAQ73"/>
      <c r="QAR73"/>
      <c r="QAS73"/>
      <c r="QAT73"/>
      <c r="QAU73"/>
      <c r="QAV73"/>
      <c r="QAW73"/>
      <c r="QAX73"/>
      <c r="QAY73"/>
      <c r="QAZ73"/>
      <c r="QBA73"/>
      <c r="QBB73"/>
      <c r="QBC73"/>
      <c r="QBD73"/>
      <c r="QBE73"/>
      <c r="QBF73"/>
      <c r="QBG73"/>
      <c r="QBH73"/>
      <c r="QBI73"/>
      <c r="QBJ73"/>
      <c r="QBK73"/>
      <c r="QBL73"/>
      <c r="QBM73"/>
      <c r="QBN73"/>
      <c r="QBO73"/>
      <c r="QBP73"/>
      <c r="QBQ73"/>
      <c r="QBR73"/>
      <c r="QBS73"/>
      <c r="QBT73"/>
      <c r="QBU73"/>
      <c r="QBV73"/>
      <c r="QBW73"/>
      <c r="QBX73"/>
      <c r="QBY73"/>
      <c r="QBZ73"/>
      <c r="QCA73"/>
      <c r="QCB73"/>
      <c r="QCC73"/>
      <c r="QCD73"/>
      <c r="QCE73"/>
      <c r="QCF73"/>
      <c r="QCG73"/>
      <c r="QCH73"/>
      <c r="QCI73"/>
      <c r="QCJ73"/>
      <c r="QCK73"/>
      <c r="QCL73"/>
      <c r="QCM73"/>
      <c r="QCN73"/>
      <c r="QCO73"/>
      <c r="QCP73"/>
      <c r="QCQ73"/>
      <c r="QCR73"/>
      <c r="QCS73"/>
      <c r="QCT73"/>
      <c r="QCU73"/>
      <c r="QCV73"/>
      <c r="QCW73"/>
      <c r="QCX73"/>
      <c r="QCY73"/>
      <c r="QCZ73"/>
      <c r="QDA73"/>
      <c r="QDB73"/>
      <c r="QDC73"/>
      <c r="QDD73"/>
      <c r="QDE73"/>
      <c r="QDF73"/>
      <c r="QDG73"/>
      <c r="QDH73"/>
      <c r="QDI73"/>
      <c r="QDJ73"/>
      <c r="QDK73"/>
      <c r="QDL73"/>
      <c r="QDM73"/>
      <c r="QDN73"/>
      <c r="QDO73"/>
      <c r="QDP73"/>
      <c r="QDQ73"/>
      <c r="QDR73"/>
      <c r="QDS73"/>
      <c r="QDT73"/>
      <c r="QDU73"/>
      <c r="QDV73"/>
      <c r="QDW73"/>
      <c r="QDX73"/>
      <c r="QDY73"/>
      <c r="QDZ73"/>
      <c r="QEA73"/>
      <c r="QEB73"/>
      <c r="QEC73"/>
      <c r="QED73"/>
      <c r="QEE73"/>
      <c r="QEF73"/>
      <c r="QEG73"/>
      <c r="QEH73"/>
      <c r="QEI73"/>
      <c r="QEJ73"/>
      <c r="QEK73"/>
      <c r="QEL73"/>
      <c r="QEM73"/>
      <c r="QEN73"/>
      <c r="QEO73"/>
      <c r="QEP73"/>
      <c r="QEQ73"/>
      <c r="QER73"/>
      <c r="QES73"/>
      <c r="QET73"/>
      <c r="QEU73"/>
      <c r="QEV73"/>
      <c r="QEW73"/>
      <c r="QEX73"/>
      <c r="QEY73"/>
      <c r="QEZ73"/>
      <c r="QFA73"/>
      <c r="QFB73"/>
      <c r="QFC73"/>
      <c r="QFD73"/>
      <c r="QFE73"/>
      <c r="QFF73"/>
      <c r="QFG73"/>
      <c r="QFH73"/>
      <c r="QFI73"/>
      <c r="QFJ73"/>
      <c r="QFK73"/>
      <c r="QFL73"/>
      <c r="QFM73"/>
      <c r="QFN73"/>
      <c r="QFO73"/>
      <c r="QFP73"/>
      <c r="QFQ73"/>
      <c r="QFR73"/>
      <c r="QFS73"/>
      <c r="QFT73"/>
      <c r="QFU73"/>
      <c r="QFV73"/>
      <c r="QFW73"/>
      <c r="QFX73"/>
      <c r="QFY73"/>
      <c r="QFZ73"/>
      <c r="QGA73"/>
      <c r="QGB73"/>
      <c r="QGC73"/>
      <c r="QGD73"/>
      <c r="QGE73"/>
      <c r="QGF73"/>
      <c r="QGG73"/>
      <c r="QGH73"/>
      <c r="QGI73"/>
      <c r="QGJ73"/>
      <c r="QGK73"/>
      <c r="QGL73"/>
      <c r="QGM73"/>
      <c r="QGN73"/>
      <c r="QGO73"/>
      <c r="QGP73"/>
      <c r="QGQ73"/>
      <c r="QGR73"/>
      <c r="QGS73"/>
      <c r="QGT73"/>
      <c r="QGU73"/>
      <c r="QGV73"/>
      <c r="QGW73"/>
      <c r="QGX73"/>
      <c r="QGY73"/>
      <c r="QGZ73"/>
      <c r="QHA73"/>
      <c r="QHB73"/>
      <c r="QHC73"/>
      <c r="QHD73"/>
      <c r="QHE73"/>
      <c r="QHF73"/>
      <c r="QHG73"/>
      <c r="QHH73"/>
      <c r="QHI73"/>
      <c r="QHJ73"/>
      <c r="QHK73"/>
      <c r="QHL73"/>
      <c r="QHM73"/>
      <c r="QHN73"/>
      <c r="QHO73"/>
      <c r="QHP73"/>
      <c r="QHQ73"/>
      <c r="QHR73"/>
      <c r="QHS73"/>
      <c r="QHT73"/>
      <c r="QHU73"/>
      <c r="QHV73"/>
      <c r="QHW73"/>
      <c r="QHX73"/>
      <c r="QHY73"/>
      <c r="QHZ73"/>
      <c r="QIA73"/>
      <c r="QIB73"/>
      <c r="QIC73"/>
      <c r="QID73"/>
      <c r="QIE73"/>
      <c r="QIF73"/>
      <c r="QIG73"/>
      <c r="QIH73"/>
      <c r="QII73"/>
      <c r="QIJ73"/>
      <c r="QIK73"/>
      <c r="QIL73"/>
      <c r="QIM73"/>
      <c r="QIN73"/>
      <c r="QIO73"/>
      <c r="QIP73"/>
      <c r="QIQ73"/>
      <c r="QIR73"/>
      <c r="QIS73"/>
      <c r="QIT73"/>
      <c r="QIU73"/>
      <c r="QIV73"/>
      <c r="QIW73"/>
      <c r="QIX73"/>
      <c r="QIY73"/>
      <c r="QIZ73"/>
      <c r="QJA73"/>
      <c r="QJB73"/>
      <c r="QJC73"/>
      <c r="QJD73"/>
      <c r="QJE73"/>
      <c r="QJF73"/>
      <c r="QJG73"/>
      <c r="QJH73"/>
      <c r="QJI73"/>
      <c r="QJJ73"/>
      <c r="QJK73"/>
      <c r="QJL73"/>
      <c r="QJM73"/>
      <c r="QJN73"/>
      <c r="QJO73"/>
      <c r="QJP73"/>
      <c r="QJQ73"/>
      <c r="QJR73"/>
      <c r="QJS73"/>
      <c r="QJT73"/>
      <c r="QJU73"/>
      <c r="QJV73"/>
      <c r="QJW73"/>
      <c r="QJX73"/>
      <c r="QJY73"/>
      <c r="QJZ73"/>
      <c r="QKA73"/>
      <c r="QKB73"/>
      <c r="QKC73"/>
      <c r="QKD73"/>
      <c r="QKE73"/>
      <c r="QKF73"/>
      <c r="QKG73"/>
      <c r="QKH73"/>
      <c r="QKI73"/>
      <c r="QKJ73"/>
      <c r="QKK73"/>
      <c r="QKL73"/>
      <c r="QKM73"/>
      <c r="QKN73"/>
      <c r="QKO73"/>
      <c r="QKP73"/>
      <c r="QKQ73"/>
      <c r="QKR73"/>
      <c r="QKS73"/>
      <c r="QKT73"/>
      <c r="QKU73"/>
      <c r="QKV73"/>
      <c r="QKW73"/>
      <c r="QKX73"/>
      <c r="QKY73"/>
      <c r="QKZ73"/>
      <c r="QLA73"/>
      <c r="QLB73"/>
      <c r="QLC73"/>
      <c r="QLD73"/>
      <c r="QLE73"/>
      <c r="QLF73"/>
      <c r="QLG73"/>
      <c r="QLH73"/>
      <c r="QLI73"/>
      <c r="QLJ73"/>
      <c r="QLK73"/>
      <c r="QLL73"/>
      <c r="QLM73"/>
      <c r="QLN73"/>
      <c r="QLO73"/>
      <c r="QLP73"/>
      <c r="QLQ73"/>
      <c r="QLR73"/>
      <c r="QLS73"/>
      <c r="QLT73"/>
      <c r="QLU73"/>
      <c r="QLV73"/>
      <c r="QLW73"/>
      <c r="QLX73"/>
      <c r="QLY73"/>
      <c r="QLZ73"/>
      <c r="QMA73"/>
      <c r="QMB73"/>
      <c r="QMC73"/>
      <c r="QMD73"/>
      <c r="QME73"/>
      <c r="QMF73"/>
      <c r="QMG73"/>
      <c r="QMH73"/>
      <c r="QMI73"/>
      <c r="QMJ73"/>
      <c r="QMK73"/>
      <c r="QML73"/>
      <c r="QMM73"/>
      <c r="QMN73"/>
      <c r="QMO73"/>
      <c r="QMP73"/>
      <c r="QMQ73"/>
      <c r="QMR73"/>
      <c r="QMS73"/>
      <c r="QMT73"/>
      <c r="QMU73"/>
      <c r="QMV73"/>
      <c r="QMW73"/>
      <c r="QMX73"/>
      <c r="QMY73"/>
      <c r="QMZ73"/>
      <c r="QNA73"/>
      <c r="QNB73"/>
      <c r="QNC73"/>
      <c r="QND73"/>
      <c r="QNE73"/>
      <c r="QNF73"/>
      <c r="QNG73"/>
      <c r="QNH73"/>
      <c r="QNI73"/>
      <c r="QNJ73"/>
      <c r="QNK73"/>
      <c r="QNL73"/>
      <c r="QNM73"/>
      <c r="QNN73"/>
      <c r="QNO73"/>
      <c r="QNP73"/>
      <c r="QNQ73"/>
      <c r="QNR73"/>
      <c r="QNS73"/>
      <c r="QNT73"/>
      <c r="QNU73"/>
      <c r="QNV73"/>
      <c r="QNW73"/>
      <c r="QNX73"/>
      <c r="QNY73"/>
      <c r="QNZ73"/>
      <c r="QOA73"/>
      <c r="QOB73"/>
      <c r="QOC73"/>
      <c r="QOD73"/>
      <c r="QOE73"/>
      <c r="QOF73"/>
      <c r="QOG73"/>
      <c r="QOH73"/>
      <c r="QOI73"/>
      <c r="QOJ73"/>
      <c r="QOK73"/>
      <c r="QOL73"/>
      <c r="QOM73"/>
      <c r="QON73"/>
      <c r="QOO73"/>
      <c r="QOP73"/>
      <c r="QOQ73"/>
      <c r="QOR73"/>
      <c r="QOS73"/>
      <c r="QOT73"/>
      <c r="QOU73"/>
      <c r="QOV73"/>
      <c r="QOW73"/>
      <c r="QOX73"/>
      <c r="QOY73"/>
      <c r="QOZ73"/>
      <c r="QPA73"/>
      <c r="QPB73"/>
      <c r="QPC73"/>
      <c r="QPD73"/>
      <c r="QPE73"/>
      <c r="QPF73"/>
      <c r="QPG73"/>
      <c r="QPH73"/>
      <c r="QPI73"/>
      <c r="QPJ73"/>
      <c r="QPK73"/>
      <c r="QPL73"/>
      <c r="QPM73"/>
      <c r="QPN73"/>
      <c r="QPO73"/>
      <c r="QPP73"/>
      <c r="QPQ73"/>
      <c r="QPR73"/>
      <c r="QPS73"/>
      <c r="QPT73"/>
      <c r="QPU73"/>
      <c r="QPV73"/>
      <c r="QPW73"/>
      <c r="QPX73"/>
      <c r="QPY73"/>
      <c r="QPZ73"/>
      <c r="QQA73"/>
      <c r="QQB73"/>
      <c r="QQC73"/>
      <c r="QQD73"/>
      <c r="QQE73"/>
      <c r="QQF73"/>
      <c r="QQG73"/>
      <c r="QQH73"/>
      <c r="QQI73"/>
      <c r="QQJ73"/>
      <c r="QQK73"/>
      <c r="QQL73"/>
      <c r="QQM73"/>
      <c r="QQN73"/>
      <c r="QQO73"/>
      <c r="QQP73"/>
      <c r="QQQ73"/>
      <c r="QQR73"/>
      <c r="QQS73"/>
      <c r="QQT73"/>
      <c r="QQU73"/>
      <c r="QQV73"/>
      <c r="QQW73"/>
      <c r="QQX73"/>
      <c r="QQY73"/>
      <c r="QQZ73"/>
      <c r="QRA73"/>
      <c r="QRB73"/>
      <c r="QRC73"/>
      <c r="QRD73"/>
      <c r="QRE73"/>
      <c r="QRF73"/>
      <c r="QRG73"/>
      <c r="QRH73"/>
      <c r="QRI73"/>
      <c r="QRJ73"/>
      <c r="QRK73"/>
      <c r="QRL73"/>
      <c r="QRM73"/>
      <c r="QRN73"/>
      <c r="QRO73"/>
      <c r="QRP73"/>
      <c r="QRQ73"/>
      <c r="QRR73"/>
      <c r="QRS73"/>
      <c r="QRT73"/>
      <c r="QRU73"/>
      <c r="QRV73"/>
      <c r="QRW73"/>
      <c r="QRX73"/>
      <c r="QRY73"/>
      <c r="QRZ73"/>
      <c r="QSA73"/>
      <c r="QSB73"/>
      <c r="QSC73"/>
      <c r="QSD73"/>
      <c r="QSE73"/>
      <c r="QSF73"/>
      <c r="QSG73"/>
      <c r="QSH73"/>
      <c r="QSI73"/>
      <c r="QSJ73"/>
      <c r="QSK73"/>
      <c r="QSL73"/>
      <c r="QSM73"/>
      <c r="QSN73"/>
      <c r="QSO73"/>
      <c r="QSP73"/>
      <c r="QSQ73"/>
      <c r="QSR73"/>
      <c r="QSS73"/>
      <c r="QST73"/>
      <c r="QSU73"/>
      <c r="QSV73"/>
      <c r="QSW73"/>
      <c r="QSX73"/>
      <c r="QSY73"/>
      <c r="QSZ73"/>
      <c r="QTA73"/>
      <c r="QTB73"/>
      <c r="QTC73"/>
      <c r="QTD73"/>
      <c r="QTE73"/>
      <c r="QTF73"/>
      <c r="QTG73"/>
      <c r="QTH73"/>
      <c r="QTI73"/>
      <c r="QTJ73"/>
      <c r="QTK73"/>
      <c r="QTL73"/>
      <c r="QTM73"/>
      <c r="QTN73"/>
      <c r="QTO73"/>
      <c r="QTP73"/>
      <c r="QTQ73"/>
      <c r="QTR73"/>
      <c r="QTS73"/>
      <c r="QTT73"/>
      <c r="QTU73"/>
      <c r="QTV73"/>
      <c r="QTW73"/>
      <c r="QTX73"/>
      <c r="QTY73"/>
      <c r="QTZ73"/>
      <c r="QUA73"/>
      <c r="QUB73"/>
      <c r="QUC73"/>
      <c r="QUD73"/>
      <c r="QUE73"/>
      <c r="QUF73"/>
      <c r="QUG73"/>
      <c r="QUH73"/>
      <c r="QUI73"/>
      <c r="QUJ73"/>
      <c r="QUK73"/>
      <c r="QUL73"/>
      <c r="QUM73"/>
      <c r="QUN73"/>
      <c r="QUO73"/>
      <c r="QUP73"/>
      <c r="QUQ73"/>
      <c r="QUR73"/>
      <c r="QUS73"/>
      <c r="QUT73"/>
      <c r="QUU73"/>
      <c r="QUV73"/>
      <c r="QUW73"/>
      <c r="QUX73"/>
      <c r="QUY73"/>
      <c r="QUZ73"/>
      <c r="QVA73"/>
      <c r="QVB73"/>
      <c r="QVC73"/>
      <c r="QVD73"/>
      <c r="QVE73"/>
      <c r="QVF73"/>
      <c r="QVG73"/>
      <c r="QVH73"/>
      <c r="QVI73"/>
      <c r="QVJ73"/>
      <c r="QVK73"/>
      <c r="QVL73"/>
      <c r="QVM73"/>
      <c r="QVN73"/>
      <c r="QVO73"/>
      <c r="QVP73"/>
      <c r="QVQ73"/>
      <c r="QVR73"/>
      <c r="QVS73"/>
      <c r="QVT73"/>
      <c r="QVU73"/>
      <c r="QVV73"/>
      <c r="QVW73"/>
      <c r="QVX73"/>
      <c r="QVY73"/>
      <c r="QVZ73"/>
      <c r="QWA73"/>
      <c r="QWB73"/>
      <c r="QWC73"/>
      <c r="QWD73"/>
      <c r="QWE73"/>
      <c r="QWF73"/>
      <c r="QWG73"/>
      <c r="QWH73"/>
      <c r="QWI73"/>
      <c r="QWJ73"/>
      <c r="QWK73"/>
      <c r="QWL73"/>
      <c r="QWM73"/>
      <c r="QWN73"/>
      <c r="QWO73"/>
      <c r="QWP73"/>
      <c r="QWQ73"/>
      <c r="QWR73"/>
      <c r="QWS73"/>
      <c r="QWT73"/>
      <c r="QWU73"/>
      <c r="QWV73"/>
      <c r="QWW73"/>
      <c r="QWX73"/>
      <c r="QWY73"/>
      <c r="QWZ73"/>
      <c r="QXA73"/>
      <c r="QXB73"/>
      <c r="QXC73"/>
      <c r="QXD73"/>
      <c r="QXE73"/>
      <c r="QXF73"/>
      <c r="QXG73"/>
      <c r="QXH73"/>
      <c r="QXI73"/>
      <c r="QXJ73"/>
      <c r="QXK73"/>
      <c r="QXL73"/>
      <c r="QXM73"/>
      <c r="QXN73"/>
      <c r="QXO73"/>
      <c r="QXP73"/>
      <c r="QXQ73"/>
      <c r="QXR73"/>
      <c r="QXS73"/>
      <c r="QXT73"/>
      <c r="QXU73"/>
      <c r="QXV73"/>
      <c r="QXW73"/>
      <c r="QXX73"/>
      <c r="QXY73"/>
      <c r="QXZ73"/>
      <c r="QYA73"/>
      <c r="QYB73"/>
      <c r="QYC73"/>
      <c r="QYD73"/>
      <c r="QYE73"/>
      <c r="QYF73"/>
      <c r="QYG73"/>
      <c r="QYH73"/>
      <c r="QYI73"/>
      <c r="QYJ73"/>
      <c r="QYK73"/>
      <c r="QYL73"/>
      <c r="QYM73"/>
      <c r="QYN73"/>
      <c r="QYO73"/>
      <c r="QYP73"/>
      <c r="QYQ73"/>
      <c r="QYR73"/>
      <c r="QYS73"/>
      <c r="QYT73"/>
      <c r="QYU73"/>
      <c r="QYV73"/>
      <c r="QYW73"/>
      <c r="QYX73"/>
      <c r="QYY73"/>
      <c r="QYZ73"/>
      <c r="QZA73"/>
      <c r="QZB73"/>
      <c r="QZC73"/>
      <c r="QZD73"/>
      <c r="QZE73"/>
      <c r="QZF73"/>
      <c r="QZG73"/>
      <c r="QZH73"/>
      <c r="QZI73"/>
      <c r="QZJ73"/>
      <c r="QZK73"/>
      <c r="QZL73"/>
      <c r="QZM73"/>
      <c r="QZN73"/>
      <c r="QZO73"/>
      <c r="QZP73"/>
      <c r="QZQ73"/>
      <c r="QZR73"/>
      <c r="QZS73"/>
      <c r="QZT73"/>
      <c r="QZU73"/>
      <c r="QZV73"/>
      <c r="QZW73"/>
      <c r="QZX73"/>
      <c r="QZY73"/>
      <c r="QZZ73"/>
      <c r="RAA73"/>
      <c r="RAB73"/>
      <c r="RAC73"/>
      <c r="RAD73"/>
      <c r="RAE73"/>
      <c r="RAF73"/>
      <c r="RAG73"/>
      <c r="RAH73"/>
      <c r="RAI73"/>
      <c r="RAJ73"/>
      <c r="RAK73"/>
      <c r="RAL73"/>
      <c r="RAM73"/>
      <c r="RAN73"/>
      <c r="RAO73"/>
      <c r="RAP73"/>
      <c r="RAQ73"/>
      <c r="RAR73"/>
      <c r="RAS73"/>
      <c r="RAT73"/>
      <c r="RAU73"/>
      <c r="RAV73"/>
      <c r="RAW73"/>
      <c r="RAX73"/>
      <c r="RAY73"/>
      <c r="RAZ73"/>
      <c r="RBA73"/>
      <c r="RBB73"/>
      <c r="RBC73"/>
      <c r="RBD73"/>
      <c r="RBE73"/>
      <c r="RBF73"/>
      <c r="RBG73"/>
      <c r="RBH73"/>
      <c r="RBI73"/>
      <c r="RBJ73"/>
      <c r="RBK73"/>
      <c r="RBL73"/>
      <c r="RBM73"/>
      <c r="RBN73"/>
      <c r="RBO73"/>
      <c r="RBP73"/>
      <c r="RBQ73"/>
      <c r="RBR73"/>
      <c r="RBS73"/>
      <c r="RBT73"/>
      <c r="RBU73"/>
      <c r="RBV73"/>
      <c r="RBW73"/>
      <c r="RBX73"/>
      <c r="RBY73"/>
      <c r="RBZ73"/>
      <c r="RCA73"/>
      <c r="RCB73"/>
      <c r="RCC73"/>
      <c r="RCD73"/>
      <c r="RCE73"/>
      <c r="RCF73"/>
      <c r="RCG73"/>
      <c r="RCH73"/>
      <c r="RCI73"/>
      <c r="RCJ73"/>
      <c r="RCK73"/>
      <c r="RCL73"/>
      <c r="RCM73"/>
      <c r="RCN73"/>
      <c r="RCO73"/>
      <c r="RCP73"/>
      <c r="RCQ73"/>
      <c r="RCR73"/>
      <c r="RCS73"/>
      <c r="RCT73"/>
      <c r="RCU73"/>
      <c r="RCV73"/>
      <c r="RCW73"/>
      <c r="RCX73"/>
      <c r="RCY73"/>
      <c r="RCZ73"/>
      <c r="RDA73"/>
      <c r="RDB73"/>
      <c r="RDC73"/>
      <c r="RDD73"/>
      <c r="RDE73"/>
      <c r="RDF73"/>
      <c r="RDG73"/>
      <c r="RDH73"/>
      <c r="RDI73"/>
      <c r="RDJ73"/>
      <c r="RDK73"/>
      <c r="RDL73"/>
      <c r="RDM73"/>
      <c r="RDN73"/>
      <c r="RDO73"/>
      <c r="RDP73"/>
      <c r="RDQ73"/>
      <c r="RDR73"/>
      <c r="RDS73"/>
      <c r="RDT73"/>
      <c r="RDU73"/>
      <c r="RDV73"/>
      <c r="RDW73"/>
      <c r="RDX73"/>
      <c r="RDY73"/>
      <c r="RDZ73"/>
      <c r="REA73"/>
      <c r="REB73"/>
      <c r="REC73"/>
      <c r="RED73"/>
      <c r="REE73"/>
      <c r="REF73"/>
      <c r="REG73"/>
      <c r="REH73"/>
      <c r="REI73"/>
      <c r="REJ73"/>
      <c r="REK73"/>
      <c r="REL73"/>
      <c r="REM73"/>
      <c r="REN73"/>
      <c r="REO73"/>
      <c r="REP73"/>
      <c r="REQ73"/>
      <c r="RER73"/>
      <c r="RES73"/>
      <c r="RET73"/>
      <c r="REU73"/>
      <c r="REV73"/>
      <c r="REW73"/>
      <c r="REX73"/>
      <c r="REY73"/>
      <c r="REZ73"/>
      <c r="RFA73"/>
      <c r="RFB73"/>
      <c r="RFC73"/>
      <c r="RFD73"/>
      <c r="RFE73"/>
      <c r="RFF73"/>
      <c r="RFG73"/>
      <c r="RFH73"/>
      <c r="RFI73"/>
      <c r="RFJ73"/>
      <c r="RFK73"/>
      <c r="RFL73"/>
      <c r="RFM73"/>
      <c r="RFN73"/>
      <c r="RFO73"/>
      <c r="RFP73"/>
      <c r="RFQ73"/>
      <c r="RFR73"/>
      <c r="RFS73"/>
      <c r="RFT73"/>
      <c r="RFU73"/>
      <c r="RFV73"/>
      <c r="RFW73"/>
      <c r="RFX73"/>
      <c r="RFY73"/>
      <c r="RFZ73"/>
      <c r="RGA73"/>
      <c r="RGB73"/>
      <c r="RGC73"/>
      <c r="RGD73"/>
      <c r="RGE73"/>
      <c r="RGF73"/>
      <c r="RGG73"/>
      <c r="RGH73"/>
      <c r="RGI73"/>
      <c r="RGJ73"/>
      <c r="RGK73"/>
      <c r="RGL73"/>
      <c r="RGM73"/>
      <c r="RGN73"/>
      <c r="RGO73"/>
      <c r="RGP73"/>
      <c r="RGQ73"/>
      <c r="RGR73"/>
      <c r="RGS73"/>
      <c r="RGT73"/>
      <c r="RGU73"/>
      <c r="RGV73"/>
      <c r="RGW73"/>
      <c r="RGX73"/>
      <c r="RGY73"/>
      <c r="RGZ73"/>
      <c r="RHA73"/>
      <c r="RHB73"/>
      <c r="RHC73"/>
      <c r="RHD73"/>
      <c r="RHE73"/>
      <c r="RHF73"/>
      <c r="RHG73"/>
      <c r="RHH73"/>
      <c r="RHI73"/>
      <c r="RHJ73"/>
      <c r="RHK73"/>
      <c r="RHL73"/>
      <c r="RHM73"/>
      <c r="RHN73"/>
      <c r="RHO73"/>
      <c r="RHP73"/>
      <c r="RHQ73"/>
      <c r="RHR73"/>
      <c r="RHS73"/>
      <c r="RHT73"/>
      <c r="RHU73"/>
      <c r="RHV73"/>
      <c r="RHW73"/>
      <c r="RHX73"/>
      <c r="RHY73"/>
      <c r="RHZ73"/>
      <c r="RIA73"/>
      <c r="RIB73"/>
      <c r="RIC73"/>
      <c r="RID73"/>
      <c r="RIE73"/>
      <c r="RIF73"/>
      <c r="RIG73"/>
      <c r="RIH73"/>
      <c r="RII73"/>
      <c r="RIJ73"/>
      <c r="RIK73"/>
      <c r="RIL73"/>
      <c r="RIM73"/>
      <c r="RIN73"/>
      <c r="RIO73"/>
      <c r="RIP73"/>
      <c r="RIQ73"/>
      <c r="RIR73"/>
      <c r="RIS73"/>
      <c r="RIT73"/>
      <c r="RIU73"/>
      <c r="RIV73"/>
      <c r="RIW73"/>
      <c r="RIX73"/>
      <c r="RIY73"/>
      <c r="RIZ73"/>
      <c r="RJA73"/>
      <c r="RJB73"/>
      <c r="RJC73"/>
      <c r="RJD73"/>
      <c r="RJE73"/>
      <c r="RJF73"/>
      <c r="RJG73"/>
      <c r="RJH73"/>
      <c r="RJI73"/>
      <c r="RJJ73"/>
      <c r="RJK73"/>
      <c r="RJL73"/>
      <c r="RJM73"/>
      <c r="RJN73"/>
      <c r="RJO73"/>
      <c r="RJP73"/>
      <c r="RJQ73"/>
      <c r="RJR73"/>
      <c r="RJS73"/>
      <c r="RJT73"/>
      <c r="RJU73"/>
      <c r="RJV73"/>
      <c r="RJW73"/>
      <c r="RJX73"/>
      <c r="RJY73"/>
      <c r="RJZ73"/>
      <c r="RKA73"/>
      <c r="RKB73"/>
      <c r="RKC73"/>
      <c r="RKD73"/>
      <c r="RKE73"/>
      <c r="RKF73"/>
      <c r="RKG73"/>
      <c r="RKH73"/>
      <c r="RKI73"/>
      <c r="RKJ73"/>
      <c r="RKK73"/>
      <c r="RKL73"/>
      <c r="RKM73"/>
      <c r="RKN73"/>
      <c r="RKO73"/>
      <c r="RKP73"/>
      <c r="RKQ73"/>
      <c r="RKR73"/>
      <c r="RKS73"/>
      <c r="RKT73"/>
      <c r="RKU73"/>
      <c r="RKV73"/>
      <c r="RKW73"/>
      <c r="RKX73"/>
      <c r="RKY73"/>
      <c r="RKZ73"/>
      <c r="RLA73"/>
      <c r="RLB73"/>
      <c r="RLC73"/>
      <c r="RLD73"/>
      <c r="RLE73"/>
      <c r="RLF73"/>
      <c r="RLG73"/>
      <c r="RLH73"/>
      <c r="RLI73"/>
      <c r="RLJ73"/>
      <c r="RLK73"/>
      <c r="RLL73"/>
      <c r="RLM73"/>
      <c r="RLN73"/>
      <c r="RLO73"/>
      <c r="RLP73"/>
      <c r="RLQ73"/>
      <c r="RLR73"/>
      <c r="RLS73"/>
      <c r="RLT73"/>
      <c r="RLU73"/>
      <c r="RLV73"/>
      <c r="RLW73"/>
      <c r="RLX73"/>
      <c r="RLY73"/>
      <c r="RLZ73"/>
      <c r="RMA73"/>
      <c r="RMB73"/>
      <c r="RMC73"/>
      <c r="RMD73"/>
      <c r="RME73"/>
      <c r="RMF73"/>
      <c r="RMG73"/>
      <c r="RMH73"/>
      <c r="RMI73"/>
      <c r="RMJ73"/>
      <c r="RMK73"/>
      <c r="RML73"/>
      <c r="RMM73"/>
      <c r="RMN73"/>
      <c r="RMO73"/>
      <c r="RMP73"/>
      <c r="RMQ73"/>
      <c r="RMR73"/>
      <c r="RMS73"/>
      <c r="RMT73"/>
      <c r="RMU73"/>
      <c r="RMV73"/>
      <c r="RMW73"/>
      <c r="RMX73"/>
      <c r="RMY73"/>
      <c r="RMZ73"/>
      <c r="RNA73"/>
      <c r="RNB73"/>
      <c r="RNC73"/>
      <c r="RND73"/>
      <c r="RNE73"/>
      <c r="RNF73"/>
      <c r="RNG73"/>
      <c r="RNH73"/>
      <c r="RNI73"/>
      <c r="RNJ73"/>
      <c r="RNK73"/>
      <c r="RNL73"/>
      <c r="RNM73"/>
      <c r="RNN73"/>
      <c r="RNO73"/>
      <c r="RNP73"/>
      <c r="RNQ73"/>
      <c r="RNR73"/>
      <c r="RNS73"/>
      <c r="RNT73"/>
      <c r="RNU73"/>
      <c r="RNV73"/>
      <c r="RNW73"/>
      <c r="RNX73"/>
      <c r="RNY73"/>
      <c r="RNZ73"/>
      <c r="ROA73"/>
      <c r="ROB73"/>
      <c r="ROC73"/>
      <c r="ROD73"/>
      <c r="ROE73"/>
      <c r="ROF73"/>
      <c r="ROG73"/>
      <c r="ROH73"/>
      <c r="ROI73"/>
      <c r="ROJ73"/>
      <c r="ROK73"/>
      <c r="ROL73"/>
      <c r="ROM73"/>
      <c r="RON73"/>
      <c r="ROO73"/>
      <c r="ROP73"/>
      <c r="ROQ73"/>
      <c r="ROR73"/>
      <c r="ROS73"/>
      <c r="ROT73"/>
      <c r="ROU73"/>
      <c r="ROV73"/>
      <c r="ROW73"/>
      <c r="ROX73"/>
      <c r="ROY73"/>
      <c r="ROZ73"/>
      <c r="RPA73"/>
      <c r="RPB73"/>
      <c r="RPC73"/>
      <c r="RPD73"/>
      <c r="RPE73"/>
      <c r="RPF73"/>
      <c r="RPG73"/>
      <c r="RPH73"/>
      <c r="RPI73"/>
      <c r="RPJ73"/>
      <c r="RPK73"/>
      <c r="RPL73"/>
      <c r="RPM73"/>
      <c r="RPN73"/>
      <c r="RPO73"/>
      <c r="RPP73"/>
      <c r="RPQ73"/>
      <c r="RPR73"/>
      <c r="RPS73"/>
      <c r="RPT73"/>
      <c r="RPU73"/>
      <c r="RPV73"/>
      <c r="RPW73"/>
      <c r="RPX73"/>
      <c r="RPY73"/>
      <c r="RPZ73"/>
      <c r="RQA73"/>
      <c r="RQB73"/>
      <c r="RQC73"/>
      <c r="RQD73"/>
      <c r="RQE73"/>
      <c r="RQF73"/>
      <c r="RQG73"/>
      <c r="RQH73"/>
      <c r="RQI73"/>
      <c r="RQJ73"/>
      <c r="RQK73"/>
      <c r="RQL73"/>
      <c r="RQM73"/>
      <c r="RQN73"/>
      <c r="RQO73"/>
      <c r="RQP73"/>
      <c r="RQQ73"/>
      <c r="RQR73"/>
      <c r="RQS73"/>
      <c r="RQT73"/>
      <c r="RQU73"/>
      <c r="RQV73"/>
      <c r="RQW73"/>
      <c r="RQX73"/>
      <c r="RQY73"/>
      <c r="RQZ73"/>
      <c r="RRA73"/>
      <c r="RRB73"/>
      <c r="RRC73"/>
      <c r="RRD73"/>
      <c r="RRE73"/>
      <c r="RRF73"/>
      <c r="RRG73"/>
      <c r="RRH73"/>
      <c r="RRI73"/>
      <c r="RRJ73"/>
      <c r="RRK73"/>
      <c r="RRL73"/>
      <c r="RRM73"/>
      <c r="RRN73"/>
      <c r="RRO73"/>
      <c r="RRP73"/>
      <c r="RRQ73"/>
      <c r="RRR73"/>
      <c r="RRS73"/>
      <c r="RRT73"/>
      <c r="RRU73"/>
      <c r="RRV73"/>
      <c r="RRW73"/>
      <c r="RRX73"/>
      <c r="RRY73"/>
      <c r="RRZ73"/>
      <c r="RSA73"/>
      <c r="RSB73"/>
      <c r="RSC73"/>
      <c r="RSD73"/>
      <c r="RSE73"/>
      <c r="RSF73"/>
      <c r="RSG73"/>
      <c r="RSH73"/>
      <c r="RSI73"/>
      <c r="RSJ73"/>
      <c r="RSK73"/>
      <c r="RSL73"/>
      <c r="RSM73"/>
      <c r="RSN73"/>
      <c r="RSO73"/>
      <c r="RSP73"/>
      <c r="RSQ73"/>
      <c r="RSR73"/>
      <c r="RSS73"/>
      <c r="RST73"/>
      <c r="RSU73"/>
      <c r="RSV73"/>
      <c r="RSW73"/>
      <c r="RSX73"/>
      <c r="RSY73"/>
      <c r="RSZ73"/>
      <c r="RTA73"/>
      <c r="RTB73"/>
      <c r="RTC73"/>
      <c r="RTD73"/>
      <c r="RTE73"/>
      <c r="RTF73"/>
      <c r="RTG73"/>
      <c r="RTH73"/>
      <c r="RTI73"/>
      <c r="RTJ73"/>
      <c r="RTK73"/>
      <c r="RTL73"/>
      <c r="RTM73"/>
      <c r="RTN73"/>
      <c r="RTO73"/>
      <c r="RTP73"/>
      <c r="RTQ73"/>
      <c r="RTR73"/>
      <c r="RTS73"/>
      <c r="RTT73"/>
      <c r="RTU73"/>
      <c r="RTV73"/>
      <c r="RTW73"/>
      <c r="RTX73"/>
      <c r="RTY73"/>
      <c r="RTZ73"/>
      <c r="RUA73"/>
      <c r="RUB73"/>
      <c r="RUC73"/>
      <c r="RUD73"/>
      <c r="RUE73"/>
      <c r="RUF73"/>
      <c r="RUG73"/>
      <c r="RUH73"/>
      <c r="RUI73"/>
      <c r="RUJ73"/>
      <c r="RUK73"/>
      <c r="RUL73"/>
      <c r="RUM73"/>
      <c r="RUN73"/>
      <c r="RUO73"/>
      <c r="RUP73"/>
      <c r="RUQ73"/>
      <c r="RUR73"/>
      <c r="RUS73"/>
      <c r="RUT73"/>
      <c r="RUU73"/>
      <c r="RUV73"/>
      <c r="RUW73"/>
      <c r="RUX73"/>
      <c r="RUY73"/>
      <c r="RUZ73"/>
      <c r="RVA73"/>
      <c r="RVB73"/>
      <c r="RVC73"/>
      <c r="RVD73"/>
      <c r="RVE73"/>
      <c r="RVF73"/>
      <c r="RVG73"/>
      <c r="RVH73"/>
      <c r="RVI73"/>
      <c r="RVJ73"/>
      <c r="RVK73"/>
      <c r="RVL73"/>
      <c r="RVM73"/>
      <c r="RVN73"/>
      <c r="RVO73"/>
      <c r="RVP73"/>
      <c r="RVQ73"/>
      <c r="RVR73"/>
      <c r="RVS73"/>
      <c r="RVT73"/>
      <c r="RVU73"/>
      <c r="RVV73"/>
      <c r="RVW73"/>
      <c r="RVX73"/>
      <c r="RVY73"/>
      <c r="RVZ73"/>
      <c r="RWA73"/>
      <c r="RWB73"/>
      <c r="RWC73"/>
      <c r="RWD73"/>
      <c r="RWE73"/>
      <c r="RWF73"/>
      <c r="RWG73"/>
      <c r="RWH73"/>
      <c r="RWI73"/>
      <c r="RWJ73"/>
      <c r="RWK73"/>
      <c r="RWL73"/>
      <c r="RWM73"/>
      <c r="RWN73"/>
      <c r="RWO73"/>
      <c r="RWP73"/>
      <c r="RWQ73"/>
      <c r="RWR73"/>
      <c r="RWS73"/>
      <c r="RWT73"/>
      <c r="RWU73"/>
      <c r="RWV73"/>
      <c r="RWW73"/>
      <c r="RWX73"/>
      <c r="RWY73"/>
      <c r="RWZ73"/>
      <c r="RXA73"/>
      <c r="RXB73"/>
      <c r="RXC73"/>
      <c r="RXD73"/>
      <c r="RXE73"/>
      <c r="RXF73"/>
      <c r="RXG73"/>
      <c r="RXH73"/>
      <c r="RXI73"/>
      <c r="RXJ73"/>
      <c r="RXK73"/>
      <c r="RXL73"/>
      <c r="RXM73"/>
      <c r="RXN73"/>
      <c r="RXO73"/>
      <c r="RXP73"/>
      <c r="RXQ73"/>
      <c r="RXR73"/>
      <c r="RXS73"/>
      <c r="RXT73"/>
      <c r="RXU73"/>
      <c r="RXV73"/>
      <c r="RXW73"/>
      <c r="RXX73"/>
      <c r="RXY73"/>
      <c r="RXZ73"/>
      <c r="RYA73"/>
      <c r="RYB73"/>
      <c r="RYC73"/>
      <c r="RYD73"/>
      <c r="RYE73"/>
      <c r="RYF73"/>
      <c r="RYG73"/>
      <c r="RYH73"/>
      <c r="RYI73"/>
      <c r="RYJ73"/>
      <c r="RYK73"/>
      <c r="RYL73"/>
      <c r="RYM73"/>
      <c r="RYN73"/>
      <c r="RYO73"/>
      <c r="RYP73"/>
      <c r="RYQ73"/>
      <c r="RYR73"/>
      <c r="RYS73"/>
      <c r="RYT73"/>
      <c r="RYU73"/>
      <c r="RYV73"/>
      <c r="RYW73"/>
      <c r="RYX73"/>
      <c r="RYY73"/>
      <c r="RYZ73"/>
      <c r="RZA73"/>
      <c r="RZB73"/>
      <c r="RZC73"/>
      <c r="RZD73"/>
      <c r="RZE73"/>
      <c r="RZF73"/>
      <c r="RZG73"/>
      <c r="RZH73"/>
      <c r="RZI73"/>
      <c r="RZJ73"/>
      <c r="RZK73"/>
      <c r="RZL73"/>
      <c r="RZM73"/>
      <c r="RZN73"/>
      <c r="RZO73"/>
      <c r="RZP73"/>
      <c r="RZQ73"/>
      <c r="RZR73"/>
      <c r="RZS73"/>
      <c r="RZT73"/>
      <c r="RZU73"/>
      <c r="RZV73"/>
      <c r="RZW73"/>
      <c r="RZX73"/>
      <c r="RZY73"/>
      <c r="RZZ73"/>
      <c r="SAA73"/>
      <c r="SAB73"/>
      <c r="SAC73"/>
      <c r="SAD73"/>
      <c r="SAE73"/>
      <c r="SAF73"/>
      <c r="SAG73"/>
      <c r="SAH73"/>
      <c r="SAI73"/>
      <c r="SAJ73"/>
      <c r="SAK73"/>
      <c r="SAL73"/>
      <c r="SAM73"/>
      <c r="SAN73"/>
      <c r="SAO73"/>
      <c r="SAP73"/>
      <c r="SAQ73"/>
      <c r="SAR73"/>
      <c r="SAS73"/>
      <c r="SAT73"/>
      <c r="SAU73"/>
      <c r="SAV73"/>
      <c r="SAW73"/>
      <c r="SAX73"/>
      <c r="SAY73"/>
      <c r="SAZ73"/>
      <c r="SBA73"/>
      <c r="SBB73"/>
      <c r="SBC73"/>
      <c r="SBD73"/>
      <c r="SBE73"/>
      <c r="SBF73"/>
      <c r="SBG73"/>
      <c r="SBH73"/>
      <c r="SBI73"/>
      <c r="SBJ73"/>
      <c r="SBK73"/>
      <c r="SBL73"/>
      <c r="SBM73"/>
      <c r="SBN73"/>
      <c r="SBO73"/>
      <c r="SBP73"/>
      <c r="SBQ73"/>
      <c r="SBR73"/>
      <c r="SBS73"/>
      <c r="SBT73"/>
      <c r="SBU73"/>
      <c r="SBV73"/>
      <c r="SBW73"/>
      <c r="SBX73"/>
      <c r="SBY73"/>
      <c r="SBZ73"/>
      <c r="SCA73"/>
      <c r="SCB73"/>
      <c r="SCC73"/>
      <c r="SCD73"/>
      <c r="SCE73"/>
      <c r="SCF73"/>
      <c r="SCG73"/>
      <c r="SCH73"/>
      <c r="SCI73"/>
      <c r="SCJ73"/>
      <c r="SCK73"/>
      <c r="SCL73"/>
      <c r="SCM73"/>
      <c r="SCN73"/>
      <c r="SCO73"/>
      <c r="SCP73"/>
      <c r="SCQ73"/>
      <c r="SCR73"/>
      <c r="SCS73"/>
      <c r="SCT73"/>
      <c r="SCU73"/>
      <c r="SCV73"/>
      <c r="SCW73"/>
      <c r="SCX73"/>
      <c r="SCY73"/>
      <c r="SCZ73"/>
      <c r="SDA73"/>
      <c r="SDB73"/>
      <c r="SDC73"/>
      <c r="SDD73"/>
      <c r="SDE73"/>
      <c r="SDF73"/>
      <c r="SDG73"/>
      <c r="SDH73"/>
      <c r="SDI73"/>
      <c r="SDJ73"/>
      <c r="SDK73"/>
      <c r="SDL73"/>
      <c r="SDM73"/>
      <c r="SDN73"/>
      <c r="SDO73"/>
      <c r="SDP73"/>
      <c r="SDQ73"/>
      <c r="SDR73"/>
      <c r="SDS73"/>
      <c r="SDT73"/>
      <c r="SDU73"/>
      <c r="SDV73"/>
      <c r="SDW73"/>
      <c r="SDX73"/>
      <c r="SDY73"/>
      <c r="SDZ73"/>
      <c r="SEA73"/>
      <c r="SEB73"/>
      <c r="SEC73"/>
      <c r="SED73"/>
      <c r="SEE73"/>
      <c r="SEF73"/>
      <c r="SEG73"/>
      <c r="SEH73"/>
      <c r="SEI73"/>
      <c r="SEJ73"/>
      <c r="SEK73"/>
      <c r="SEL73"/>
      <c r="SEM73"/>
      <c r="SEN73"/>
      <c r="SEO73"/>
      <c r="SEP73"/>
      <c r="SEQ73"/>
      <c r="SER73"/>
      <c r="SES73"/>
      <c r="SET73"/>
      <c r="SEU73"/>
      <c r="SEV73"/>
      <c r="SEW73"/>
      <c r="SEX73"/>
      <c r="SEY73"/>
      <c r="SEZ73"/>
      <c r="SFA73"/>
      <c r="SFB73"/>
      <c r="SFC73"/>
      <c r="SFD73"/>
      <c r="SFE73"/>
      <c r="SFF73"/>
      <c r="SFG73"/>
      <c r="SFH73"/>
      <c r="SFI73"/>
      <c r="SFJ73"/>
      <c r="SFK73"/>
      <c r="SFL73"/>
      <c r="SFM73"/>
      <c r="SFN73"/>
      <c r="SFO73"/>
      <c r="SFP73"/>
      <c r="SFQ73"/>
      <c r="SFR73"/>
      <c r="SFS73"/>
      <c r="SFT73"/>
      <c r="SFU73"/>
      <c r="SFV73"/>
      <c r="SFW73"/>
      <c r="SFX73"/>
      <c r="SFY73"/>
      <c r="SFZ73"/>
      <c r="SGA73"/>
      <c r="SGB73"/>
      <c r="SGC73"/>
      <c r="SGD73"/>
      <c r="SGE73"/>
      <c r="SGF73"/>
      <c r="SGG73"/>
      <c r="SGH73"/>
      <c r="SGI73"/>
      <c r="SGJ73"/>
      <c r="SGK73"/>
      <c r="SGL73"/>
      <c r="SGM73"/>
      <c r="SGN73"/>
      <c r="SGO73"/>
      <c r="SGP73"/>
      <c r="SGQ73"/>
      <c r="SGR73"/>
      <c r="SGS73"/>
      <c r="SGT73"/>
      <c r="SGU73"/>
      <c r="SGV73"/>
      <c r="SGW73"/>
      <c r="SGX73"/>
      <c r="SGY73"/>
      <c r="SGZ73"/>
      <c r="SHA73"/>
      <c r="SHB73"/>
      <c r="SHC73"/>
      <c r="SHD73"/>
      <c r="SHE73"/>
      <c r="SHF73"/>
      <c r="SHG73"/>
      <c r="SHH73"/>
      <c r="SHI73"/>
      <c r="SHJ73"/>
      <c r="SHK73"/>
      <c r="SHL73"/>
      <c r="SHM73"/>
      <c r="SHN73"/>
      <c r="SHO73"/>
      <c r="SHP73"/>
      <c r="SHQ73"/>
      <c r="SHR73"/>
      <c r="SHS73"/>
      <c r="SHT73"/>
      <c r="SHU73"/>
      <c r="SHV73"/>
      <c r="SHW73"/>
      <c r="SHX73"/>
      <c r="SHY73"/>
      <c r="SHZ73"/>
      <c r="SIA73"/>
      <c r="SIB73"/>
      <c r="SIC73"/>
      <c r="SID73"/>
      <c r="SIE73"/>
      <c r="SIF73"/>
      <c r="SIG73"/>
      <c r="SIH73"/>
      <c r="SII73"/>
      <c r="SIJ73"/>
      <c r="SIK73"/>
      <c r="SIL73"/>
      <c r="SIM73"/>
      <c r="SIN73"/>
      <c r="SIO73"/>
      <c r="SIP73"/>
      <c r="SIQ73"/>
      <c r="SIR73"/>
      <c r="SIS73"/>
      <c r="SIT73"/>
      <c r="SIU73"/>
      <c r="SIV73"/>
      <c r="SIW73"/>
      <c r="SIX73"/>
      <c r="SIY73"/>
      <c r="SIZ73"/>
      <c r="SJA73"/>
      <c r="SJB73"/>
      <c r="SJC73"/>
      <c r="SJD73"/>
      <c r="SJE73"/>
      <c r="SJF73"/>
      <c r="SJG73"/>
      <c r="SJH73"/>
      <c r="SJI73"/>
      <c r="SJJ73"/>
      <c r="SJK73"/>
      <c r="SJL73"/>
      <c r="SJM73"/>
      <c r="SJN73"/>
      <c r="SJO73"/>
      <c r="SJP73"/>
      <c r="SJQ73"/>
      <c r="SJR73"/>
      <c r="SJS73"/>
      <c r="SJT73"/>
      <c r="SJU73"/>
      <c r="SJV73"/>
      <c r="SJW73"/>
      <c r="SJX73"/>
      <c r="SJY73"/>
      <c r="SJZ73"/>
      <c r="SKA73"/>
      <c r="SKB73"/>
      <c r="SKC73"/>
      <c r="SKD73"/>
      <c r="SKE73"/>
      <c r="SKF73"/>
      <c r="SKG73"/>
      <c r="SKH73"/>
      <c r="SKI73"/>
      <c r="SKJ73"/>
      <c r="SKK73"/>
      <c r="SKL73"/>
      <c r="SKM73"/>
      <c r="SKN73"/>
      <c r="SKO73"/>
      <c r="SKP73"/>
      <c r="SKQ73"/>
      <c r="SKR73"/>
      <c r="SKS73"/>
      <c r="SKT73"/>
      <c r="SKU73"/>
      <c r="SKV73"/>
      <c r="SKW73"/>
      <c r="SKX73"/>
      <c r="SKY73"/>
      <c r="SKZ73"/>
      <c r="SLA73"/>
      <c r="SLB73"/>
      <c r="SLC73"/>
      <c r="SLD73"/>
      <c r="SLE73"/>
      <c r="SLF73"/>
      <c r="SLG73"/>
      <c r="SLH73"/>
      <c r="SLI73"/>
      <c r="SLJ73"/>
      <c r="SLK73"/>
      <c r="SLL73"/>
      <c r="SLM73"/>
      <c r="SLN73"/>
      <c r="SLO73"/>
      <c r="SLP73"/>
      <c r="SLQ73"/>
      <c r="SLR73"/>
      <c r="SLS73"/>
      <c r="SLT73"/>
      <c r="SLU73"/>
      <c r="SLV73"/>
      <c r="SLW73"/>
      <c r="SLX73"/>
      <c r="SLY73"/>
      <c r="SLZ73"/>
      <c r="SMA73"/>
      <c r="SMB73"/>
      <c r="SMC73"/>
      <c r="SMD73"/>
      <c r="SME73"/>
      <c r="SMF73"/>
      <c r="SMG73"/>
      <c r="SMH73"/>
      <c r="SMI73"/>
      <c r="SMJ73"/>
      <c r="SMK73"/>
      <c r="SML73"/>
      <c r="SMM73"/>
      <c r="SMN73"/>
      <c r="SMO73"/>
      <c r="SMP73"/>
      <c r="SMQ73"/>
      <c r="SMR73"/>
      <c r="SMS73"/>
      <c r="SMT73"/>
      <c r="SMU73"/>
      <c r="SMV73"/>
      <c r="SMW73"/>
      <c r="SMX73"/>
      <c r="SMY73"/>
      <c r="SMZ73"/>
      <c r="SNA73"/>
      <c r="SNB73"/>
      <c r="SNC73"/>
      <c r="SND73"/>
      <c r="SNE73"/>
      <c r="SNF73"/>
      <c r="SNG73"/>
      <c r="SNH73"/>
      <c r="SNI73"/>
      <c r="SNJ73"/>
      <c r="SNK73"/>
      <c r="SNL73"/>
      <c r="SNM73"/>
      <c r="SNN73"/>
      <c r="SNO73"/>
      <c r="SNP73"/>
      <c r="SNQ73"/>
      <c r="SNR73"/>
      <c r="SNS73"/>
      <c r="SNT73"/>
      <c r="SNU73"/>
      <c r="SNV73"/>
      <c r="SNW73"/>
      <c r="SNX73"/>
      <c r="SNY73"/>
      <c r="SNZ73"/>
      <c r="SOA73"/>
      <c r="SOB73"/>
      <c r="SOC73"/>
      <c r="SOD73"/>
      <c r="SOE73"/>
      <c r="SOF73"/>
      <c r="SOG73"/>
      <c r="SOH73"/>
      <c r="SOI73"/>
      <c r="SOJ73"/>
      <c r="SOK73"/>
      <c r="SOL73"/>
      <c r="SOM73"/>
      <c r="SON73"/>
      <c r="SOO73"/>
      <c r="SOP73"/>
      <c r="SOQ73"/>
      <c r="SOR73"/>
      <c r="SOS73"/>
      <c r="SOT73"/>
      <c r="SOU73"/>
      <c r="SOV73"/>
      <c r="SOW73"/>
      <c r="SOX73"/>
      <c r="SOY73"/>
      <c r="SOZ73"/>
      <c r="SPA73"/>
      <c r="SPB73"/>
      <c r="SPC73"/>
      <c r="SPD73"/>
      <c r="SPE73"/>
      <c r="SPF73"/>
      <c r="SPG73"/>
      <c r="SPH73"/>
      <c r="SPI73"/>
      <c r="SPJ73"/>
      <c r="SPK73"/>
      <c r="SPL73"/>
      <c r="SPM73"/>
      <c r="SPN73"/>
      <c r="SPO73"/>
      <c r="SPP73"/>
      <c r="SPQ73"/>
      <c r="SPR73"/>
      <c r="SPS73"/>
      <c r="SPT73"/>
      <c r="SPU73"/>
      <c r="SPV73"/>
      <c r="SPW73"/>
      <c r="SPX73"/>
      <c r="SPY73"/>
      <c r="SPZ73"/>
      <c r="SQA73"/>
      <c r="SQB73"/>
      <c r="SQC73"/>
      <c r="SQD73"/>
      <c r="SQE73"/>
      <c r="SQF73"/>
      <c r="SQG73"/>
      <c r="SQH73"/>
      <c r="SQI73"/>
      <c r="SQJ73"/>
      <c r="SQK73"/>
      <c r="SQL73"/>
      <c r="SQM73"/>
      <c r="SQN73"/>
      <c r="SQO73"/>
      <c r="SQP73"/>
      <c r="SQQ73"/>
      <c r="SQR73"/>
      <c r="SQS73"/>
      <c r="SQT73"/>
      <c r="SQU73"/>
      <c r="SQV73"/>
      <c r="SQW73"/>
      <c r="SQX73"/>
      <c r="SQY73"/>
      <c r="SQZ73"/>
      <c r="SRA73"/>
      <c r="SRB73"/>
      <c r="SRC73"/>
      <c r="SRD73"/>
      <c r="SRE73"/>
      <c r="SRF73"/>
      <c r="SRG73"/>
      <c r="SRH73"/>
      <c r="SRI73"/>
      <c r="SRJ73"/>
      <c r="SRK73"/>
      <c r="SRL73"/>
      <c r="SRM73"/>
      <c r="SRN73"/>
      <c r="SRO73"/>
      <c r="SRP73"/>
      <c r="SRQ73"/>
      <c r="SRR73"/>
      <c r="SRS73"/>
      <c r="SRT73"/>
      <c r="SRU73"/>
      <c r="SRV73"/>
      <c r="SRW73"/>
      <c r="SRX73"/>
      <c r="SRY73"/>
      <c r="SRZ73"/>
      <c r="SSA73"/>
      <c r="SSB73"/>
      <c r="SSC73"/>
      <c r="SSD73"/>
      <c r="SSE73"/>
      <c r="SSF73"/>
      <c r="SSG73"/>
      <c r="SSH73"/>
      <c r="SSI73"/>
      <c r="SSJ73"/>
      <c r="SSK73"/>
      <c r="SSL73"/>
      <c r="SSM73"/>
      <c r="SSN73"/>
      <c r="SSO73"/>
      <c r="SSP73"/>
      <c r="SSQ73"/>
      <c r="SSR73"/>
      <c r="SSS73"/>
      <c r="SST73"/>
      <c r="SSU73"/>
      <c r="SSV73"/>
      <c r="SSW73"/>
      <c r="SSX73"/>
      <c r="SSY73"/>
      <c r="SSZ73"/>
      <c r="STA73"/>
      <c r="STB73"/>
      <c r="STC73"/>
      <c r="STD73"/>
      <c r="STE73"/>
      <c r="STF73"/>
      <c r="STG73"/>
      <c r="STH73"/>
      <c r="STI73"/>
      <c r="STJ73"/>
      <c r="STK73"/>
      <c r="STL73"/>
      <c r="STM73"/>
      <c r="STN73"/>
      <c r="STO73"/>
      <c r="STP73"/>
      <c r="STQ73"/>
      <c r="STR73"/>
      <c r="STS73"/>
      <c r="STT73"/>
      <c r="STU73"/>
      <c r="STV73"/>
      <c r="STW73"/>
      <c r="STX73"/>
      <c r="STY73"/>
      <c r="STZ73"/>
      <c r="SUA73"/>
      <c r="SUB73"/>
      <c r="SUC73"/>
      <c r="SUD73"/>
      <c r="SUE73"/>
      <c r="SUF73"/>
      <c r="SUG73"/>
      <c r="SUH73"/>
      <c r="SUI73"/>
      <c r="SUJ73"/>
      <c r="SUK73"/>
      <c r="SUL73"/>
      <c r="SUM73"/>
      <c r="SUN73"/>
      <c r="SUO73"/>
      <c r="SUP73"/>
      <c r="SUQ73"/>
      <c r="SUR73"/>
      <c r="SUS73"/>
      <c r="SUT73"/>
      <c r="SUU73"/>
      <c r="SUV73"/>
      <c r="SUW73"/>
      <c r="SUX73"/>
      <c r="SUY73"/>
      <c r="SUZ73"/>
      <c r="SVA73"/>
      <c r="SVB73"/>
      <c r="SVC73"/>
      <c r="SVD73"/>
      <c r="SVE73"/>
      <c r="SVF73"/>
      <c r="SVG73"/>
      <c r="SVH73"/>
      <c r="SVI73"/>
      <c r="SVJ73"/>
      <c r="SVK73"/>
      <c r="SVL73"/>
      <c r="SVM73"/>
      <c r="SVN73"/>
      <c r="SVO73"/>
      <c r="SVP73"/>
      <c r="SVQ73"/>
      <c r="SVR73"/>
      <c r="SVS73"/>
      <c r="SVT73"/>
      <c r="SVU73"/>
      <c r="SVV73"/>
      <c r="SVW73"/>
      <c r="SVX73"/>
      <c r="SVY73"/>
      <c r="SVZ73"/>
      <c r="SWA73"/>
      <c r="SWB73"/>
      <c r="SWC73"/>
      <c r="SWD73"/>
      <c r="SWE73"/>
      <c r="SWF73"/>
      <c r="SWG73"/>
      <c r="SWH73"/>
      <c r="SWI73"/>
      <c r="SWJ73"/>
      <c r="SWK73"/>
      <c r="SWL73"/>
      <c r="SWM73"/>
      <c r="SWN73"/>
      <c r="SWO73"/>
      <c r="SWP73"/>
      <c r="SWQ73"/>
      <c r="SWR73"/>
      <c r="SWS73"/>
      <c r="SWT73"/>
      <c r="SWU73"/>
      <c r="SWV73"/>
      <c r="SWW73"/>
      <c r="SWX73"/>
      <c r="SWY73"/>
      <c r="SWZ73"/>
      <c r="SXA73"/>
      <c r="SXB73"/>
      <c r="SXC73"/>
      <c r="SXD73"/>
      <c r="SXE73"/>
      <c r="SXF73"/>
      <c r="SXG73"/>
      <c r="SXH73"/>
      <c r="SXI73"/>
      <c r="SXJ73"/>
      <c r="SXK73"/>
      <c r="SXL73"/>
      <c r="SXM73"/>
      <c r="SXN73"/>
      <c r="SXO73"/>
      <c r="SXP73"/>
      <c r="SXQ73"/>
      <c r="SXR73"/>
      <c r="SXS73"/>
      <c r="SXT73"/>
      <c r="SXU73"/>
      <c r="SXV73"/>
      <c r="SXW73"/>
      <c r="SXX73"/>
      <c r="SXY73"/>
      <c r="SXZ73"/>
      <c r="SYA73"/>
      <c r="SYB73"/>
      <c r="SYC73"/>
      <c r="SYD73"/>
      <c r="SYE73"/>
      <c r="SYF73"/>
      <c r="SYG73"/>
      <c r="SYH73"/>
      <c r="SYI73"/>
      <c r="SYJ73"/>
      <c r="SYK73"/>
      <c r="SYL73"/>
      <c r="SYM73"/>
      <c r="SYN73"/>
      <c r="SYO73"/>
      <c r="SYP73"/>
      <c r="SYQ73"/>
      <c r="SYR73"/>
      <c r="SYS73"/>
      <c r="SYT73"/>
      <c r="SYU73"/>
      <c r="SYV73"/>
      <c r="SYW73"/>
      <c r="SYX73"/>
      <c r="SYY73"/>
      <c r="SYZ73"/>
      <c r="SZA73"/>
      <c r="SZB73"/>
      <c r="SZC73"/>
      <c r="SZD73"/>
      <c r="SZE73"/>
      <c r="SZF73"/>
      <c r="SZG73"/>
      <c r="SZH73"/>
      <c r="SZI73"/>
      <c r="SZJ73"/>
      <c r="SZK73"/>
      <c r="SZL73"/>
      <c r="SZM73"/>
      <c r="SZN73"/>
      <c r="SZO73"/>
      <c r="SZP73"/>
      <c r="SZQ73"/>
      <c r="SZR73"/>
      <c r="SZS73"/>
      <c r="SZT73"/>
      <c r="SZU73"/>
      <c r="SZV73"/>
      <c r="SZW73"/>
      <c r="SZX73"/>
      <c r="SZY73"/>
      <c r="SZZ73"/>
      <c r="TAA73"/>
      <c r="TAB73"/>
      <c r="TAC73"/>
      <c r="TAD73"/>
      <c r="TAE73"/>
      <c r="TAF73"/>
      <c r="TAG73"/>
      <c r="TAH73"/>
      <c r="TAI73"/>
      <c r="TAJ73"/>
      <c r="TAK73"/>
      <c r="TAL73"/>
      <c r="TAM73"/>
      <c r="TAN73"/>
      <c r="TAO73"/>
      <c r="TAP73"/>
      <c r="TAQ73"/>
      <c r="TAR73"/>
      <c r="TAS73"/>
      <c r="TAT73"/>
      <c r="TAU73"/>
      <c r="TAV73"/>
      <c r="TAW73"/>
      <c r="TAX73"/>
      <c r="TAY73"/>
      <c r="TAZ73"/>
      <c r="TBA73"/>
      <c r="TBB73"/>
      <c r="TBC73"/>
      <c r="TBD73"/>
      <c r="TBE73"/>
      <c r="TBF73"/>
      <c r="TBG73"/>
      <c r="TBH73"/>
      <c r="TBI73"/>
      <c r="TBJ73"/>
      <c r="TBK73"/>
      <c r="TBL73"/>
      <c r="TBM73"/>
      <c r="TBN73"/>
      <c r="TBO73"/>
      <c r="TBP73"/>
      <c r="TBQ73"/>
      <c r="TBR73"/>
      <c r="TBS73"/>
      <c r="TBT73"/>
      <c r="TBU73"/>
      <c r="TBV73"/>
      <c r="TBW73"/>
      <c r="TBX73"/>
      <c r="TBY73"/>
      <c r="TBZ73"/>
      <c r="TCA73"/>
      <c r="TCB73"/>
      <c r="TCC73"/>
      <c r="TCD73"/>
      <c r="TCE73"/>
      <c r="TCF73"/>
      <c r="TCG73"/>
      <c r="TCH73"/>
      <c r="TCI73"/>
      <c r="TCJ73"/>
      <c r="TCK73"/>
      <c r="TCL73"/>
      <c r="TCM73"/>
      <c r="TCN73"/>
      <c r="TCO73"/>
      <c r="TCP73"/>
      <c r="TCQ73"/>
      <c r="TCR73"/>
      <c r="TCS73"/>
      <c r="TCT73"/>
      <c r="TCU73"/>
      <c r="TCV73"/>
      <c r="TCW73"/>
      <c r="TCX73"/>
      <c r="TCY73"/>
      <c r="TCZ73"/>
      <c r="TDA73"/>
      <c r="TDB73"/>
      <c r="TDC73"/>
      <c r="TDD73"/>
      <c r="TDE73"/>
      <c r="TDF73"/>
      <c r="TDG73"/>
      <c r="TDH73"/>
      <c r="TDI73"/>
      <c r="TDJ73"/>
      <c r="TDK73"/>
      <c r="TDL73"/>
      <c r="TDM73"/>
      <c r="TDN73"/>
      <c r="TDO73"/>
      <c r="TDP73"/>
      <c r="TDQ73"/>
      <c r="TDR73"/>
      <c r="TDS73"/>
      <c r="TDT73"/>
      <c r="TDU73"/>
      <c r="TDV73"/>
      <c r="TDW73"/>
      <c r="TDX73"/>
      <c r="TDY73"/>
      <c r="TDZ73"/>
      <c r="TEA73"/>
      <c r="TEB73"/>
      <c r="TEC73"/>
      <c r="TED73"/>
      <c r="TEE73"/>
      <c r="TEF73"/>
      <c r="TEG73"/>
      <c r="TEH73"/>
      <c r="TEI73"/>
      <c r="TEJ73"/>
      <c r="TEK73"/>
      <c r="TEL73"/>
      <c r="TEM73"/>
      <c r="TEN73"/>
      <c r="TEO73"/>
      <c r="TEP73"/>
      <c r="TEQ73"/>
      <c r="TER73"/>
      <c r="TES73"/>
      <c r="TET73"/>
      <c r="TEU73"/>
      <c r="TEV73"/>
      <c r="TEW73"/>
      <c r="TEX73"/>
      <c r="TEY73"/>
      <c r="TEZ73"/>
      <c r="TFA73"/>
      <c r="TFB73"/>
      <c r="TFC73"/>
      <c r="TFD73"/>
      <c r="TFE73"/>
      <c r="TFF73"/>
      <c r="TFG73"/>
      <c r="TFH73"/>
      <c r="TFI73"/>
      <c r="TFJ73"/>
      <c r="TFK73"/>
      <c r="TFL73"/>
      <c r="TFM73"/>
      <c r="TFN73"/>
      <c r="TFO73"/>
      <c r="TFP73"/>
      <c r="TFQ73"/>
      <c r="TFR73"/>
      <c r="TFS73"/>
      <c r="TFT73"/>
      <c r="TFU73"/>
      <c r="TFV73"/>
      <c r="TFW73"/>
      <c r="TFX73"/>
      <c r="TFY73"/>
      <c r="TFZ73"/>
      <c r="TGA73"/>
      <c r="TGB73"/>
      <c r="TGC73"/>
      <c r="TGD73"/>
      <c r="TGE73"/>
      <c r="TGF73"/>
      <c r="TGG73"/>
      <c r="TGH73"/>
      <c r="TGI73"/>
      <c r="TGJ73"/>
      <c r="TGK73"/>
      <c r="TGL73"/>
      <c r="TGM73"/>
      <c r="TGN73"/>
      <c r="TGO73"/>
      <c r="TGP73"/>
      <c r="TGQ73"/>
      <c r="TGR73"/>
      <c r="TGS73"/>
      <c r="TGT73"/>
      <c r="TGU73"/>
      <c r="TGV73"/>
      <c r="TGW73"/>
      <c r="TGX73"/>
      <c r="TGY73"/>
      <c r="TGZ73"/>
      <c r="THA73"/>
      <c r="THB73"/>
      <c r="THC73"/>
      <c r="THD73"/>
      <c r="THE73"/>
      <c r="THF73"/>
      <c r="THG73"/>
      <c r="THH73"/>
      <c r="THI73"/>
      <c r="THJ73"/>
      <c r="THK73"/>
      <c r="THL73"/>
      <c r="THM73"/>
      <c r="THN73"/>
      <c r="THO73"/>
      <c r="THP73"/>
      <c r="THQ73"/>
      <c r="THR73"/>
      <c r="THS73"/>
      <c r="THT73"/>
      <c r="THU73"/>
      <c r="THV73"/>
      <c r="THW73"/>
      <c r="THX73"/>
      <c r="THY73"/>
      <c r="THZ73"/>
      <c r="TIA73"/>
      <c r="TIB73"/>
      <c r="TIC73"/>
      <c r="TID73"/>
      <c r="TIE73"/>
      <c r="TIF73"/>
      <c r="TIG73"/>
      <c r="TIH73"/>
      <c r="TII73"/>
      <c r="TIJ73"/>
      <c r="TIK73"/>
      <c r="TIL73"/>
      <c r="TIM73"/>
      <c r="TIN73"/>
      <c r="TIO73"/>
      <c r="TIP73"/>
      <c r="TIQ73"/>
      <c r="TIR73"/>
      <c r="TIS73"/>
      <c r="TIT73"/>
      <c r="TIU73"/>
      <c r="TIV73"/>
      <c r="TIW73"/>
      <c r="TIX73"/>
      <c r="TIY73"/>
      <c r="TIZ73"/>
      <c r="TJA73"/>
      <c r="TJB73"/>
      <c r="TJC73"/>
      <c r="TJD73"/>
      <c r="TJE73"/>
      <c r="TJF73"/>
      <c r="TJG73"/>
      <c r="TJH73"/>
      <c r="TJI73"/>
      <c r="TJJ73"/>
      <c r="TJK73"/>
      <c r="TJL73"/>
      <c r="TJM73"/>
      <c r="TJN73"/>
      <c r="TJO73"/>
      <c r="TJP73"/>
      <c r="TJQ73"/>
      <c r="TJR73"/>
      <c r="TJS73"/>
      <c r="TJT73"/>
      <c r="TJU73"/>
      <c r="TJV73"/>
      <c r="TJW73"/>
      <c r="TJX73"/>
      <c r="TJY73"/>
      <c r="TJZ73"/>
      <c r="TKA73"/>
      <c r="TKB73"/>
      <c r="TKC73"/>
      <c r="TKD73"/>
      <c r="TKE73"/>
      <c r="TKF73"/>
      <c r="TKG73"/>
      <c r="TKH73"/>
      <c r="TKI73"/>
      <c r="TKJ73"/>
      <c r="TKK73"/>
      <c r="TKL73"/>
      <c r="TKM73"/>
      <c r="TKN73"/>
      <c r="TKO73"/>
      <c r="TKP73"/>
      <c r="TKQ73"/>
      <c r="TKR73"/>
      <c r="TKS73"/>
      <c r="TKT73"/>
      <c r="TKU73"/>
      <c r="TKV73"/>
      <c r="TKW73"/>
      <c r="TKX73"/>
      <c r="TKY73"/>
      <c r="TKZ73"/>
      <c r="TLA73"/>
      <c r="TLB73"/>
      <c r="TLC73"/>
      <c r="TLD73"/>
      <c r="TLE73"/>
      <c r="TLF73"/>
      <c r="TLG73"/>
      <c r="TLH73"/>
      <c r="TLI73"/>
      <c r="TLJ73"/>
      <c r="TLK73"/>
      <c r="TLL73"/>
      <c r="TLM73"/>
      <c r="TLN73"/>
      <c r="TLO73"/>
      <c r="TLP73"/>
      <c r="TLQ73"/>
      <c r="TLR73"/>
      <c r="TLS73"/>
      <c r="TLT73"/>
      <c r="TLU73"/>
      <c r="TLV73"/>
      <c r="TLW73"/>
      <c r="TLX73"/>
      <c r="TLY73"/>
      <c r="TLZ73"/>
      <c r="TMA73"/>
      <c r="TMB73"/>
      <c r="TMC73"/>
      <c r="TMD73"/>
      <c r="TME73"/>
      <c r="TMF73"/>
      <c r="TMG73"/>
      <c r="TMH73"/>
      <c r="TMI73"/>
      <c r="TMJ73"/>
      <c r="TMK73"/>
      <c r="TML73"/>
      <c r="TMM73"/>
      <c r="TMN73"/>
      <c r="TMO73"/>
      <c r="TMP73"/>
      <c r="TMQ73"/>
      <c r="TMR73"/>
      <c r="TMS73"/>
      <c r="TMT73"/>
      <c r="TMU73"/>
      <c r="TMV73"/>
      <c r="TMW73"/>
      <c r="TMX73"/>
      <c r="TMY73"/>
      <c r="TMZ73"/>
      <c r="TNA73"/>
      <c r="TNB73"/>
      <c r="TNC73"/>
      <c r="TND73"/>
      <c r="TNE73"/>
      <c r="TNF73"/>
      <c r="TNG73"/>
      <c r="TNH73"/>
      <c r="TNI73"/>
      <c r="TNJ73"/>
      <c r="TNK73"/>
      <c r="TNL73"/>
      <c r="TNM73"/>
      <c r="TNN73"/>
      <c r="TNO73"/>
      <c r="TNP73"/>
      <c r="TNQ73"/>
      <c r="TNR73"/>
      <c r="TNS73"/>
      <c r="TNT73"/>
      <c r="TNU73"/>
      <c r="TNV73"/>
      <c r="TNW73"/>
      <c r="TNX73"/>
      <c r="TNY73"/>
      <c r="TNZ73"/>
      <c r="TOA73"/>
      <c r="TOB73"/>
      <c r="TOC73"/>
      <c r="TOD73"/>
      <c r="TOE73"/>
      <c r="TOF73"/>
      <c r="TOG73"/>
      <c r="TOH73"/>
      <c r="TOI73"/>
      <c r="TOJ73"/>
      <c r="TOK73"/>
      <c r="TOL73"/>
      <c r="TOM73"/>
      <c r="TON73"/>
      <c r="TOO73"/>
      <c r="TOP73"/>
      <c r="TOQ73"/>
      <c r="TOR73"/>
      <c r="TOS73"/>
      <c r="TOT73"/>
      <c r="TOU73"/>
      <c r="TOV73"/>
      <c r="TOW73"/>
      <c r="TOX73"/>
      <c r="TOY73"/>
      <c r="TOZ73"/>
      <c r="TPA73"/>
      <c r="TPB73"/>
      <c r="TPC73"/>
      <c r="TPD73"/>
      <c r="TPE73"/>
      <c r="TPF73"/>
      <c r="TPG73"/>
      <c r="TPH73"/>
      <c r="TPI73"/>
      <c r="TPJ73"/>
      <c r="TPK73"/>
      <c r="TPL73"/>
      <c r="TPM73"/>
      <c r="TPN73"/>
      <c r="TPO73"/>
      <c r="TPP73"/>
      <c r="TPQ73"/>
      <c r="TPR73"/>
      <c r="TPS73"/>
      <c r="TPT73"/>
      <c r="TPU73"/>
      <c r="TPV73"/>
      <c r="TPW73"/>
      <c r="TPX73"/>
      <c r="TPY73"/>
      <c r="TPZ73"/>
      <c r="TQA73"/>
      <c r="TQB73"/>
      <c r="TQC73"/>
      <c r="TQD73"/>
      <c r="TQE73"/>
      <c r="TQF73"/>
      <c r="TQG73"/>
      <c r="TQH73"/>
      <c r="TQI73"/>
      <c r="TQJ73"/>
      <c r="TQK73"/>
      <c r="TQL73"/>
      <c r="TQM73"/>
      <c r="TQN73"/>
      <c r="TQO73"/>
      <c r="TQP73"/>
      <c r="TQQ73"/>
      <c r="TQR73"/>
      <c r="TQS73"/>
      <c r="TQT73"/>
      <c r="TQU73"/>
      <c r="TQV73"/>
      <c r="TQW73"/>
      <c r="TQX73"/>
      <c r="TQY73"/>
      <c r="TQZ73"/>
      <c r="TRA73"/>
      <c r="TRB73"/>
      <c r="TRC73"/>
      <c r="TRD73"/>
      <c r="TRE73"/>
      <c r="TRF73"/>
      <c r="TRG73"/>
      <c r="TRH73"/>
      <c r="TRI73"/>
      <c r="TRJ73"/>
      <c r="TRK73"/>
      <c r="TRL73"/>
      <c r="TRM73"/>
      <c r="TRN73"/>
      <c r="TRO73"/>
      <c r="TRP73"/>
      <c r="TRQ73"/>
      <c r="TRR73"/>
      <c r="TRS73"/>
      <c r="TRT73"/>
      <c r="TRU73"/>
      <c r="TRV73"/>
      <c r="TRW73"/>
      <c r="TRX73"/>
      <c r="TRY73"/>
      <c r="TRZ73"/>
      <c r="TSA73"/>
      <c r="TSB73"/>
      <c r="TSC73"/>
      <c r="TSD73"/>
      <c r="TSE73"/>
      <c r="TSF73"/>
      <c r="TSG73"/>
      <c r="TSH73"/>
      <c r="TSI73"/>
      <c r="TSJ73"/>
      <c r="TSK73"/>
      <c r="TSL73"/>
      <c r="TSM73"/>
      <c r="TSN73"/>
      <c r="TSO73"/>
      <c r="TSP73"/>
      <c r="TSQ73"/>
      <c r="TSR73"/>
      <c r="TSS73"/>
      <c r="TST73"/>
      <c r="TSU73"/>
      <c r="TSV73"/>
      <c r="TSW73"/>
      <c r="TSX73"/>
      <c r="TSY73"/>
      <c r="TSZ73"/>
      <c r="TTA73"/>
      <c r="TTB73"/>
      <c r="TTC73"/>
      <c r="TTD73"/>
      <c r="TTE73"/>
      <c r="TTF73"/>
      <c r="TTG73"/>
      <c r="TTH73"/>
      <c r="TTI73"/>
      <c r="TTJ73"/>
      <c r="TTK73"/>
      <c r="TTL73"/>
      <c r="TTM73"/>
      <c r="TTN73"/>
      <c r="TTO73"/>
      <c r="TTP73"/>
      <c r="TTQ73"/>
      <c r="TTR73"/>
      <c r="TTS73"/>
      <c r="TTT73"/>
      <c r="TTU73"/>
      <c r="TTV73"/>
      <c r="TTW73"/>
      <c r="TTX73"/>
      <c r="TTY73"/>
      <c r="TTZ73"/>
      <c r="TUA73"/>
      <c r="TUB73"/>
      <c r="TUC73"/>
      <c r="TUD73"/>
      <c r="TUE73"/>
      <c r="TUF73"/>
      <c r="TUG73"/>
      <c r="TUH73"/>
      <c r="TUI73"/>
      <c r="TUJ73"/>
      <c r="TUK73"/>
      <c r="TUL73"/>
      <c r="TUM73"/>
      <c r="TUN73"/>
      <c r="TUO73"/>
      <c r="TUP73"/>
      <c r="TUQ73"/>
      <c r="TUR73"/>
      <c r="TUS73"/>
      <c r="TUT73"/>
      <c r="TUU73"/>
      <c r="TUV73"/>
      <c r="TUW73"/>
      <c r="TUX73"/>
      <c r="TUY73"/>
      <c r="TUZ73"/>
      <c r="TVA73"/>
      <c r="TVB73"/>
      <c r="TVC73"/>
      <c r="TVD73"/>
      <c r="TVE73"/>
      <c r="TVF73"/>
      <c r="TVG73"/>
      <c r="TVH73"/>
      <c r="TVI73"/>
      <c r="TVJ73"/>
      <c r="TVK73"/>
      <c r="TVL73"/>
      <c r="TVM73"/>
      <c r="TVN73"/>
      <c r="TVO73"/>
      <c r="TVP73"/>
      <c r="TVQ73"/>
      <c r="TVR73"/>
      <c r="TVS73"/>
      <c r="TVT73"/>
      <c r="TVU73"/>
      <c r="TVV73"/>
      <c r="TVW73"/>
      <c r="TVX73"/>
      <c r="TVY73"/>
      <c r="TVZ73"/>
      <c r="TWA73"/>
      <c r="TWB73"/>
      <c r="TWC73"/>
      <c r="TWD73"/>
      <c r="TWE73"/>
      <c r="TWF73"/>
      <c r="TWG73"/>
      <c r="TWH73"/>
      <c r="TWI73"/>
      <c r="TWJ73"/>
      <c r="TWK73"/>
      <c r="TWL73"/>
      <c r="TWM73"/>
      <c r="TWN73"/>
      <c r="TWO73"/>
      <c r="TWP73"/>
      <c r="TWQ73"/>
      <c r="TWR73"/>
      <c r="TWS73"/>
      <c r="TWT73"/>
      <c r="TWU73"/>
      <c r="TWV73"/>
      <c r="TWW73"/>
      <c r="TWX73"/>
      <c r="TWY73"/>
      <c r="TWZ73"/>
      <c r="TXA73"/>
      <c r="TXB73"/>
      <c r="TXC73"/>
      <c r="TXD73"/>
      <c r="TXE73"/>
      <c r="TXF73"/>
      <c r="TXG73"/>
      <c r="TXH73"/>
      <c r="TXI73"/>
      <c r="TXJ73"/>
      <c r="TXK73"/>
      <c r="TXL73"/>
      <c r="TXM73"/>
      <c r="TXN73"/>
      <c r="TXO73"/>
      <c r="TXP73"/>
      <c r="TXQ73"/>
      <c r="TXR73"/>
      <c r="TXS73"/>
      <c r="TXT73"/>
      <c r="TXU73"/>
      <c r="TXV73"/>
      <c r="TXW73"/>
      <c r="TXX73"/>
      <c r="TXY73"/>
      <c r="TXZ73"/>
      <c r="TYA73"/>
      <c r="TYB73"/>
      <c r="TYC73"/>
      <c r="TYD73"/>
      <c r="TYE73"/>
      <c r="TYF73"/>
      <c r="TYG73"/>
      <c r="TYH73"/>
      <c r="TYI73"/>
      <c r="TYJ73"/>
      <c r="TYK73"/>
      <c r="TYL73"/>
      <c r="TYM73"/>
      <c r="TYN73"/>
      <c r="TYO73"/>
      <c r="TYP73"/>
      <c r="TYQ73"/>
      <c r="TYR73"/>
      <c r="TYS73"/>
      <c r="TYT73"/>
      <c r="TYU73"/>
      <c r="TYV73"/>
      <c r="TYW73"/>
      <c r="TYX73"/>
      <c r="TYY73"/>
      <c r="TYZ73"/>
      <c r="TZA73"/>
      <c r="TZB73"/>
      <c r="TZC73"/>
      <c r="TZD73"/>
      <c r="TZE73"/>
      <c r="TZF73"/>
      <c r="TZG73"/>
      <c r="TZH73"/>
      <c r="TZI73"/>
      <c r="TZJ73"/>
      <c r="TZK73"/>
      <c r="TZL73"/>
      <c r="TZM73"/>
      <c r="TZN73"/>
      <c r="TZO73"/>
      <c r="TZP73"/>
      <c r="TZQ73"/>
      <c r="TZR73"/>
      <c r="TZS73"/>
      <c r="TZT73"/>
      <c r="TZU73"/>
      <c r="TZV73"/>
      <c r="TZW73"/>
      <c r="TZX73"/>
      <c r="TZY73"/>
      <c r="TZZ73"/>
      <c r="UAA73"/>
      <c r="UAB73"/>
      <c r="UAC73"/>
      <c r="UAD73"/>
      <c r="UAE73"/>
      <c r="UAF73"/>
      <c r="UAG73"/>
      <c r="UAH73"/>
      <c r="UAI73"/>
      <c r="UAJ73"/>
      <c r="UAK73"/>
      <c r="UAL73"/>
      <c r="UAM73"/>
      <c r="UAN73"/>
      <c r="UAO73"/>
      <c r="UAP73"/>
      <c r="UAQ73"/>
      <c r="UAR73"/>
      <c r="UAS73"/>
      <c r="UAT73"/>
      <c r="UAU73"/>
      <c r="UAV73"/>
      <c r="UAW73"/>
      <c r="UAX73"/>
      <c r="UAY73"/>
      <c r="UAZ73"/>
      <c r="UBA73"/>
      <c r="UBB73"/>
      <c r="UBC73"/>
      <c r="UBD73"/>
      <c r="UBE73"/>
      <c r="UBF73"/>
      <c r="UBG73"/>
      <c r="UBH73"/>
      <c r="UBI73"/>
      <c r="UBJ73"/>
      <c r="UBK73"/>
      <c r="UBL73"/>
      <c r="UBM73"/>
      <c r="UBN73"/>
      <c r="UBO73"/>
      <c r="UBP73"/>
      <c r="UBQ73"/>
      <c r="UBR73"/>
      <c r="UBS73"/>
      <c r="UBT73"/>
      <c r="UBU73"/>
      <c r="UBV73"/>
      <c r="UBW73"/>
      <c r="UBX73"/>
      <c r="UBY73"/>
      <c r="UBZ73"/>
      <c r="UCA73"/>
      <c r="UCB73"/>
      <c r="UCC73"/>
      <c r="UCD73"/>
      <c r="UCE73"/>
      <c r="UCF73"/>
      <c r="UCG73"/>
      <c r="UCH73"/>
      <c r="UCI73"/>
      <c r="UCJ73"/>
      <c r="UCK73"/>
      <c r="UCL73"/>
      <c r="UCM73"/>
      <c r="UCN73"/>
      <c r="UCO73"/>
      <c r="UCP73"/>
      <c r="UCQ73"/>
      <c r="UCR73"/>
      <c r="UCS73"/>
      <c r="UCT73"/>
      <c r="UCU73"/>
      <c r="UCV73"/>
      <c r="UCW73"/>
      <c r="UCX73"/>
      <c r="UCY73"/>
      <c r="UCZ73"/>
      <c r="UDA73"/>
      <c r="UDB73"/>
      <c r="UDC73"/>
      <c r="UDD73"/>
      <c r="UDE73"/>
      <c r="UDF73"/>
      <c r="UDG73"/>
      <c r="UDH73"/>
      <c r="UDI73"/>
      <c r="UDJ73"/>
      <c r="UDK73"/>
      <c r="UDL73"/>
      <c r="UDM73"/>
      <c r="UDN73"/>
      <c r="UDO73"/>
      <c r="UDP73"/>
      <c r="UDQ73"/>
      <c r="UDR73"/>
      <c r="UDS73"/>
      <c r="UDT73"/>
      <c r="UDU73"/>
      <c r="UDV73"/>
      <c r="UDW73"/>
      <c r="UDX73"/>
      <c r="UDY73"/>
      <c r="UDZ73"/>
      <c r="UEA73"/>
      <c r="UEB73"/>
      <c r="UEC73"/>
      <c r="UED73"/>
      <c r="UEE73"/>
      <c r="UEF73"/>
      <c r="UEG73"/>
      <c r="UEH73"/>
      <c r="UEI73"/>
      <c r="UEJ73"/>
      <c r="UEK73"/>
      <c r="UEL73"/>
      <c r="UEM73"/>
      <c r="UEN73"/>
      <c r="UEO73"/>
      <c r="UEP73"/>
      <c r="UEQ73"/>
      <c r="UER73"/>
      <c r="UES73"/>
      <c r="UET73"/>
      <c r="UEU73"/>
      <c r="UEV73"/>
      <c r="UEW73"/>
      <c r="UEX73"/>
      <c r="UEY73"/>
      <c r="UEZ73"/>
      <c r="UFA73"/>
      <c r="UFB73"/>
      <c r="UFC73"/>
      <c r="UFD73"/>
      <c r="UFE73"/>
      <c r="UFF73"/>
      <c r="UFG73"/>
      <c r="UFH73"/>
      <c r="UFI73"/>
      <c r="UFJ73"/>
      <c r="UFK73"/>
      <c r="UFL73"/>
      <c r="UFM73"/>
      <c r="UFN73"/>
      <c r="UFO73"/>
      <c r="UFP73"/>
      <c r="UFQ73"/>
      <c r="UFR73"/>
      <c r="UFS73"/>
      <c r="UFT73"/>
      <c r="UFU73"/>
      <c r="UFV73"/>
      <c r="UFW73"/>
      <c r="UFX73"/>
      <c r="UFY73"/>
      <c r="UFZ73"/>
      <c r="UGA73"/>
      <c r="UGB73"/>
      <c r="UGC73"/>
      <c r="UGD73"/>
      <c r="UGE73"/>
      <c r="UGF73"/>
      <c r="UGG73"/>
      <c r="UGH73"/>
      <c r="UGI73"/>
      <c r="UGJ73"/>
      <c r="UGK73"/>
      <c r="UGL73"/>
      <c r="UGM73"/>
      <c r="UGN73"/>
      <c r="UGO73"/>
      <c r="UGP73"/>
      <c r="UGQ73"/>
      <c r="UGR73"/>
      <c r="UGS73"/>
      <c r="UGT73"/>
      <c r="UGU73"/>
      <c r="UGV73"/>
      <c r="UGW73"/>
      <c r="UGX73"/>
      <c r="UGY73"/>
      <c r="UGZ73"/>
      <c r="UHA73"/>
      <c r="UHB73"/>
      <c r="UHC73"/>
      <c r="UHD73"/>
      <c r="UHE73"/>
      <c r="UHF73"/>
      <c r="UHG73"/>
      <c r="UHH73"/>
      <c r="UHI73"/>
      <c r="UHJ73"/>
      <c r="UHK73"/>
      <c r="UHL73"/>
      <c r="UHM73"/>
      <c r="UHN73"/>
      <c r="UHO73"/>
      <c r="UHP73"/>
      <c r="UHQ73"/>
      <c r="UHR73"/>
      <c r="UHS73"/>
      <c r="UHT73"/>
      <c r="UHU73"/>
      <c r="UHV73"/>
      <c r="UHW73"/>
      <c r="UHX73"/>
      <c r="UHY73"/>
      <c r="UHZ73"/>
      <c r="UIA73"/>
      <c r="UIB73"/>
      <c r="UIC73"/>
      <c r="UID73"/>
      <c r="UIE73"/>
      <c r="UIF73"/>
      <c r="UIG73"/>
      <c r="UIH73"/>
      <c r="UII73"/>
      <c r="UIJ73"/>
      <c r="UIK73"/>
      <c r="UIL73"/>
      <c r="UIM73"/>
      <c r="UIN73"/>
      <c r="UIO73"/>
      <c r="UIP73"/>
      <c r="UIQ73"/>
      <c r="UIR73"/>
      <c r="UIS73"/>
      <c r="UIT73"/>
      <c r="UIU73"/>
      <c r="UIV73"/>
      <c r="UIW73"/>
      <c r="UIX73"/>
      <c r="UIY73"/>
      <c r="UIZ73"/>
      <c r="UJA73"/>
      <c r="UJB73"/>
      <c r="UJC73"/>
      <c r="UJD73"/>
      <c r="UJE73"/>
      <c r="UJF73"/>
      <c r="UJG73"/>
      <c r="UJH73"/>
      <c r="UJI73"/>
      <c r="UJJ73"/>
      <c r="UJK73"/>
      <c r="UJL73"/>
      <c r="UJM73"/>
      <c r="UJN73"/>
      <c r="UJO73"/>
      <c r="UJP73"/>
      <c r="UJQ73"/>
      <c r="UJR73"/>
      <c r="UJS73"/>
      <c r="UJT73"/>
      <c r="UJU73"/>
      <c r="UJV73"/>
      <c r="UJW73"/>
      <c r="UJX73"/>
      <c r="UJY73"/>
      <c r="UJZ73"/>
      <c r="UKA73"/>
      <c r="UKB73"/>
      <c r="UKC73"/>
      <c r="UKD73"/>
      <c r="UKE73"/>
      <c r="UKF73"/>
      <c r="UKG73"/>
      <c r="UKH73"/>
      <c r="UKI73"/>
      <c r="UKJ73"/>
      <c r="UKK73"/>
      <c r="UKL73"/>
      <c r="UKM73"/>
      <c r="UKN73"/>
      <c r="UKO73"/>
      <c r="UKP73"/>
      <c r="UKQ73"/>
      <c r="UKR73"/>
      <c r="UKS73"/>
      <c r="UKT73"/>
      <c r="UKU73"/>
      <c r="UKV73"/>
      <c r="UKW73"/>
      <c r="UKX73"/>
      <c r="UKY73"/>
      <c r="UKZ73"/>
      <c r="ULA73"/>
      <c r="ULB73"/>
      <c r="ULC73"/>
      <c r="ULD73"/>
      <c r="ULE73"/>
      <c r="ULF73"/>
      <c r="ULG73"/>
      <c r="ULH73"/>
      <c r="ULI73"/>
      <c r="ULJ73"/>
      <c r="ULK73"/>
      <c r="ULL73"/>
      <c r="ULM73"/>
      <c r="ULN73"/>
      <c r="ULO73"/>
      <c r="ULP73"/>
      <c r="ULQ73"/>
      <c r="ULR73"/>
      <c r="ULS73"/>
      <c r="ULT73"/>
      <c r="ULU73"/>
      <c r="ULV73"/>
      <c r="ULW73"/>
      <c r="ULX73"/>
      <c r="ULY73"/>
      <c r="ULZ73"/>
      <c r="UMA73"/>
      <c r="UMB73"/>
      <c r="UMC73"/>
      <c r="UMD73"/>
      <c r="UME73"/>
      <c r="UMF73"/>
      <c r="UMG73"/>
      <c r="UMH73"/>
      <c r="UMI73"/>
      <c r="UMJ73"/>
      <c r="UMK73"/>
      <c r="UML73"/>
      <c r="UMM73"/>
      <c r="UMN73"/>
      <c r="UMO73"/>
      <c r="UMP73"/>
      <c r="UMQ73"/>
      <c r="UMR73"/>
      <c r="UMS73"/>
      <c r="UMT73"/>
      <c r="UMU73"/>
      <c r="UMV73"/>
      <c r="UMW73"/>
      <c r="UMX73"/>
      <c r="UMY73"/>
      <c r="UMZ73"/>
      <c r="UNA73"/>
      <c r="UNB73"/>
      <c r="UNC73"/>
      <c r="UND73"/>
      <c r="UNE73"/>
      <c r="UNF73"/>
      <c r="UNG73"/>
      <c r="UNH73"/>
      <c r="UNI73"/>
      <c r="UNJ73"/>
      <c r="UNK73"/>
      <c r="UNL73"/>
      <c r="UNM73"/>
      <c r="UNN73"/>
      <c r="UNO73"/>
      <c r="UNP73"/>
      <c r="UNQ73"/>
      <c r="UNR73"/>
      <c r="UNS73"/>
      <c r="UNT73"/>
      <c r="UNU73"/>
      <c r="UNV73"/>
      <c r="UNW73"/>
      <c r="UNX73"/>
      <c r="UNY73"/>
      <c r="UNZ73"/>
      <c r="UOA73"/>
      <c r="UOB73"/>
      <c r="UOC73"/>
      <c r="UOD73"/>
      <c r="UOE73"/>
      <c r="UOF73"/>
      <c r="UOG73"/>
      <c r="UOH73"/>
      <c r="UOI73"/>
      <c r="UOJ73"/>
      <c r="UOK73"/>
      <c r="UOL73"/>
      <c r="UOM73"/>
      <c r="UON73"/>
      <c r="UOO73"/>
      <c r="UOP73"/>
      <c r="UOQ73"/>
      <c r="UOR73"/>
      <c r="UOS73"/>
      <c r="UOT73"/>
      <c r="UOU73"/>
      <c r="UOV73"/>
      <c r="UOW73"/>
      <c r="UOX73"/>
      <c r="UOY73"/>
      <c r="UOZ73"/>
      <c r="UPA73"/>
      <c r="UPB73"/>
      <c r="UPC73"/>
      <c r="UPD73"/>
      <c r="UPE73"/>
      <c r="UPF73"/>
      <c r="UPG73"/>
      <c r="UPH73"/>
      <c r="UPI73"/>
      <c r="UPJ73"/>
      <c r="UPK73"/>
      <c r="UPL73"/>
      <c r="UPM73"/>
      <c r="UPN73"/>
      <c r="UPO73"/>
      <c r="UPP73"/>
      <c r="UPQ73"/>
      <c r="UPR73"/>
      <c r="UPS73"/>
      <c r="UPT73"/>
      <c r="UPU73"/>
      <c r="UPV73"/>
      <c r="UPW73"/>
      <c r="UPX73"/>
      <c r="UPY73"/>
      <c r="UPZ73"/>
      <c r="UQA73"/>
      <c r="UQB73"/>
      <c r="UQC73"/>
      <c r="UQD73"/>
      <c r="UQE73"/>
      <c r="UQF73"/>
      <c r="UQG73"/>
      <c r="UQH73"/>
      <c r="UQI73"/>
      <c r="UQJ73"/>
      <c r="UQK73"/>
      <c r="UQL73"/>
      <c r="UQM73"/>
      <c r="UQN73"/>
      <c r="UQO73"/>
      <c r="UQP73"/>
      <c r="UQQ73"/>
      <c r="UQR73"/>
      <c r="UQS73"/>
      <c r="UQT73"/>
      <c r="UQU73"/>
      <c r="UQV73"/>
      <c r="UQW73"/>
      <c r="UQX73"/>
      <c r="UQY73"/>
      <c r="UQZ73"/>
      <c r="URA73"/>
      <c r="URB73"/>
      <c r="URC73"/>
      <c r="URD73"/>
      <c r="URE73"/>
      <c r="URF73"/>
      <c r="URG73"/>
      <c r="URH73"/>
      <c r="URI73"/>
      <c r="URJ73"/>
      <c r="URK73"/>
      <c r="URL73"/>
      <c r="URM73"/>
      <c r="URN73"/>
      <c r="URO73"/>
      <c r="URP73"/>
      <c r="URQ73"/>
      <c r="URR73"/>
      <c r="URS73"/>
      <c r="URT73"/>
      <c r="URU73"/>
      <c r="URV73"/>
      <c r="URW73"/>
      <c r="URX73"/>
      <c r="URY73"/>
      <c r="URZ73"/>
      <c r="USA73"/>
      <c r="USB73"/>
      <c r="USC73"/>
      <c r="USD73"/>
      <c r="USE73"/>
      <c r="USF73"/>
      <c r="USG73"/>
      <c r="USH73"/>
      <c r="USI73"/>
      <c r="USJ73"/>
      <c r="USK73"/>
      <c r="USL73"/>
      <c r="USM73"/>
      <c r="USN73"/>
      <c r="USO73"/>
      <c r="USP73"/>
      <c r="USQ73"/>
      <c r="USR73"/>
      <c r="USS73"/>
      <c r="UST73"/>
      <c r="USU73"/>
      <c r="USV73"/>
      <c r="USW73"/>
      <c r="USX73"/>
      <c r="USY73"/>
      <c r="USZ73"/>
      <c r="UTA73"/>
      <c r="UTB73"/>
      <c r="UTC73"/>
      <c r="UTD73"/>
      <c r="UTE73"/>
      <c r="UTF73"/>
      <c r="UTG73"/>
      <c r="UTH73"/>
      <c r="UTI73"/>
      <c r="UTJ73"/>
      <c r="UTK73"/>
      <c r="UTL73"/>
      <c r="UTM73"/>
      <c r="UTN73"/>
      <c r="UTO73"/>
      <c r="UTP73"/>
      <c r="UTQ73"/>
      <c r="UTR73"/>
      <c r="UTS73"/>
      <c r="UTT73"/>
      <c r="UTU73"/>
      <c r="UTV73"/>
      <c r="UTW73"/>
      <c r="UTX73"/>
      <c r="UTY73"/>
      <c r="UTZ73"/>
      <c r="UUA73"/>
      <c r="UUB73"/>
      <c r="UUC73"/>
      <c r="UUD73"/>
      <c r="UUE73"/>
      <c r="UUF73"/>
      <c r="UUG73"/>
      <c r="UUH73"/>
      <c r="UUI73"/>
      <c r="UUJ73"/>
      <c r="UUK73"/>
      <c r="UUL73"/>
      <c r="UUM73"/>
      <c r="UUN73"/>
      <c r="UUO73"/>
      <c r="UUP73"/>
      <c r="UUQ73"/>
      <c r="UUR73"/>
      <c r="UUS73"/>
      <c r="UUT73"/>
      <c r="UUU73"/>
      <c r="UUV73"/>
      <c r="UUW73"/>
      <c r="UUX73"/>
      <c r="UUY73"/>
      <c r="UUZ73"/>
      <c r="UVA73"/>
      <c r="UVB73"/>
      <c r="UVC73"/>
      <c r="UVD73"/>
      <c r="UVE73"/>
      <c r="UVF73"/>
      <c r="UVG73"/>
      <c r="UVH73"/>
      <c r="UVI73"/>
      <c r="UVJ73"/>
      <c r="UVK73"/>
      <c r="UVL73"/>
      <c r="UVM73"/>
      <c r="UVN73"/>
      <c r="UVO73"/>
      <c r="UVP73"/>
      <c r="UVQ73"/>
      <c r="UVR73"/>
      <c r="UVS73"/>
      <c r="UVT73"/>
      <c r="UVU73"/>
      <c r="UVV73"/>
      <c r="UVW73"/>
      <c r="UVX73"/>
      <c r="UVY73"/>
      <c r="UVZ73"/>
      <c r="UWA73"/>
      <c r="UWB73"/>
      <c r="UWC73"/>
      <c r="UWD73"/>
      <c r="UWE73"/>
      <c r="UWF73"/>
      <c r="UWG73"/>
      <c r="UWH73"/>
      <c r="UWI73"/>
      <c r="UWJ73"/>
      <c r="UWK73"/>
      <c r="UWL73"/>
      <c r="UWM73"/>
      <c r="UWN73"/>
      <c r="UWO73"/>
      <c r="UWP73"/>
      <c r="UWQ73"/>
      <c r="UWR73"/>
      <c r="UWS73"/>
      <c r="UWT73"/>
      <c r="UWU73"/>
      <c r="UWV73"/>
      <c r="UWW73"/>
      <c r="UWX73"/>
      <c r="UWY73"/>
      <c r="UWZ73"/>
      <c r="UXA73"/>
      <c r="UXB73"/>
      <c r="UXC73"/>
      <c r="UXD73"/>
      <c r="UXE73"/>
      <c r="UXF73"/>
      <c r="UXG73"/>
      <c r="UXH73"/>
      <c r="UXI73"/>
      <c r="UXJ73"/>
      <c r="UXK73"/>
      <c r="UXL73"/>
      <c r="UXM73"/>
      <c r="UXN73"/>
      <c r="UXO73"/>
      <c r="UXP73"/>
      <c r="UXQ73"/>
      <c r="UXR73"/>
      <c r="UXS73"/>
      <c r="UXT73"/>
      <c r="UXU73"/>
      <c r="UXV73"/>
      <c r="UXW73"/>
      <c r="UXX73"/>
      <c r="UXY73"/>
      <c r="UXZ73"/>
      <c r="UYA73"/>
      <c r="UYB73"/>
      <c r="UYC73"/>
      <c r="UYD73"/>
      <c r="UYE73"/>
      <c r="UYF73"/>
      <c r="UYG73"/>
      <c r="UYH73"/>
      <c r="UYI73"/>
      <c r="UYJ73"/>
      <c r="UYK73"/>
      <c r="UYL73"/>
      <c r="UYM73"/>
      <c r="UYN73"/>
      <c r="UYO73"/>
      <c r="UYP73"/>
      <c r="UYQ73"/>
      <c r="UYR73"/>
      <c r="UYS73"/>
      <c r="UYT73"/>
      <c r="UYU73"/>
      <c r="UYV73"/>
      <c r="UYW73"/>
      <c r="UYX73"/>
      <c r="UYY73"/>
      <c r="UYZ73"/>
      <c r="UZA73"/>
      <c r="UZB73"/>
      <c r="UZC73"/>
      <c r="UZD73"/>
      <c r="UZE73"/>
      <c r="UZF73"/>
      <c r="UZG73"/>
      <c r="UZH73"/>
      <c r="UZI73"/>
      <c r="UZJ73"/>
      <c r="UZK73"/>
      <c r="UZL73"/>
      <c r="UZM73"/>
      <c r="UZN73"/>
      <c r="UZO73"/>
      <c r="UZP73"/>
      <c r="UZQ73"/>
      <c r="UZR73"/>
      <c r="UZS73"/>
      <c r="UZT73"/>
      <c r="UZU73"/>
      <c r="UZV73"/>
      <c r="UZW73"/>
      <c r="UZX73"/>
      <c r="UZY73"/>
      <c r="UZZ73"/>
      <c r="VAA73"/>
      <c r="VAB73"/>
      <c r="VAC73"/>
      <c r="VAD73"/>
      <c r="VAE73"/>
      <c r="VAF73"/>
      <c r="VAG73"/>
      <c r="VAH73"/>
      <c r="VAI73"/>
      <c r="VAJ73"/>
      <c r="VAK73"/>
      <c r="VAL73"/>
      <c r="VAM73"/>
      <c r="VAN73"/>
      <c r="VAO73"/>
      <c r="VAP73"/>
      <c r="VAQ73"/>
      <c r="VAR73"/>
      <c r="VAS73"/>
      <c r="VAT73"/>
      <c r="VAU73"/>
      <c r="VAV73"/>
      <c r="VAW73"/>
      <c r="VAX73"/>
      <c r="VAY73"/>
      <c r="VAZ73"/>
      <c r="VBA73"/>
      <c r="VBB73"/>
      <c r="VBC73"/>
      <c r="VBD73"/>
      <c r="VBE73"/>
      <c r="VBF73"/>
      <c r="VBG73"/>
      <c r="VBH73"/>
      <c r="VBI73"/>
      <c r="VBJ73"/>
      <c r="VBK73"/>
      <c r="VBL73"/>
      <c r="VBM73"/>
      <c r="VBN73"/>
      <c r="VBO73"/>
      <c r="VBP73"/>
      <c r="VBQ73"/>
      <c r="VBR73"/>
      <c r="VBS73"/>
      <c r="VBT73"/>
      <c r="VBU73"/>
      <c r="VBV73"/>
      <c r="VBW73"/>
      <c r="VBX73"/>
      <c r="VBY73"/>
      <c r="VBZ73"/>
      <c r="VCA73"/>
      <c r="VCB73"/>
      <c r="VCC73"/>
      <c r="VCD73"/>
      <c r="VCE73"/>
      <c r="VCF73"/>
      <c r="VCG73"/>
      <c r="VCH73"/>
      <c r="VCI73"/>
      <c r="VCJ73"/>
      <c r="VCK73"/>
      <c r="VCL73"/>
      <c r="VCM73"/>
      <c r="VCN73"/>
      <c r="VCO73"/>
      <c r="VCP73"/>
      <c r="VCQ73"/>
      <c r="VCR73"/>
      <c r="VCS73"/>
      <c r="VCT73"/>
      <c r="VCU73"/>
      <c r="VCV73"/>
      <c r="VCW73"/>
      <c r="VCX73"/>
      <c r="VCY73"/>
      <c r="VCZ73"/>
      <c r="VDA73"/>
      <c r="VDB73"/>
      <c r="VDC73"/>
      <c r="VDD73"/>
      <c r="VDE73"/>
      <c r="VDF73"/>
      <c r="VDG73"/>
      <c r="VDH73"/>
      <c r="VDI73"/>
      <c r="VDJ73"/>
      <c r="VDK73"/>
      <c r="VDL73"/>
      <c r="VDM73"/>
      <c r="VDN73"/>
      <c r="VDO73"/>
      <c r="VDP73"/>
      <c r="VDQ73"/>
      <c r="VDR73"/>
      <c r="VDS73"/>
      <c r="VDT73"/>
      <c r="VDU73"/>
      <c r="VDV73"/>
      <c r="VDW73"/>
      <c r="VDX73"/>
      <c r="VDY73"/>
      <c r="VDZ73"/>
      <c r="VEA73"/>
      <c r="VEB73"/>
      <c r="VEC73"/>
      <c r="VED73"/>
      <c r="VEE73"/>
      <c r="VEF73"/>
      <c r="VEG73"/>
      <c r="VEH73"/>
      <c r="VEI73"/>
      <c r="VEJ73"/>
      <c r="VEK73"/>
      <c r="VEL73"/>
      <c r="VEM73"/>
      <c r="VEN73"/>
      <c r="VEO73"/>
      <c r="VEP73"/>
      <c r="VEQ73"/>
      <c r="VER73"/>
      <c r="VES73"/>
      <c r="VET73"/>
      <c r="VEU73"/>
      <c r="VEV73"/>
      <c r="VEW73"/>
      <c r="VEX73"/>
      <c r="VEY73"/>
      <c r="VEZ73"/>
      <c r="VFA73"/>
      <c r="VFB73"/>
      <c r="VFC73"/>
      <c r="VFD73"/>
      <c r="VFE73"/>
      <c r="VFF73"/>
      <c r="VFG73"/>
      <c r="VFH73"/>
      <c r="VFI73"/>
      <c r="VFJ73"/>
      <c r="VFK73"/>
      <c r="VFL73"/>
      <c r="VFM73"/>
      <c r="VFN73"/>
      <c r="VFO73"/>
      <c r="VFP73"/>
      <c r="VFQ73"/>
      <c r="VFR73"/>
      <c r="VFS73"/>
      <c r="VFT73"/>
      <c r="VFU73"/>
      <c r="VFV73"/>
      <c r="VFW73"/>
      <c r="VFX73"/>
      <c r="VFY73"/>
      <c r="VFZ73"/>
      <c r="VGA73"/>
      <c r="VGB73"/>
      <c r="VGC73"/>
      <c r="VGD73"/>
      <c r="VGE73"/>
      <c r="VGF73"/>
      <c r="VGG73"/>
      <c r="VGH73"/>
      <c r="VGI73"/>
      <c r="VGJ73"/>
      <c r="VGK73"/>
      <c r="VGL73"/>
      <c r="VGM73"/>
      <c r="VGN73"/>
      <c r="VGO73"/>
      <c r="VGP73"/>
      <c r="VGQ73"/>
      <c r="VGR73"/>
      <c r="VGS73"/>
      <c r="VGT73"/>
      <c r="VGU73"/>
      <c r="VGV73"/>
      <c r="VGW73"/>
      <c r="VGX73"/>
      <c r="VGY73"/>
      <c r="VGZ73"/>
      <c r="VHA73"/>
      <c r="VHB73"/>
      <c r="VHC73"/>
      <c r="VHD73"/>
      <c r="VHE73"/>
      <c r="VHF73"/>
      <c r="VHG73"/>
      <c r="VHH73"/>
      <c r="VHI73"/>
      <c r="VHJ73"/>
      <c r="VHK73"/>
      <c r="VHL73"/>
      <c r="VHM73"/>
      <c r="VHN73"/>
      <c r="VHO73"/>
      <c r="VHP73"/>
      <c r="VHQ73"/>
      <c r="VHR73"/>
      <c r="VHS73"/>
      <c r="VHT73"/>
      <c r="VHU73"/>
      <c r="VHV73"/>
      <c r="VHW73"/>
      <c r="VHX73"/>
      <c r="VHY73"/>
      <c r="VHZ73"/>
      <c r="VIA73"/>
      <c r="VIB73"/>
      <c r="VIC73"/>
      <c r="VID73"/>
      <c r="VIE73"/>
      <c r="VIF73"/>
      <c r="VIG73"/>
      <c r="VIH73"/>
      <c r="VII73"/>
      <c r="VIJ73"/>
      <c r="VIK73"/>
      <c r="VIL73"/>
      <c r="VIM73"/>
      <c r="VIN73"/>
      <c r="VIO73"/>
      <c r="VIP73"/>
      <c r="VIQ73"/>
      <c r="VIR73"/>
      <c r="VIS73"/>
      <c r="VIT73"/>
      <c r="VIU73"/>
      <c r="VIV73"/>
      <c r="VIW73"/>
      <c r="VIX73"/>
      <c r="VIY73"/>
      <c r="VIZ73"/>
      <c r="VJA73"/>
      <c r="VJB73"/>
      <c r="VJC73"/>
      <c r="VJD73"/>
      <c r="VJE73"/>
      <c r="VJF73"/>
      <c r="VJG73"/>
      <c r="VJH73"/>
      <c r="VJI73"/>
      <c r="VJJ73"/>
      <c r="VJK73"/>
      <c r="VJL73"/>
      <c r="VJM73"/>
      <c r="VJN73"/>
      <c r="VJO73"/>
      <c r="VJP73"/>
      <c r="VJQ73"/>
      <c r="VJR73"/>
      <c r="VJS73"/>
      <c r="VJT73"/>
      <c r="VJU73"/>
      <c r="VJV73"/>
      <c r="VJW73"/>
      <c r="VJX73"/>
      <c r="VJY73"/>
      <c r="VJZ73"/>
      <c r="VKA73"/>
      <c r="VKB73"/>
      <c r="VKC73"/>
      <c r="VKD73"/>
      <c r="VKE73"/>
      <c r="VKF73"/>
      <c r="VKG73"/>
      <c r="VKH73"/>
      <c r="VKI73"/>
      <c r="VKJ73"/>
      <c r="VKK73"/>
      <c r="VKL73"/>
      <c r="VKM73"/>
      <c r="VKN73"/>
      <c r="VKO73"/>
      <c r="VKP73"/>
      <c r="VKQ73"/>
      <c r="VKR73"/>
      <c r="VKS73"/>
      <c r="VKT73"/>
      <c r="VKU73"/>
      <c r="VKV73"/>
      <c r="VKW73"/>
      <c r="VKX73"/>
      <c r="VKY73"/>
      <c r="VKZ73"/>
      <c r="VLA73"/>
      <c r="VLB73"/>
      <c r="VLC73"/>
      <c r="VLD73"/>
      <c r="VLE73"/>
      <c r="VLF73"/>
      <c r="VLG73"/>
      <c r="VLH73"/>
      <c r="VLI73"/>
      <c r="VLJ73"/>
      <c r="VLK73"/>
      <c r="VLL73"/>
      <c r="VLM73"/>
      <c r="VLN73"/>
      <c r="VLO73"/>
      <c r="VLP73"/>
      <c r="VLQ73"/>
      <c r="VLR73"/>
      <c r="VLS73"/>
      <c r="VLT73"/>
      <c r="VLU73"/>
      <c r="VLV73"/>
      <c r="VLW73"/>
      <c r="VLX73"/>
      <c r="VLY73"/>
      <c r="VLZ73"/>
      <c r="VMA73"/>
      <c r="VMB73"/>
      <c r="VMC73"/>
      <c r="VMD73"/>
      <c r="VME73"/>
      <c r="VMF73"/>
      <c r="VMG73"/>
      <c r="VMH73"/>
      <c r="VMI73"/>
      <c r="VMJ73"/>
      <c r="VMK73"/>
      <c r="VML73"/>
      <c r="VMM73"/>
      <c r="VMN73"/>
      <c r="VMO73"/>
      <c r="VMP73"/>
      <c r="VMQ73"/>
      <c r="VMR73"/>
      <c r="VMS73"/>
      <c r="VMT73"/>
      <c r="VMU73"/>
      <c r="VMV73"/>
      <c r="VMW73"/>
      <c r="VMX73"/>
      <c r="VMY73"/>
      <c r="VMZ73"/>
      <c r="VNA73"/>
      <c r="VNB73"/>
      <c r="VNC73"/>
      <c r="VND73"/>
      <c r="VNE73"/>
      <c r="VNF73"/>
      <c r="VNG73"/>
      <c r="VNH73"/>
      <c r="VNI73"/>
      <c r="VNJ73"/>
      <c r="VNK73"/>
      <c r="VNL73"/>
      <c r="VNM73"/>
      <c r="VNN73"/>
      <c r="VNO73"/>
      <c r="VNP73"/>
      <c r="VNQ73"/>
      <c r="VNR73"/>
      <c r="VNS73"/>
      <c r="VNT73"/>
      <c r="VNU73"/>
      <c r="VNV73"/>
      <c r="VNW73"/>
      <c r="VNX73"/>
      <c r="VNY73"/>
      <c r="VNZ73"/>
      <c r="VOA73"/>
      <c r="VOB73"/>
      <c r="VOC73"/>
      <c r="VOD73"/>
      <c r="VOE73"/>
      <c r="VOF73"/>
      <c r="VOG73"/>
      <c r="VOH73"/>
      <c r="VOI73"/>
      <c r="VOJ73"/>
      <c r="VOK73"/>
      <c r="VOL73"/>
      <c r="VOM73"/>
      <c r="VON73"/>
      <c r="VOO73"/>
      <c r="VOP73"/>
      <c r="VOQ73"/>
      <c r="VOR73"/>
      <c r="VOS73"/>
      <c r="VOT73"/>
      <c r="VOU73"/>
      <c r="VOV73"/>
      <c r="VOW73"/>
      <c r="VOX73"/>
      <c r="VOY73"/>
      <c r="VOZ73"/>
      <c r="VPA73"/>
      <c r="VPB73"/>
      <c r="VPC73"/>
      <c r="VPD73"/>
      <c r="VPE73"/>
      <c r="VPF73"/>
      <c r="VPG73"/>
      <c r="VPH73"/>
      <c r="VPI73"/>
      <c r="VPJ73"/>
      <c r="VPK73"/>
      <c r="VPL73"/>
      <c r="VPM73"/>
      <c r="VPN73"/>
      <c r="VPO73"/>
      <c r="VPP73"/>
      <c r="VPQ73"/>
      <c r="VPR73"/>
      <c r="VPS73"/>
      <c r="VPT73"/>
      <c r="VPU73"/>
      <c r="VPV73"/>
      <c r="VPW73"/>
      <c r="VPX73"/>
      <c r="VPY73"/>
      <c r="VPZ73"/>
      <c r="VQA73"/>
      <c r="VQB73"/>
      <c r="VQC73"/>
      <c r="VQD73"/>
      <c r="VQE73"/>
      <c r="VQF73"/>
      <c r="VQG73"/>
      <c r="VQH73"/>
      <c r="VQI73"/>
      <c r="VQJ73"/>
      <c r="VQK73"/>
      <c r="VQL73"/>
      <c r="VQM73"/>
      <c r="VQN73"/>
      <c r="VQO73"/>
      <c r="VQP73"/>
      <c r="VQQ73"/>
      <c r="VQR73"/>
      <c r="VQS73"/>
      <c r="VQT73"/>
      <c r="VQU73"/>
      <c r="VQV73"/>
      <c r="VQW73"/>
      <c r="VQX73"/>
      <c r="VQY73"/>
      <c r="VQZ73"/>
      <c r="VRA73"/>
      <c r="VRB73"/>
      <c r="VRC73"/>
      <c r="VRD73"/>
      <c r="VRE73"/>
      <c r="VRF73"/>
      <c r="VRG73"/>
      <c r="VRH73"/>
      <c r="VRI73"/>
      <c r="VRJ73"/>
      <c r="VRK73"/>
      <c r="VRL73"/>
      <c r="VRM73"/>
      <c r="VRN73"/>
      <c r="VRO73"/>
      <c r="VRP73"/>
      <c r="VRQ73"/>
      <c r="VRR73"/>
      <c r="VRS73"/>
      <c r="VRT73"/>
      <c r="VRU73"/>
      <c r="VRV73"/>
      <c r="VRW73"/>
      <c r="VRX73"/>
      <c r="VRY73"/>
      <c r="VRZ73"/>
      <c r="VSA73"/>
      <c r="VSB73"/>
      <c r="VSC73"/>
      <c r="VSD73"/>
      <c r="VSE73"/>
      <c r="VSF73"/>
      <c r="VSG73"/>
      <c r="VSH73"/>
      <c r="VSI73"/>
      <c r="VSJ73"/>
      <c r="VSK73"/>
      <c r="VSL73"/>
      <c r="VSM73"/>
      <c r="VSN73"/>
      <c r="VSO73"/>
      <c r="VSP73"/>
      <c r="VSQ73"/>
      <c r="VSR73"/>
      <c r="VSS73"/>
      <c r="VST73"/>
      <c r="VSU73"/>
      <c r="VSV73"/>
      <c r="VSW73"/>
      <c r="VSX73"/>
      <c r="VSY73"/>
      <c r="VSZ73"/>
      <c r="VTA73"/>
      <c r="VTB73"/>
      <c r="VTC73"/>
      <c r="VTD73"/>
      <c r="VTE73"/>
      <c r="VTF73"/>
      <c r="VTG73"/>
      <c r="VTH73"/>
      <c r="VTI73"/>
      <c r="VTJ73"/>
      <c r="VTK73"/>
      <c r="VTL73"/>
      <c r="VTM73"/>
      <c r="VTN73"/>
      <c r="VTO73"/>
      <c r="VTP73"/>
      <c r="VTQ73"/>
      <c r="VTR73"/>
      <c r="VTS73"/>
      <c r="VTT73"/>
      <c r="VTU73"/>
      <c r="VTV73"/>
      <c r="VTW73"/>
      <c r="VTX73"/>
      <c r="VTY73"/>
      <c r="VTZ73"/>
      <c r="VUA73"/>
      <c r="VUB73"/>
      <c r="VUC73"/>
      <c r="VUD73"/>
      <c r="VUE73"/>
      <c r="VUF73"/>
      <c r="VUG73"/>
      <c r="VUH73"/>
      <c r="VUI73"/>
      <c r="VUJ73"/>
      <c r="VUK73"/>
      <c r="VUL73"/>
      <c r="VUM73"/>
      <c r="VUN73"/>
      <c r="VUO73"/>
      <c r="VUP73"/>
      <c r="VUQ73"/>
      <c r="VUR73"/>
      <c r="VUS73"/>
      <c r="VUT73"/>
      <c r="VUU73"/>
      <c r="VUV73"/>
      <c r="VUW73"/>
      <c r="VUX73"/>
      <c r="VUY73"/>
      <c r="VUZ73"/>
      <c r="VVA73"/>
      <c r="VVB73"/>
      <c r="VVC73"/>
      <c r="VVD73"/>
      <c r="VVE73"/>
      <c r="VVF73"/>
      <c r="VVG73"/>
      <c r="VVH73"/>
      <c r="VVI73"/>
      <c r="VVJ73"/>
      <c r="VVK73"/>
      <c r="VVL73"/>
      <c r="VVM73"/>
      <c r="VVN73"/>
      <c r="VVO73"/>
      <c r="VVP73"/>
      <c r="VVQ73"/>
      <c r="VVR73"/>
      <c r="VVS73"/>
      <c r="VVT73"/>
      <c r="VVU73"/>
      <c r="VVV73"/>
      <c r="VVW73"/>
      <c r="VVX73"/>
      <c r="VVY73"/>
      <c r="VVZ73"/>
      <c r="VWA73"/>
      <c r="VWB73"/>
      <c r="VWC73"/>
      <c r="VWD73"/>
      <c r="VWE73"/>
      <c r="VWF73"/>
      <c r="VWG73"/>
      <c r="VWH73"/>
      <c r="VWI73"/>
      <c r="VWJ73"/>
      <c r="VWK73"/>
      <c r="VWL73"/>
      <c r="VWM73"/>
      <c r="VWN73"/>
      <c r="VWO73"/>
      <c r="VWP73"/>
      <c r="VWQ73"/>
      <c r="VWR73"/>
      <c r="VWS73"/>
      <c r="VWT73"/>
      <c r="VWU73"/>
      <c r="VWV73"/>
      <c r="VWW73"/>
      <c r="VWX73"/>
      <c r="VWY73"/>
      <c r="VWZ73"/>
      <c r="VXA73"/>
      <c r="VXB73"/>
      <c r="VXC73"/>
      <c r="VXD73"/>
      <c r="VXE73"/>
      <c r="VXF73"/>
      <c r="VXG73"/>
      <c r="VXH73"/>
      <c r="VXI73"/>
      <c r="VXJ73"/>
      <c r="VXK73"/>
      <c r="VXL73"/>
      <c r="VXM73"/>
      <c r="VXN73"/>
      <c r="VXO73"/>
      <c r="VXP73"/>
      <c r="VXQ73"/>
      <c r="VXR73"/>
      <c r="VXS73"/>
      <c r="VXT73"/>
      <c r="VXU73"/>
      <c r="VXV73"/>
      <c r="VXW73"/>
      <c r="VXX73"/>
      <c r="VXY73"/>
      <c r="VXZ73"/>
      <c r="VYA73"/>
      <c r="VYB73"/>
      <c r="VYC73"/>
      <c r="VYD73"/>
      <c r="VYE73"/>
      <c r="VYF73"/>
      <c r="VYG73"/>
      <c r="VYH73"/>
      <c r="VYI73"/>
      <c r="VYJ73"/>
      <c r="VYK73"/>
      <c r="VYL73"/>
      <c r="VYM73"/>
      <c r="VYN73"/>
      <c r="VYO73"/>
      <c r="VYP73"/>
      <c r="VYQ73"/>
      <c r="VYR73"/>
      <c r="VYS73"/>
      <c r="VYT73"/>
      <c r="VYU73"/>
      <c r="VYV73"/>
      <c r="VYW73"/>
      <c r="VYX73"/>
      <c r="VYY73"/>
      <c r="VYZ73"/>
      <c r="VZA73"/>
      <c r="VZB73"/>
      <c r="VZC73"/>
      <c r="VZD73"/>
      <c r="VZE73"/>
      <c r="VZF73"/>
      <c r="VZG73"/>
      <c r="VZH73"/>
      <c r="VZI73"/>
      <c r="VZJ73"/>
      <c r="VZK73"/>
      <c r="VZL73"/>
      <c r="VZM73"/>
      <c r="VZN73"/>
      <c r="VZO73"/>
      <c r="VZP73"/>
      <c r="VZQ73"/>
      <c r="VZR73"/>
      <c r="VZS73"/>
      <c r="VZT73"/>
      <c r="VZU73"/>
      <c r="VZV73"/>
      <c r="VZW73"/>
      <c r="VZX73"/>
      <c r="VZY73"/>
      <c r="VZZ73"/>
      <c r="WAA73"/>
      <c r="WAB73"/>
      <c r="WAC73"/>
      <c r="WAD73"/>
      <c r="WAE73"/>
      <c r="WAF73"/>
      <c r="WAG73"/>
      <c r="WAH73"/>
      <c r="WAI73"/>
      <c r="WAJ73"/>
      <c r="WAK73"/>
      <c r="WAL73"/>
      <c r="WAM73"/>
      <c r="WAN73"/>
      <c r="WAO73"/>
      <c r="WAP73"/>
      <c r="WAQ73"/>
      <c r="WAR73"/>
      <c r="WAS73"/>
      <c r="WAT73"/>
      <c r="WAU73"/>
      <c r="WAV73"/>
      <c r="WAW73"/>
      <c r="WAX73"/>
      <c r="WAY73"/>
      <c r="WAZ73"/>
      <c r="WBA73"/>
      <c r="WBB73"/>
      <c r="WBC73"/>
      <c r="WBD73"/>
      <c r="WBE73"/>
      <c r="WBF73"/>
      <c r="WBG73"/>
      <c r="WBH73"/>
      <c r="WBI73"/>
      <c r="WBJ73"/>
      <c r="WBK73"/>
      <c r="WBL73"/>
      <c r="WBM73"/>
      <c r="WBN73"/>
      <c r="WBO73"/>
      <c r="WBP73"/>
      <c r="WBQ73"/>
      <c r="WBR73"/>
      <c r="WBS73"/>
      <c r="WBT73"/>
      <c r="WBU73"/>
      <c r="WBV73"/>
      <c r="WBW73"/>
      <c r="WBX73"/>
      <c r="WBY73"/>
      <c r="WBZ73"/>
      <c r="WCA73"/>
      <c r="WCB73"/>
      <c r="WCC73"/>
      <c r="WCD73"/>
      <c r="WCE73"/>
      <c r="WCF73"/>
      <c r="WCG73"/>
      <c r="WCH73"/>
      <c r="WCI73"/>
      <c r="WCJ73"/>
      <c r="WCK73"/>
      <c r="WCL73"/>
      <c r="WCM73"/>
      <c r="WCN73"/>
      <c r="WCO73"/>
      <c r="WCP73"/>
      <c r="WCQ73"/>
      <c r="WCR73"/>
      <c r="WCS73"/>
      <c r="WCT73"/>
      <c r="WCU73"/>
      <c r="WCV73"/>
      <c r="WCW73"/>
      <c r="WCX73"/>
      <c r="WCY73"/>
      <c r="WCZ73"/>
      <c r="WDA73"/>
      <c r="WDB73"/>
      <c r="WDC73"/>
      <c r="WDD73"/>
      <c r="WDE73"/>
      <c r="WDF73"/>
      <c r="WDG73"/>
      <c r="WDH73"/>
      <c r="WDI73"/>
      <c r="WDJ73"/>
      <c r="WDK73"/>
      <c r="WDL73"/>
      <c r="WDM73"/>
      <c r="WDN73"/>
      <c r="WDO73"/>
      <c r="WDP73"/>
      <c r="WDQ73"/>
      <c r="WDR73"/>
      <c r="WDS73"/>
      <c r="WDT73"/>
      <c r="WDU73"/>
      <c r="WDV73"/>
      <c r="WDW73"/>
      <c r="WDX73"/>
      <c r="WDY73"/>
      <c r="WDZ73"/>
      <c r="WEA73"/>
      <c r="WEB73"/>
      <c r="WEC73"/>
      <c r="WED73"/>
      <c r="WEE73"/>
      <c r="WEF73"/>
      <c r="WEG73"/>
      <c r="WEH73"/>
      <c r="WEI73"/>
      <c r="WEJ73"/>
      <c r="WEK73"/>
      <c r="WEL73"/>
      <c r="WEM73"/>
      <c r="WEN73"/>
      <c r="WEO73"/>
      <c r="WEP73"/>
      <c r="WEQ73"/>
      <c r="WER73"/>
      <c r="WES73"/>
      <c r="WET73"/>
      <c r="WEU73"/>
      <c r="WEV73"/>
      <c r="WEW73"/>
      <c r="WEX73"/>
      <c r="WEY73"/>
      <c r="WEZ73"/>
      <c r="WFA73"/>
      <c r="WFB73"/>
      <c r="WFC73"/>
      <c r="WFD73"/>
      <c r="WFE73"/>
      <c r="WFF73"/>
      <c r="WFG73"/>
      <c r="WFH73"/>
      <c r="WFI73"/>
      <c r="WFJ73"/>
      <c r="WFK73"/>
      <c r="WFL73"/>
      <c r="WFM73"/>
      <c r="WFN73"/>
      <c r="WFO73"/>
      <c r="WFP73"/>
      <c r="WFQ73"/>
      <c r="WFR73"/>
      <c r="WFS73"/>
      <c r="WFT73"/>
      <c r="WFU73"/>
      <c r="WFV73"/>
      <c r="WFW73"/>
      <c r="WFX73"/>
      <c r="WFY73"/>
      <c r="WFZ73"/>
      <c r="WGA73"/>
      <c r="WGB73"/>
      <c r="WGC73"/>
      <c r="WGD73"/>
      <c r="WGE73"/>
      <c r="WGF73"/>
      <c r="WGG73"/>
      <c r="WGH73"/>
      <c r="WGI73"/>
      <c r="WGJ73"/>
      <c r="WGK73"/>
      <c r="WGL73"/>
      <c r="WGM73"/>
      <c r="WGN73"/>
      <c r="WGO73"/>
      <c r="WGP73"/>
      <c r="WGQ73"/>
      <c r="WGR73"/>
      <c r="WGS73"/>
      <c r="WGT73"/>
      <c r="WGU73"/>
      <c r="WGV73"/>
      <c r="WGW73"/>
      <c r="WGX73"/>
      <c r="WGY73"/>
      <c r="WGZ73"/>
      <c r="WHA73"/>
      <c r="WHB73"/>
      <c r="WHC73"/>
      <c r="WHD73"/>
      <c r="WHE73"/>
      <c r="WHF73"/>
      <c r="WHG73"/>
      <c r="WHH73"/>
      <c r="WHI73"/>
      <c r="WHJ73"/>
      <c r="WHK73"/>
      <c r="WHL73"/>
      <c r="WHM73"/>
      <c r="WHN73"/>
      <c r="WHO73"/>
      <c r="WHP73"/>
      <c r="WHQ73"/>
      <c r="WHR73"/>
      <c r="WHS73"/>
      <c r="WHT73"/>
      <c r="WHU73"/>
      <c r="WHV73"/>
      <c r="WHW73"/>
      <c r="WHX73"/>
      <c r="WHY73"/>
      <c r="WHZ73"/>
      <c r="WIA73"/>
      <c r="WIB73"/>
      <c r="WIC73"/>
      <c r="WID73"/>
      <c r="WIE73"/>
      <c r="WIF73"/>
      <c r="WIG73"/>
      <c r="WIH73"/>
      <c r="WII73"/>
      <c r="WIJ73"/>
      <c r="WIK73"/>
      <c r="WIL73"/>
      <c r="WIM73"/>
      <c r="WIN73"/>
      <c r="WIO73"/>
      <c r="WIP73"/>
      <c r="WIQ73"/>
      <c r="WIR73"/>
      <c r="WIS73"/>
      <c r="WIT73"/>
      <c r="WIU73"/>
      <c r="WIV73"/>
      <c r="WIW73"/>
      <c r="WIX73"/>
      <c r="WIY73"/>
      <c r="WIZ73"/>
      <c r="WJA73"/>
      <c r="WJB73"/>
      <c r="WJC73"/>
      <c r="WJD73"/>
      <c r="WJE73"/>
      <c r="WJF73"/>
      <c r="WJG73"/>
      <c r="WJH73"/>
      <c r="WJI73"/>
      <c r="WJJ73"/>
      <c r="WJK73"/>
      <c r="WJL73"/>
      <c r="WJM73"/>
      <c r="WJN73"/>
      <c r="WJO73"/>
      <c r="WJP73"/>
      <c r="WJQ73"/>
      <c r="WJR73"/>
      <c r="WJS73"/>
      <c r="WJT73"/>
      <c r="WJU73"/>
      <c r="WJV73"/>
      <c r="WJW73"/>
      <c r="WJX73"/>
      <c r="WJY73"/>
      <c r="WJZ73"/>
      <c r="WKA73"/>
      <c r="WKB73"/>
      <c r="WKC73"/>
      <c r="WKD73"/>
      <c r="WKE73"/>
      <c r="WKF73"/>
      <c r="WKG73"/>
      <c r="WKH73"/>
      <c r="WKI73"/>
      <c r="WKJ73"/>
      <c r="WKK73"/>
      <c r="WKL73"/>
      <c r="WKM73"/>
      <c r="WKN73"/>
      <c r="WKO73"/>
      <c r="WKP73"/>
      <c r="WKQ73"/>
      <c r="WKR73"/>
      <c r="WKS73"/>
      <c r="WKT73"/>
      <c r="WKU73"/>
      <c r="WKV73"/>
      <c r="WKW73"/>
      <c r="WKX73"/>
      <c r="WKY73"/>
      <c r="WKZ73"/>
      <c r="WLA73"/>
      <c r="WLB73"/>
      <c r="WLC73"/>
      <c r="WLD73"/>
      <c r="WLE73"/>
      <c r="WLF73"/>
      <c r="WLG73"/>
      <c r="WLH73"/>
      <c r="WLI73"/>
      <c r="WLJ73"/>
      <c r="WLK73"/>
      <c r="WLL73"/>
      <c r="WLM73"/>
      <c r="WLN73"/>
      <c r="WLO73"/>
      <c r="WLP73"/>
      <c r="WLQ73"/>
      <c r="WLR73"/>
      <c r="WLS73"/>
      <c r="WLT73"/>
      <c r="WLU73"/>
      <c r="WLV73"/>
      <c r="WLW73"/>
      <c r="WLX73"/>
      <c r="WLY73"/>
      <c r="WLZ73"/>
      <c r="WMA73"/>
      <c r="WMB73"/>
      <c r="WMC73"/>
      <c r="WMD73"/>
      <c r="WME73"/>
      <c r="WMF73"/>
      <c r="WMG73"/>
      <c r="WMH73"/>
      <c r="WMI73"/>
      <c r="WMJ73"/>
      <c r="WMK73"/>
      <c r="WML73"/>
      <c r="WMM73"/>
      <c r="WMN73"/>
      <c r="WMO73"/>
      <c r="WMP73"/>
      <c r="WMQ73"/>
      <c r="WMR73"/>
      <c r="WMS73"/>
      <c r="WMT73"/>
      <c r="WMU73"/>
      <c r="WMV73"/>
      <c r="WMW73"/>
      <c r="WMX73"/>
      <c r="WMY73"/>
      <c r="WMZ73"/>
      <c r="WNA73"/>
      <c r="WNB73"/>
      <c r="WNC73"/>
      <c r="WND73"/>
      <c r="WNE73"/>
      <c r="WNF73"/>
      <c r="WNG73"/>
      <c r="WNH73"/>
      <c r="WNI73"/>
      <c r="WNJ73"/>
      <c r="WNK73"/>
      <c r="WNL73"/>
      <c r="WNM73"/>
      <c r="WNN73"/>
      <c r="WNO73"/>
      <c r="WNP73"/>
      <c r="WNQ73"/>
      <c r="WNR73"/>
      <c r="WNS73"/>
      <c r="WNT73"/>
      <c r="WNU73"/>
      <c r="WNV73"/>
      <c r="WNW73"/>
      <c r="WNX73"/>
      <c r="WNY73"/>
      <c r="WNZ73"/>
      <c r="WOA73"/>
      <c r="WOB73"/>
      <c r="WOC73"/>
      <c r="WOD73"/>
      <c r="WOE73"/>
      <c r="WOF73"/>
      <c r="WOG73"/>
      <c r="WOH73"/>
      <c r="WOI73"/>
      <c r="WOJ73"/>
      <c r="WOK73"/>
      <c r="WOL73"/>
      <c r="WOM73"/>
      <c r="WON73"/>
      <c r="WOO73"/>
      <c r="WOP73"/>
      <c r="WOQ73"/>
      <c r="WOR73"/>
      <c r="WOS73"/>
      <c r="WOT73"/>
      <c r="WOU73"/>
      <c r="WOV73"/>
      <c r="WOW73"/>
      <c r="WOX73"/>
      <c r="WOY73"/>
      <c r="WOZ73"/>
      <c r="WPA73"/>
      <c r="WPB73"/>
      <c r="WPC73"/>
      <c r="WPD73"/>
      <c r="WPE73"/>
      <c r="WPF73"/>
      <c r="WPG73"/>
      <c r="WPH73"/>
      <c r="WPI73"/>
      <c r="WPJ73"/>
      <c r="WPK73"/>
      <c r="WPL73"/>
      <c r="WPM73"/>
      <c r="WPN73"/>
      <c r="WPO73"/>
      <c r="WPP73"/>
      <c r="WPQ73"/>
      <c r="WPR73"/>
      <c r="WPS73"/>
      <c r="WPT73"/>
      <c r="WPU73"/>
      <c r="WPV73"/>
      <c r="WPW73"/>
      <c r="WPX73"/>
      <c r="WPY73"/>
      <c r="WPZ73"/>
      <c r="WQA73"/>
      <c r="WQB73"/>
      <c r="WQC73"/>
      <c r="WQD73"/>
      <c r="WQE73"/>
      <c r="WQF73"/>
      <c r="WQG73"/>
      <c r="WQH73"/>
      <c r="WQI73"/>
      <c r="WQJ73"/>
      <c r="WQK73"/>
      <c r="WQL73"/>
      <c r="WQM73"/>
      <c r="WQN73"/>
      <c r="WQO73"/>
      <c r="WQP73"/>
      <c r="WQQ73"/>
      <c r="WQR73"/>
      <c r="WQS73"/>
      <c r="WQT73"/>
      <c r="WQU73"/>
      <c r="WQV73"/>
      <c r="WQW73"/>
      <c r="WQX73"/>
      <c r="WQY73"/>
      <c r="WQZ73"/>
      <c r="WRA73"/>
      <c r="WRB73"/>
      <c r="WRC73"/>
      <c r="WRD73"/>
      <c r="WRE73"/>
      <c r="WRF73"/>
      <c r="WRG73"/>
      <c r="WRH73"/>
      <c r="WRI73"/>
      <c r="WRJ73"/>
      <c r="WRK73"/>
      <c r="WRL73"/>
      <c r="WRM73"/>
      <c r="WRN73"/>
      <c r="WRO73"/>
      <c r="WRP73"/>
      <c r="WRQ73"/>
      <c r="WRR73"/>
      <c r="WRS73"/>
      <c r="WRT73"/>
      <c r="WRU73"/>
      <c r="WRV73"/>
      <c r="WRW73"/>
      <c r="WRX73"/>
      <c r="WRY73"/>
      <c r="WRZ73"/>
      <c r="WSA73"/>
      <c r="WSB73"/>
      <c r="WSC73"/>
      <c r="WSD73"/>
      <c r="WSE73"/>
      <c r="WSF73"/>
      <c r="WSG73"/>
      <c r="WSH73"/>
      <c r="WSI73"/>
      <c r="WSJ73"/>
      <c r="WSK73"/>
      <c r="WSL73"/>
      <c r="WSM73"/>
      <c r="WSN73"/>
      <c r="WSO73"/>
      <c r="WSP73"/>
      <c r="WSQ73"/>
      <c r="WSR73"/>
      <c r="WSS73"/>
      <c r="WST73"/>
      <c r="WSU73"/>
      <c r="WSV73"/>
      <c r="WSW73"/>
      <c r="WSX73"/>
      <c r="WSY73"/>
      <c r="WSZ73"/>
      <c r="WTA73"/>
      <c r="WTB73"/>
      <c r="WTC73"/>
      <c r="WTD73"/>
      <c r="WTE73"/>
      <c r="WTF73"/>
      <c r="WTG73"/>
      <c r="WTH73"/>
      <c r="WTI73"/>
      <c r="WTJ73"/>
      <c r="WTK73"/>
      <c r="WTL73"/>
      <c r="WTM73"/>
      <c r="WTN73"/>
      <c r="WTO73"/>
      <c r="WTP73"/>
      <c r="WTQ73"/>
      <c r="WTR73"/>
      <c r="WTS73"/>
      <c r="WTT73"/>
      <c r="WTU73"/>
      <c r="WTV73"/>
      <c r="WTW73"/>
      <c r="WTX73"/>
      <c r="WTY73"/>
      <c r="WTZ73"/>
      <c r="WUA73"/>
      <c r="WUB73"/>
      <c r="WUC73"/>
      <c r="WUD73"/>
      <c r="WUE73"/>
      <c r="WUF73"/>
      <c r="WUG73"/>
      <c r="WUH73"/>
      <c r="WUI73"/>
      <c r="WUJ73"/>
      <c r="WUK73"/>
      <c r="WUL73"/>
      <c r="WUM73"/>
      <c r="WUN73"/>
      <c r="WUO73"/>
      <c r="WUP73"/>
      <c r="WUQ73"/>
      <c r="WUR73"/>
      <c r="WUS73"/>
      <c r="WUT73"/>
      <c r="WUU73"/>
      <c r="WUV73"/>
      <c r="WUW73"/>
      <c r="WUX73"/>
      <c r="WUY73"/>
      <c r="WUZ73"/>
      <c r="WVA73"/>
      <c r="WVB73"/>
      <c r="WVC73"/>
      <c r="WVD73"/>
      <c r="WVE73"/>
      <c r="WVF73"/>
      <c r="WVG73"/>
      <c r="WVH73"/>
      <c r="WVI73"/>
      <c r="WVJ73"/>
      <c r="WVK73"/>
      <c r="WVL73"/>
      <c r="WVM73"/>
      <c r="WVN73"/>
      <c r="WVO73"/>
      <c r="WVP73"/>
      <c r="WVQ73"/>
      <c r="WVR73"/>
      <c r="WVS73"/>
      <c r="WVT73"/>
      <c r="WVU73"/>
      <c r="WVV73"/>
      <c r="WVW73"/>
      <c r="WVX73"/>
      <c r="WVY73"/>
      <c r="WVZ73"/>
      <c r="WWA73"/>
      <c r="WWB73"/>
      <c r="WWC73"/>
      <c r="WWD73"/>
      <c r="WWE73"/>
      <c r="WWF73"/>
      <c r="WWG73"/>
      <c r="WWH73"/>
      <c r="WWI73"/>
      <c r="WWJ73"/>
      <c r="WWK73"/>
      <c r="WWL73"/>
      <c r="WWM73"/>
      <c r="WWN73"/>
      <c r="WWO73"/>
      <c r="WWP73"/>
      <c r="WWQ73"/>
      <c r="WWR73"/>
      <c r="WWS73"/>
      <c r="WWT73"/>
      <c r="WWU73"/>
      <c r="WWV73"/>
      <c r="WWW73"/>
      <c r="WWX73"/>
      <c r="WWY73"/>
      <c r="WWZ73"/>
      <c r="WXA73"/>
      <c r="WXB73"/>
      <c r="WXC73"/>
      <c r="WXD73"/>
      <c r="WXE73"/>
      <c r="WXF73"/>
      <c r="WXG73"/>
      <c r="WXH73"/>
      <c r="WXI73"/>
      <c r="WXJ73"/>
      <c r="WXK73"/>
      <c r="WXL73"/>
      <c r="WXM73"/>
      <c r="WXN73"/>
      <c r="WXO73"/>
      <c r="WXP73"/>
      <c r="WXQ73"/>
      <c r="WXR73"/>
      <c r="WXS73"/>
      <c r="WXT73"/>
      <c r="WXU73"/>
      <c r="WXV73"/>
      <c r="WXW73"/>
      <c r="WXX73"/>
      <c r="WXY73"/>
      <c r="WXZ73"/>
      <c r="WYA73"/>
      <c r="WYB73"/>
      <c r="WYC73"/>
      <c r="WYD73"/>
      <c r="WYE73"/>
      <c r="WYF73"/>
      <c r="WYG73"/>
      <c r="WYH73"/>
      <c r="WYI73"/>
      <c r="WYJ73"/>
      <c r="WYK73"/>
      <c r="WYL73"/>
      <c r="WYM73"/>
      <c r="WYN73"/>
      <c r="WYO73"/>
      <c r="WYP73"/>
      <c r="WYQ73"/>
      <c r="WYR73"/>
      <c r="WYS73"/>
      <c r="WYT73"/>
      <c r="WYU73"/>
      <c r="WYV73"/>
      <c r="WYW73"/>
      <c r="WYX73"/>
      <c r="WYY73"/>
      <c r="WYZ73"/>
      <c r="WZA73"/>
      <c r="WZB73"/>
      <c r="WZC73"/>
      <c r="WZD73"/>
      <c r="WZE73"/>
      <c r="WZF73"/>
      <c r="WZG73"/>
      <c r="WZH73"/>
      <c r="WZI73"/>
      <c r="WZJ73"/>
      <c r="WZK73"/>
      <c r="WZL73"/>
      <c r="WZM73"/>
      <c r="WZN73"/>
      <c r="WZO73"/>
      <c r="WZP73"/>
      <c r="WZQ73"/>
      <c r="WZR73"/>
      <c r="WZS73"/>
      <c r="WZT73"/>
      <c r="WZU73"/>
      <c r="WZV73"/>
      <c r="WZW73"/>
      <c r="WZX73"/>
      <c r="WZY73"/>
      <c r="WZZ73"/>
      <c r="XAA73"/>
      <c r="XAB73"/>
      <c r="XAC73"/>
      <c r="XAD73"/>
      <c r="XAE73"/>
      <c r="XAF73"/>
      <c r="XAG73"/>
      <c r="XAH73"/>
      <c r="XAI73"/>
      <c r="XAJ73"/>
      <c r="XAK73"/>
      <c r="XAL73"/>
      <c r="XAM73"/>
      <c r="XAN73"/>
      <c r="XAO73"/>
      <c r="XAP73"/>
      <c r="XAQ73"/>
      <c r="XAR73"/>
      <c r="XAS73"/>
      <c r="XAT73"/>
      <c r="XAU73"/>
      <c r="XAV73"/>
      <c r="XAW73"/>
      <c r="XAX73"/>
      <c r="XAY73"/>
      <c r="XAZ73"/>
      <c r="XBA73"/>
      <c r="XBB73"/>
      <c r="XBC73"/>
      <c r="XBD73"/>
      <c r="XBE73"/>
      <c r="XBF73"/>
      <c r="XBG73"/>
      <c r="XBH73"/>
      <c r="XBI73"/>
      <c r="XBJ73"/>
      <c r="XBK73"/>
      <c r="XBL73"/>
      <c r="XBM73"/>
      <c r="XBN73"/>
      <c r="XBO73"/>
      <c r="XBP73"/>
      <c r="XBQ73"/>
      <c r="XBR73"/>
      <c r="XBS73"/>
      <c r="XBT73"/>
      <c r="XBU73"/>
      <c r="XBV73"/>
      <c r="XBW73"/>
      <c r="XBX73"/>
      <c r="XBY73"/>
      <c r="XBZ73"/>
      <c r="XCA73"/>
      <c r="XCB73"/>
      <c r="XCC73"/>
      <c r="XCD73"/>
      <c r="XCE73"/>
      <c r="XCF73"/>
      <c r="XCG73"/>
      <c r="XCH73"/>
      <c r="XCI73"/>
      <c r="XCJ73"/>
      <c r="XCK73"/>
      <c r="XCL73"/>
      <c r="XCM73"/>
      <c r="XCN73"/>
      <c r="XCO73"/>
      <c r="XCP73"/>
      <c r="XCQ73"/>
      <c r="XCR73"/>
      <c r="XCS73"/>
      <c r="XCT73"/>
      <c r="XCU73"/>
      <c r="XCV73"/>
      <c r="XCW73"/>
      <c r="XCX73"/>
      <c r="XCY73"/>
      <c r="XCZ73"/>
      <c r="XDA73"/>
      <c r="XDB73"/>
      <c r="XDC73"/>
      <c r="XDD73"/>
      <c r="XDE73"/>
      <c r="XDF73"/>
      <c r="XDG73"/>
      <c r="XDH73"/>
      <c r="XDI73"/>
      <c r="XDJ73"/>
      <c r="XDK73"/>
      <c r="XDL73"/>
      <c r="XDM73"/>
      <c r="XDN73"/>
      <c r="XDO73"/>
      <c r="XDP73"/>
      <c r="XDQ73"/>
      <c r="XDR73"/>
      <c r="XDS73"/>
      <c r="XDT73"/>
    </row>
    <row r="74" spans="1:16348" s="2" customFormat="1">
      <c r="A74" s="50"/>
      <c r="B74" s="50"/>
      <c r="C74"/>
      <c r="D74"/>
      <c r="E74" s="62"/>
      <c r="F74" s="20"/>
      <c r="G74" s="361"/>
      <c r="I74" s="309"/>
      <c r="J74" s="309"/>
      <c r="K74" s="309"/>
      <c r="L74" s="309"/>
      <c r="M74" s="309"/>
      <c r="N74"/>
      <c r="O74" s="65"/>
      <c r="P74" s="312"/>
    </row>
    <row r="75" spans="1:16348" s="2" customFormat="1">
      <c r="A75"/>
      <c r="B75"/>
      <c r="C75"/>
      <c r="D75"/>
      <c r="E75" s="62"/>
      <c r="F75" s="20"/>
      <c r="G75" s="20"/>
      <c r="J75" s="309"/>
      <c r="K75" s="309"/>
      <c r="L75" s="309"/>
      <c r="M75" s="309"/>
      <c r="N75"/>
      <c r="O75" s="309"/>
      <c r="P75" s="312"/>
    </row>
    <row r="76" spans="1:16348" s="2" customFormat="1">
      <c r="A76"/>
      <c r="B76"/>
      <c r="C76"/>
      <c r="D76"/>
      <c r="E76" s="62"/>
      <c r="F76" s="20"/>
      <c r="G76" s="20"/>
      <c r="I76" s="309"/>
      <c r="J76" s="309"/>
      <c r="K76" s="309"/>
      <c r="L76" s="309"/>
      <c r="N76"/>
      <c r="O76" s="65"/>
      <c r="P76" s="312"/>
    </row>
    <row r="77" spans="1:16348" s="2" customFormat="1">
      <c r="A77"/>
      <c r="B77"/>
      <c r="C77"/>
      <c r="D77"/>
      <c r="E77" s="62"/>
      <c r="F77" s="20"/>
      <c r="G77" s="20"/>
      <c r="I77" s="309"/>
      <c r="J77" s="309"/>
      <c r="K77" s="309"/>
      <c r="L77" s="309"/>
      <c r="M77" s="309"/>
      <c r="N77"/>
      <c r="O77" s="65"/>
      <c r="P77" s="312"/>
    </row>
    <row r="78" spans="1:16348" s="2" customFormat="1">
      <c r="A78"/>
      <c r="B78"/>
      <c r="C78"/>
      <c r="D78"/>
      <c r="E78" s="62"/>
      <c r="F78" s="20"/>
      <c r="G78" s="20"/>
      <c r="N78"/>
      <c r="O78" s="65"/>
      <c r="P78" s="312"/>
    </row>
    <row r="79" spans="1:16348" s="2" customFormat="1">
      <c r="A79"/>
      <c r="B79"/>
      <c r="C79"/>
      <c r="D79"/>
      <c r="E79" s="62"/>
      <c r="F79" s="20"/>
      <c r="G79" s="20"/>
      <c r="N79"/>
      <c r="O79" s="65"/>
      <c r="P79" s="312"/>
    </row>
    <row r="80" spans="1:16348" s="2" customFormat="1">
      <c r="A80"/>
      <c r="B80"/>
      <c r="C80"/>
      <c r="D80"/>
      <c r="E80" s="62"/>
      <c r="F80" s="20"/>
      <c r="G80" s="20"/>
      <c r="I80" s="309"/>
      <c r="J80" s="309"/>
      <c r="K80" s="309"/>
      <c r="L80" s="309"/>
      <c r="M80" s="309"/>
      <c r="N80"/>
      <c r="O80" s="65"/>
      <c r="P80" s="312"/>
    </row>
    <row r="81" spans="1:16" s="2" customFormat="1">
      <c r="A81"/>
      <c r="B81"/>
      <c r="C81"/>
      <c r="D81"/>
      <c r="E81" s="62"/>
      <c r="F81" s="20"/>
      <c r="G81" s="20"/>
      <c r="N81"/>
      <c r="O81" s="65"/>
      <c r="P81" s="30"/>
    </row>
    <row r="82" spans="1:16" s="2" customFormat="1">
      <c r="A82"/>
      <c r="B82"/>
      <c r="C82"/>
      <c r="D82"/>
      <c r="E82" s="62"/>
      <c r="F82" s="20"/>
      <c r="G82" s="20"/>
      <c r="I82" s="309"/>
      <c r="J82" s="309"/>
      <c r="K82" s="309"/>
      <c r="L82" s="309"/>
      <c r="M82" s="309"/>
      <c r="N82"/>
      <c r="O82" s="65"/>
      <c r="P82" s="30"/>
    </row>
    <row r="83" spans="1:16" s="2" customFormat="1">
      <c r="A83"/>
      <c r="B83"/>
      <c r="C83"/>
      <c r="D83"/>
      <c r="E83" s="62"/>
      <c r="F83" s="20"/>
      <c r="G83" s="20"/>
      <c r="N83"/>
      <c r="O83" s="65"/>
      <c r="P83" s="30"/>
    </row>
    <row r="84" spans="1:16" s="2" customFormat="1">
      <c r="A84"/>
      <c r="B84"/>
      <c r="C84"/>
      <c r="D84"/>
      <c r="E84" s="62"/>
      <c r="F84" s="20"/>
      <c r="G84" s="20"/>
      <c r="I84" s="309"/>
      <c r="J84" s="309"/>
      <c r="K84" s="309"/>
      <c r="L84" s="309"/>
      <c r="M84" s="309"/>
      <c r="N84"/>
      <c r="O84" s="65"/>
      <c r="P84" s="30"/>
    </row>
    <row r="85" spans="1:16" s="2" customFormat="1">
      <c r="A85"/>
      <c r="B85"/>
      <c r="C85"/>
      <c r="D85"/>
      <c r="E85" s="62"/>
      <c r="F85" s="20"/>
      <c r="G85" s="20"/>
      <c r="I85" s="309"/>
      <c r="J85" s="309"/>
      <c r="K85" s="309"/>
      <c r="L85" s="309"/>
      <c r="M85" s="309"/>
      <c r="N85"/>
      <c r="O85" s="65"/>
      <c r="P85" s="30"/>
    </row>
    <row r="86" spans="1:16" s="2" customFormat="1">
      <c r="A86"/>
      <c r="B86"/>
      <c r="C86"/>
      <c r="D86"/>
      <c r="E86" s="62"/>
      <c r="F86" s="20"/>
      <c r="G86" s="20"/>
      <c r="I86" s="309"/>
      <c r="J86" s="309"/>
      <c r="K86" s="309"/>
      <c r="L86" s="309"/>
      <c r="M86" s="309"/>
      <c r="N86"/>
      <c r="O86" s="65"/>
      <c r="P86" s="30"/>
    </row>
    <row r="87" spans="1:16" s="2" customFormat="1">
      <c r="A87"/>
      <c r="B87"/>
      <c r="C87"/>
      <c r="D87"/>
      <c r="E87" s="62"/>
      <c r="F87" s="20"/>
      <c r="G87" s="20"/>
      <c r="N87"/>
      <c r="O87" s="65"/>
      <c r="P87" s="30"/>
    </row>
    <row r="88" spans="1:16" s="2" customFormat="1">
      <c r="A88"/>
      <c r="B88"/>
      <c r="C88"/>
      <c r="D88"/>
      <c r="E88" s="62"/>
      <c r="F88" s="20"/>
      <c r="G88" s="20"/>
      <c r="N88"/>
      <c r="O88" s="65"/>
      <c r="P88" s="30"/>
    </row>
    <row r="89" spans="1:16" s="2" customFormat="1">
      <c r="A89"/>
      <c r="B89"/>
      <c r="C89"/>
      <c r="D89"/>
      <c r="E89" s="62"/>
      <c r="F89" s="20"/>
      <c r="G89" s="20"/>
      <c r="N89"/>
      <c r="O89" s="65"/>
      <c r="P89" s="30"/>
    </row>
    <row r="90" spans="1:16" s="2" customFormat="1">
      <c r="A90"/>
      <c r="B90"/>
      <c r="C90"/>
      <c r="D90"/>
      <c r="E90" s="62"/>
      <c r="F90" s="20"/>
      <c r="G90" s="20"/>
      <c r="N90"/>
      <c r="O90" s="65"/>
      <c r="P90" s="30"/>
    </row>
    <row r="91" spans="1:16" s="2" customFormat="1">
      <c r="A91"/>
      <c r="B91"/>
      <c r="C91"/>
      <c r="D91"/>
      <c r="E91" s="62"/>
      <c r="F91" s="20"/>
      <c r="G91" s="20"/>
      <c r="N91"/>
      <c r="O91" s="65"/>
      <c r="P91" s="30"/>
    </row>
    <row r="92" spans="1:16" s="2" customFormat="1">
      <c r="A92"/>
      <c r="B92"/>
      <c r="C92"/>
      <c r="D92"/>
      <c r="E92" s="62"/>
      <c r="F92" s="20"/>
      <c r="G92" s="20"/>
      <c r="N92"/>
      <c r="O92" s="65"/>
      <c r="P92" s="30"/>
    </row>
    <row r="93" spans="1:16" s="2" customFormat="1">
      <c r="A93"/>
      <c r="B93"/>
      <c r="C93"/>
      <c r="D93"/>
      <c r="E93" s="62"/>
      <c r="F93" s="20"/>
      <c r="G93" s="20"/>
      <c r="N93"/>
      <c r="O93" s="65"/>
      <c r="P93" s="30"/>
    </row>
    <row r="94" spans="1:16" s="2" customFormat="1">
      <c r="A94"/>
      <c r="B94"/>
      <c r="C94"/>
      <c r="D94"/>
      <c r="E94" s="62"/>
      <c r="F94" s="20"/>
      <c r="G94" s="20"/>
      <c r="N94"/>
      <c r="O94" s="65"/>
      <c r="P94" s="30"/>
    </row>
    <row r="95" spans="1:16" s="2" customFormat="1">
      <c r="A95"/>
      <c r="B95"/>
      <c r="C95"/>
      <c r="D95"/>
      <c r="E95" s="62"/>
      <c r="F95" s="20"/>
      <c r="G95" s="20"/>
      <c r="N95"/>
      <c r="O95" s="65"/>
      <c r="P95" s="30"/>
    </row>
    <row r="96" spans="1:16" s="2" customFormat="1">
      <c r="A96"/>
      <c r="B96"/>
      <c r="C96"/>
      <c r="D96"/>
      <c r="E96" s="62"/>
      <c r="F96" s="20"/>
      <c r="G96" s="20"/>
      <c r="N96"/>
      <c r="O96" s="65"/>
      <c r="P96" s="30"/>
    </row>
    <row r="97" spans="1:16" s="2" customFormat="1">
      <c r="A97"/>
      <c r="B97"/>
      <c r="C97"/>
      <c r="D97"/>
      <c r="E97" s="62"/>
      <c r="F97" s="20"/>
      <c r="G97" s="20"/>
      <c r="N97"/>
      <c r="O97" s="65"/>
      <c r="P97" s="30"/>
    </row>
    <row r="98" spans="1:16" s="2" customFormat="1">
      <c r="A98"/>
      <c r="B98"/>
      <c r="C98"/>
      <c r="D98"/>
      <c r="E98" s="62"/>
      <c r="F98" s="20"/>
      <c r="G98" s="20"/>
      <c r="N98"/>
      <c r="O98" s="65"/>
      <c r="P98" s="30"/>
    </row>
    <row r="99" spans="1:16" s="2" customFormat="1">
      <c r="A99"/>
      <c r="B99"/>
      <c r="C99"/>
      <c r="D99"/>
      <c r="E99" s="62"/>
      <c r="F99" s="20"/>
      <c r="G99" s="20"/>
      <c r="N99"/>
      <c r="O99" s="65"/>
      <c r="P99" s="30"/>
    </row>
    <row r="100" spans="1:16" s="2" customFormat="1">
      <c r="A100"/>
      <c r="B100"/>
      <c r="C100"/>
      <c r="D100"/>
      <c r="E100" s="62"/>
      <c r="F100" s="20"/>
      <c r="G100" s="20"/>
      <c r="O100" s="65"/>
      <c r="P100" s="30"/>
    </row>
    <row r="101" spans="1:16" s="2" customFormat="1">
      <c r="A101"/>
      <c r="B101"/>
      <c r="C101"/>
      <c r="D101"/>
      <c r="E101" s="62"/>
      <c r="F101" s="20"/>
      <c r="G101" s="20"/>
      <c r="O101" s="65"/>
      <c r="P101" s="30"/>
    </row>
    <row r="102" spans="1:16" s="2" customFormat="1">
      <c r="A102"/>
      <c r="B102"/>
      <c r="C102"/>
      <c r="D102"/>
      <c r="E102" s="62"/>
      <c r="F102" s="20"/>
      <c r="G102" s="20"/>
      <c r="O102" s="65"/>
      <c r="P102" s="30"/>
    </row>
    <row r="103" spans="1:16" s="2" customFormat="1">
      <c r="A103"/>
      <c r="B103"/>
      <c r="C103"/>
      <c r="D103"/>
      <c r="E103" s="62"/>
      <c r="F103" s="20"/>
      <c r="G103" s="20"/>
      <c r="O103" s="65"/>
      <c r="P103" s="30"/>
    </row>
    <row r="104" spans="1:16" s="2" customFormat="1">
      <c r="A104"/>
      <c r="B104"/>
      <c r="C104"/>
      <c r="D104"/>
      <c r="E104" s="62"/>
      <c r="F104" s="20"/>
      <c r="G104" s="20"/>
      <c r="O104" s="65"/>
      <c r="P104" s="30"/>
    </row>
    <row r="105" spans="1:16" s="2" customFormat="1">
      <c r="A105"/>
      <c r="B105"/>
      <c r="C105"/>
      <c r="D105"/>
      <c r="E105" s="62"/>
      <c r="F105" s="20"/>
      <c r="G105" s="20"/>
      <c r="O105" s="65"/>
      <c r="P105" s="30"/>
    </row>
    <row r="106" spans="1:16" s="2" customFormat="1">
      <c r="A106"/>
      <c r="B106"/>
      <c r="C106"/>
      <c r="D106"/>
      <c r="E106" s="62"/>
      <c r="F106" s="20"/>
      <c r="G106" s="20"/>
      <c r="O106" s="65"/>
      <c r="P106" s="30"/>
    </row>
    <row r="107" spans="1:16" s="2" customFormat="1">
      <c r="A107"/>
      <c r="B107"/>
      <c r="C107"/>
      <c r="D107"/>
      <c r="E107" s="62"/>
      <c r="F107" s="20"/>
      <c r="G107" s="20"/>
      <c r="O107" s="65"/>
      <c r="P107" s="30"/>
    </row>
    <row r="108" spans="1:16" s="2" customFormat="1">
      <c r="A108"/>
      <c r="B108"/>
      <c r="C108"/>
      <c r="D108"/>
      <c r="E108" s="62"/>
      <c r="F108" s="20"/>
      <c r="G108" s="20"/>
      <c r="O108" s="65"/>
      <c r="P108" s="30"/>
    </row>
    <row r="109" spans="1:16" s="2" customFormat="1">
      <c r="A109"/>
      <c r="B109"/>
      <c r="C109"/>
      <c r="D109"/>
      <c r="E109" s="62"/>
      <c r="F109" s="20"/>
      <c r="G109" s="20"/>
      <c r="O109" s="65"/>
      <c r="P109" s="30"/>
    </row>
    <row r="110" spans="1:16" s="2" customFormat="1">
      <c r="A110"/>
      <c r="B110"/>
      <c r="C110"/>
      <c r="D110"/>
      <c r="E110" s="62"/>
      <c r="F110" s="20"/>
      <c r="G110" s="20"/>
      <c r="O110" s="65"/>
      <c r="P110" s="30"/>
    </row>
    <row r="111" spans="1:16" s="2" customFormat="1">
      <c r="A111"/>
      <c r="B111"/>
      <c r="C111"/>
      <c r="D111"/>
      <c r="E111" s="62"/>
      <c r="F111" s="20"/>
      <c r="G111" s="20"/>
      <c r="O111" s="65"/>
      <c r="P111" s="30"/>
    </row>
    <row r="112" spans="1:16" s="2" customFormat="1">
      <c r="A112"/>
      <c r="B112"/>
      <c r="C112"/>
      <c r="D112"/>
      <c r="E112" s="62"/>
      <c r="F112" s="20"/>
      <c r="G112" s="20"/>
      <c r="O112" s="65"/>
      <c r="P112" s="30"/>
    </row>
    <row r="113" spans="1:16" s="2" customFormat="1">
      <c r="A113"/>
      <c r="B113"/>
      <c r="C113"/>
      <c r="D113"/>
      <c r="E113" s="62"/>
      <c r="F113" s="20"/>
      <c r="G113" s="20"/>
      <c r="O113" s="65"/>
      <c r="P113" s="30"/>
    </row>
    <row r="114" spans="1:16" s="2" customFormat="1">
      <c r="A114"/>
      <c r="B114"/>
      <c r="C114"/>
      <c r="D114"/>
      <c r="E114" s="62"/>
      <c r="F114" s="20"/>
      <c r="G114" s="20"/>
      <c r="O114" s="65"/>
      <c r="P114" s="30"/>
    </row>
    <row r="115" spans="1:16" s="2" customFormat="1">
      <c r="A115"/>
      <c r="B115"/>
      <c r="C115"/>
      <c r="D115"/>
      <c r="E115" s="62"/>
      <c r="F115" s="20"/>
      <c r="G115" s="20"/>
      <c r="O115" s="65"/>
      <c r="P115" s="30"/>
    </row>
    <row r="116" spans="1:16" s="2" customFormat="1">
      <c r="A116"/>
      <c r="B116"/>
      <c r="C116"/>
      <c r="D116"/>
      <c r="E116" s="62"/>
      <c r="F116" s="20"/>
      <c r="G116" s="20"/>
      <c r="O116" s="65"/>
      <c r="P116" s="30"/>
    </row>
    <row r="117" spans="1:16" s="2" customFormat="1">
      <c r="A117"/>
      <c r="B117"/>
      <c r="C117"/>
      <c r="D117"/>
      <c r="E117" s="62"/>
      <c r="F117" s="20"/>
      <c r="G117" s="20"/>
      <c r="O117" s="65"/>
      <c r="P117" s="30"/>
    </row>
    <row r="118" spans="1:16" s="2" customFormat="1">
      <c r="A118"/>
      <c r="B118"/>
      <c r="C118"/>
      <c r="D118"/>
      <c r="E118" s="62"/>
      <c r="F118" s="20"/>
      <c r="G118" s="20"/>
      <c r="O118" s="65"/>
      <c r="P118" s="30"/>
    </row>
    <row r="119" spans="1:16" s="2" customFormat="1">
      <c r="A119"/>
      <c r="B119"/>
      <c r="C119"/>
      <c r="D119"/>
      <c r="E119" s="62"/>
      <c r="F119" s="20"/>
      <c r="G119" s="20"/>
      <c r="O119" s="65"/>
      <c r="P119" s="30"/>
    </row>
    <row r="120" spans="1:16" s="2" customFormat="1">
      <c r="A120"/>
      <c r="B120"/>
      <c r="C120"/>
      <c r="D120"/>
      <c r="E120" s="62"/>
      <c r="F120" s="20"/>
      <c r="G120" s="20"/>
      <c r="O120" s="65"/>
      <c r="P120" s="30"/>
    </row>
    <row r="121" spans="1:16" s="2" customFormat="1">
      <c r="A121"/>
      <c r="B121"/>
      <c r="C121"/>
      <c r="D121"/>
      <c r="E121" s="62"/>
      <c r="F121" s="20"/>
      <c r="G121" s="20"/>
      <c r="O121" s="65"/>
      <c r="P121" s="30"/>
    </row>
    <row r="122" spans="1:16" s="2" customFormat="1">
      <c r="A122"/>
      <c r="B122"/>
      <c r="C122"/>
      <c r="D122"/>
      <c r="E122" s="62"/>
      <c r="F122" s="20"/>
      <c r="G122" s="20"/>
      <c r="O122" s="65"/>
      <c r="P122" s="30"/>
    </row>
    <row r="123" spans="1:16" s="2" customFormat="1">
      <c r="A123"/>
      <c r="B123"/>
      <c r="C123"/>
      <c r="D123"/>
      <c r="E123" s="62"/>
      <c r="F123" s="20"/>
      <c r="G123" s="20"/>
      <c r="O123" s="65"/>
      <c r="P123" s="30"/>
    </row>
    <row r="124" spans="1:16" s="2" customFormat="1">
      <c r="A124"/>
      <c r="B124"/>
      <c r="C124"/>
      <c r="D124"/>
      <c r="E124" s="62"/>
      <c r="F124" s="20"/>
      <c r="G124" s="20"/>
      <c r="O124" s="65"/>
      <c r="P124" s="30"/>
    </row>
    <row r="125" spans="1:16" s="2" customFormat="1">
      <c r="A125"/>
      <c r="B125"/>
      <c r="C125"/>
      <c r="D125"/>
      <c r="E125" s="62"/>
      <c r="F125" s="20"/>
      <c r="G125" s="20"/>
      <c r="O125" s="65"/>
      <c r="P125" s="30"/>
    </row>
  </sheetData>
  <conditionalFormatting sqref="H2">
    <cfRule type="containsText" dxfId="23" priority="3" operator="containsText" text="TRUE">
      <formula>NOT(ISERROR(SEARCH("TRUE",H2)))</formula>
    </cfRule>
  </conditionalFormatting>
  <printOptions horizontalCentered="1"/>
  <pageMargins left="0.62992125984251968" right="0.43307086614173229" top="0.55118110236220474" bottom="0.55118110236220474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AF123"/>
  <sheetViews>
    <sheetView showGridLines="0" zoomScale="80" zoomScaleNormal="80" zoomScaleSheetLayoutView="85" workbookViewId="0">
      <selection activeCell="L17" sqref="L17"/>
    </sheetView>
  </sheetViews>
  <sheetFormatPr defaultRowHeight="12.75"/>
  <cols>
    <col min="1" max="1" width="2.28515625" customWidth="1"/>
    <col min="2" max="2" width="2.7109375" customWidth="1"/>
    <col min="3" max="3" width="5" customWidth="1"/>
    <col min="4" max="4" width="20.7109375" customWidth="1"/>
    <col min="5" max="5" width="6" customWidth="1"/>
    <col min="6" max="6" width="14" customWidth="1"/>
    <col min="7" max="7" width="7.42578125" customWidth="1"/>
    <col min="8" max="8" width="14.7109375" customWidth="1"/>
    <col min="9" max="9" width="14.140625" customWidth="1"/>
    <col min="10" max="11" width="15.85546875" customWidth="1"/>
    <col min="12" max="12" width="13" customWidth="1"/>
    <col min="13" max="13" width="15.85546875" customWidth="1"/>
    <col min="14" max="19" width="12.7109375" customWidth="1"/>
    <col min="22" max="22" width="2.85546875" customWidth="1"/>
    <col min="23" max="25" width="11.7109375" customWidth="1"/>
  </cols>
  <sheetData>
    <row r="1" spans="1:32" ht="23.25">
      <c r="A1" s="204" t="s">
        <v>161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0"/>
      <c r="P1" s="10"/>
      <c r="Q1" s="10"/>
      <c r="R1" s="10"/>
      <c r="S1" s="10"/>
      <c r="U1" s="10"/>
      <c r="V1" s="10"/>
      <c r="W1" s="10"/>
    </row>
    <row r="2" spans="1:32" ht="21">
      <c r="A2" s="206" t="s">
        <v>89</v>
      </c>
      <c r="B2" s="205"/>
      <c r="C2" s="205"/>
      <c r="D2" s="205"/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10"/>
      <c r="P2" s="10"/>
      <c r="Q2" s="10"/>
      <c r="R2" s="10"/>
      <c r="S2" s="10"/>
      <c r="U2" s="10"/>
    </row>
    <row r="3" spans="1:32" s="308" customFormat="1">
      <c r="A3" s="208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10"/>
      <c r="P3" s="10"/>
      <c r="Q3" s="10"/>
      <c r="R3" s="10"/>
      <c r="S3" s="10"/>
    </row>
    <row r="4" spans="1:32">
      <c r="A4" s="3"/>
      <c r="N4" s="152"/>
      <c r="O4" s="10"/>
      <c r="P4" s="10"/>
      <c r="Q4" s="10"/>
      <c r="R4" s="10"/>
      <c r="S4" s="10"/>
      <c r="T4" s="193"/>
      <c r="U4" s="5"/>
      <c r="V4" s="5"/>
      <c r="W4" s="5"/>
      <c r="X4" s="5"/>
      <c r="Y4" s="5"/>
      <c r="Z4" s="5"/>
      <c r="AA4" s="5"/>
    </row>
    <row r="5" spans="1:32">
      <c r="A5" s="3"/>
      <c r="C5" s="72"/>
      <c r="D5" s="72"/>
      <c r="E5" s="72"/>
      <c r="F5" s="72"/>
      <c r="G5" s="72"/>
      <c r="H5" s="72"/>
      <c r="I5" s="72"/>
      <c r="J5" s="72"/>
      <c r="K5" s="72"/>
      <c r="L5" s="72"/>
      <c r="M5" s="73"/>
      <c r="O5" s="10"/>
      <c r="P5" s="10"/>
      <c r="Q5" s="10"/>
      <c r="R5" s="10"/>
      <c r="S5" s="10"/>
    </row>
    <row r="6" spans="1:32">
      <c r="A6" s="5"/>
      <c r="B6" s="5"/>
      <c r="O6" s="10"/>
      <c r="P6" s="10"/>
      <c r="Q6" s="10"/>
      <c r="R6" s="10"/>
      <c r="S6" s="10"/>
    </row>
    <row r="7" spans="1:32" s="2" customFormat="1">
      <c r="A7" s="209" t="s">
        <v>67</v>
      </c>
      <c r="B7" s="209"/>
      <c r="C7" s="209"/>
      <c r="D7" s="209"/>
      <c r="E7" s="209"/>
      <c r="F7" s="209"/>
      <c r="G7" s="210"/>
      <c r="H7" s="210"/>
      <c r="I7" s="210"/>
      <c r="J7" s="211"/>
      <c r="K7" s="211"/>
      <c r="L7" s="211"/>
      <c r="M7" s="211"/>
      <c r="N7" s="211"/>
      <c r="O7" s="10"/>
      <c r="P7" s="10"/>
      <c r="Q7" s="10"/>
      <c r="R7" s="10"/>
      <c r="S7" s="10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>
      <c r="A8" s="3" t="s">
        <v>170</v>
      </c>
      <c r="B8" s="5"/>
      <c r="O8" s="10"/>
      <c r="P8" s="10"/>
      <c r="Q8" s="10"/>
      <c r="R8" s="10"/>
      <c r="S8" s="10"/>
    </row>
    <row r="9" spans="1:32">
      <c r="K9" s="308"/>
      <c r="L9" s="308"/>
      <c r="M9" s="308"/>
      <c r="N9" s="308"/>
      <c r="O9" s="10"/>
      <c r="P9" s="10"/>
      <c r="Q9" s="10"/>
      <c r="R9" s="10"/>
      <c r="S9" s="10"/>
    </row>
    <row r="10" spans="1:32" ht="15">
      <c r="B10" s="9" t="s">
        <v>55</v>
      </c>
      <c r="H10" s="12"/>
      <c r="J10" s="60"/>
      <c r="K10" s="308"/>
      <c r="L10" s="308"/>
      <c r="M10" s="308"/>
      <c r="N10" s="308"/>
      <c r="O10" s="10"/>
      <c r="P10" s="10"/>
      <c r="Q10" s="10"/>
      <c r="R10" s="10"/>
      <c r="S10" s="10"/>
    </row>
    <row r="11" spans="1:32">
      <c r="D11" s="17" t="s">
        <v>127</v>
      </c>
      <c r="G11" s="14"/>
      <c r="H11" s="318"/>
      <c r="I11" s="316">
        <v>357</v>
      </c>
      <c r="J11" t="s">
        <v>18</v>
      </c>
      <c r="K11" s="35"/>
      <c r="L11" s="308"/>
      <c r="M11" s="308"/>
      <c r="N11" s="308"/>
      <c r="O11" s="10"/>
      <c r="P11" s="10"/>
      <c r="Q11" s="10"/>
      <c r="R11" s="10"/>
      <c r="S11" s="10"/>
    </row>
    <row r="12" spans="1:32">
      <c r="D12" s="17" t="s">
        <v>128</v>
      </c>
      <c r="G12" s="14"/>
      <c r="I12" s="316">
        <v>531</v>
      </c>
      <c r="J12" t="s">
        <v>18</v>
      </c>
      <c r="K12" s="35"/>
      <c r="L12" s="308"/>
      <c r="M12" s="308"/>
      <c r="N12" s="308"/>
      <c r="O12" s="10"/>
      <c r="P12" s="10"/>
      <c r="Q12" s="10"/>
      <c r="R12" s="10"/>
      <c r="S12" s="10"/>
      <c r="W12" s="35"/>
      <c r="X12" s="35"/>
      <c r="Y12" s="35"/>
    </row>
    <row r="13" spans="1:32">
      <c r="D13" t="s">
        <v>87</v>
      </c>
      <c r="I13" s="316">
        <v>24347</v>
      </c>
      <c r="J13" t="s">
        <v>18</v>
      </c>
      <c r="K13" s="35"/>
      <c r="L13" s="308"/>
      <c r="M13" s="308"/>
      <c r="N13" s="308"/>
      <c r="O13" s="10"/>
      <c r="P13" s="10"/>
      <c r="Q13" s="10"/>
      <c r="R13" s="10"/>
      <c r="S13" s="10"/>
    </row>
    <row r="14" spans="1:32">
      <c r="D14" s="17" t="s">
        <v>79</v>
      </c>
      <c r="I14" s="316">
        <v>5976</v>
      </c>
      <c r="J14" t="s">
        <v>18</v>
      </c>
      <c r="K14" s="35"/>
      <c r="L14" s="308"/>
      <c r="M14" s="308"/>
      <c r="N14" s="308"/>
      <c r="O14" s="10"/>
      <c r="P14" s="10"/>
      <c r="Q14" s="10"/>
      <c r="R14" s="10"/>
      <c r="S14" s="10"/>
    </row>
    <row r="15" spans="1:32">
      <c r="D15" t="s">
        <v>7</v>
      </c>
      <c r="I15" s="316">
        <v>14347</v>
      </c>
      <c r="J15" t="s">
        <v>18</v>
      </c>
      <c r="K15" s="35"/>
      <c r="L15" s="308"/>
      <c r="M15" s="308"/>
      <c r="N15" s="308"/>
      <c r="O15" s="10"/>
      <c r="P15" s="10"/>
      <c r="Q15" s="10"/>
      <c r="R15" s="10"/>
      <c r="S15" s="10"/>
    </row>
    <row r="16" spans="1:32">
      <c r="D16" t="s">
        <v>8</v>
      </c>
      <c r="H16" s="20"/>
      <c r="I16" s="316">
        <v>21835</v>
      </c>
      <c r="J16" t="s">
        <v>18</v>
      </c>
      <c r="K16" s="35"/>
      <c r="L16" s="308"/>
      <c r="M16" s="308"/>
      <c r="N16" s="308"/>
      <c r="O16" s="10"/>
      <c r="P16" s="10"/>
      <c r="Q16" s="10"/>
      <c r="R16" s="10"/>
      <c r="S16" s="10"/>
    </row>
    <row r="17" spans="1:21">
      <c r="D17" t="s">
        <v>22</v>
      </c>
      <c r="H17" s="20"/>
      <c r="I17" s="316">
        <v>205</v>
      </c>
      <c r="J17" t="s">
        <v>18</v>
      </c>
      <c r="K17" s="35"/>
      <c r="L17" s="308"/>
      <c r="M17" s="308"/>
      <c r="N17" s="308"/>
      <c r="O17" s="10"/>
      <c r="P17" s="10"/>
      <c r="Q17" s="10"/>
      <c r="R17" s="10"/>
      <c r="S17" s="10"/>
    </row>
    <row r="18" spans="1:21">
      <c r="D18" t="s">
        <v>116</v>
      </c>
      <c r="I18" s="316">
        <v>11265</v>
      </c>
      <c r="J18" t="s">
        <v>18</v>
      </c>
      <c r="K18" s="35"/>
      <c r="L18" s="308"/>
      <c r="M18" s="308"/>
      <c r="N18" s="308"/>
      <c r="O18" s="10"/>
      <c r="P18" s="10"/>
      <c r="Q18" s="308"/>
      <c r="R18" s="10"/>
      <c r="S18" s="10"/>
      <c r="T18" s="12"/>
      <c r="U18" s="12"/>
    </row>
    <row r="19" spans="1:21">
      <c r="D19" t="s">
        <v>117</v>
      </c>
      <c r="I19" s="316">
        <v>13623</v>
      </c>
      <c r="J19" t="s">
        <v>18</v>
      </c>
      <c r="K19" s="35"/>
      <c r="L19" s="308"/>
      <c r="M19" s="308"/>
      <c r="N19" s="308"/>
      <c r="O19" s="10"/>
      <c r="P19" s="10"/>
      <c r="Q19" s="308"/>
      <c r="R19" s="10"/>
      <c r="S19" s="10"/>
    </row>
    <row r="20" spans="1:21">
      <c r="D20" t="s">
        <v>118</v>
      </c>
      <c r="I20" s="316">
        <v>145694</v>
      </c>
      <c r="J20" t="s">
        <v>18</v>
      </c>
      <c r="K20" s="35"/>
      <c r="L20" s="308"/>
      <c r="M20" s="308"/>
      <c r="N20" s="308"/>
      <c r="O20" s="10"/>
      <c r="P20" s="10"/>
      <c r="Q20" s="308"/>
      <c r="R20" s="10"/>
      <c r="S20" s="10"/>
    </row>
    <row r="21" spans="1:21">
      <c r="D21" t="s">
        <v>143</v>
      </c>
      <c r="F21" s="20"/>
      <c r="I21" s="316">
        <v>96614</v>
      </c>
      <c r="J21" t="s">
        <v>18</v>
      </c>
      <c r="K21" s="35"/>
      <c r="L21" s="308"/>
      <c r="M21" s="308"/>
      <c r="N21" s="308"/>
      <c r="O21" s="10"/>
      <c r="P21" s="10"/>
      <c r="Q21" s="10"/>
      <c r="R21" s="10"/>
      <c r="S21" s="10"/>
    </row>
    <row r="22" spans="1:21" ht="12.75" customHeight="1">
      <c r="D22" t="s">
        <v>181</v>
      </c>
      <c r="I22" s="319"/>
      <c r="K22" s="35"/>
      <c r="L22" s="308"/>
      <c r="M22" s="308"/>
      <c r="N22" s="308"/>
      <c r="O22" s="10"/>
      <c r="P22" s="10"/>
      <c r="Q22" s="10"/>
      <c r="R22" s="10"/>
      <c r="S22" s="10"/>
    </row>
    <row r="23" spans="1:21" ht="12.75" customHeight="1">
      <c r="D23" t="s">
        <v>165</v>
      </c>
      <c r="I23" s="316">
        <v>312</v>
      </c>
      <c r="J23" t="s">
        <v>56</v>
      </c>
      <c r="K23" s="35"/>
      <c r="L23" s="308"/>
      <c r="M23" s="308"/>
      <c r="N23" s="308"/>
      <c r="O23" s="10"/>
      <c r="P23" s="10"/>
      <c r="Q23" s="10"/>
      <c r="R23" s="10"/>
      <c r="S23" s="10"/>
    </row>
    <row r="24" spans="1:21" ht="12.75" customHeight="1">
      <c r="D24" t="s">
        <v>175</v>
      </c>
      <c r="H24" s="20"/>
      <c r="I24" s="316">
        <v>800379</v>
      </c>
      <c r="J24" t="s">
        <v>18</v>
      </c>
      <c r="K24" s="35"/>
      <c r="L24" s="308"/>
      <c r="M24" s="308"/>
      <c r="N24" s="308"/>
      <c r="O24" s="10"/>
      <c r="P24" s="10"/>
      <c r="Q24" s="10"/>
      <c r="R24" s="10"/>
      <c r="S24" s="10"/>
    </row>
    <row r="25" spans="1:21" ht="12.75" customHeight="1">
      <c r="D25" t="s">
        <v>152</v>
      </c>
      <c r="H25" s="20"/>
      <c r="I25" s="316">
        <v>704777</v>
      </c>
      <c r="J25" t="s">
        <v>18</v>
      </c>
      <c r="K25" s="35"/>
      <c r="L25" s="308"/>
      <c r="M25" s="308"/>
      <c r="N25" s="308"/>
      <c r="O25" s="10"/>
      <c r="P25" s="10"/>
      <c r="Q25" s="10"/>
      <c r="R25" s="10"/>
      <c r="S25" s="10"/>
    </row>
    <row r="26" spans="1:21" ht="12.75" customHeight="1">
      <c r="D26" t="s">
        <v>153</v>
      </c>
      <c r="H26" s="20"/>
      <c r="I26" s="316">
        <v>800379</v>
      </c>
      <c r="J26" t="s">
        <v>18</v>
      </c>
      <c r="K26" s="35"/>
      <c r="L26" s="12"/>
      <c r="M26" s="12"/>
      <c r="N26" s="308"/>
      <c r="O26" s="10"/>
      <c r="P26" s="10"/>
      <c r="Q26" s="10"/>
      <c r="R26" s="10"/>
      <c r="S26" s="10"/>
    </row>
    <row r="27" spans="1:21" ht="12.75" customHeight="1">
      <c r="D27" t="s">
        <v>182</v>
      </c>
      <c r="H27" s="20"/>
      <c r="I27" s="319"/>
      <c r="K27" s="308"/>
      <c r="L27" s="308"/>
      <c r="M27" s="308"/>
      <c r="N27" s="308"/>
      <c r="O27" s="10"/>
      <c r="P27" s="10"/>
      <c r="Q27" s="10"/>
      <c r="R27" s="10"/>
      <c r="S27" s="10"/>
    </row>
    <row r="28" spans="1:21" ht="12.75" customHeight="1">
      <c r="D28" s="308" t="s">
        <v>172</v>
      </c>
      <c r="H28" s="20"/>
      <c r="I28" s="319"/>
      <c r="K28" s="308"/>
      <c r="L28" s="308"/>
      <c r="M28" s="308"/>
      <c r="N28" s="308"/>
      <c r="O28" s="10"/>
      <c r="P28" s="10"/>
      <c r="Q28" s="10"/>
      <c r="R28" s="10"/>
      <c r="S28" s="10"/>
    </row>
    <row r="29" spans="1:21" ht="12.75" customHeight="1">
      <c r="D29" s="308" t="s">
        <v>187</v>
      </c>
      <c r="H29" s="20"/>
      <c r="I29" s="319"/>
      <c r="K29" s="35"/>
      <c r="L29" s="308"/>
      <c r="M29" s="308"/>
      <c r="N29" s="308"/>
      <c r="O29" s="10"/>
      <c r="P29" s="10"/>
      <c r="Q29" s="10"/>
      <c r="R29" s="10"/>
      <c r="S29" s="10"/>
    </row>
    <row r="30" spans="1:21" ht="12.75" customHeight="1">
      <c r="K30" s="308"/>
      <c r="L30" s="308"/>
      <c r="M30" s="308"/>
      <c r="N30" s="308"/>
      <c r="O30" s="10"/>
      <c r="P30" s="10"/>
      <c r="Q30" s="10"/>
      <c r="R30" s="10"/>
      <c r="S30" s="10"/>
    </row>
    <row r="31" spans="1:21" ht="12.75" customHeight="1">
      <c r="A31" s="18"/>
      <c r="B31" s="9" t="s">
        <v>9</v>
      </c>
      <c r="C31" s="18"/>
      <c r="D31" s="18"/>
      <c r="E31" s="18"/>
      <c r="F31" s="18"/>
      <c r="K31" s="308"/>
      <c r="L31" s="308"/>
      <c r="M31" s="308"/>
      <c r="N31" s="308"/>
      <c r="O31" s="10"/>
      <c r="P31" s="10"/>
      <c r="Q31" s="10"/>
      <c r="R31" s="10"/>
      <c r="S31" s="10"/>
    </row>
    <row r="32" spans="1:21">
      <c r="C32" s="10" t="s">
        <v>10</v>
      </c>
      <c r="K32" s="308"/>
      <c r="L32" s="308"/>
      <c r="M32" s="308"/>
      <c r="N32" s="308"/>
      <c r="O32" s="10"/>
      <c r="P32" s="10"/>
      <c r="Q32" s="10"/>
      <c r="R32" s="10"/>
      <c r="S32" s="10"/>
    </row>
    <row r="33" spans="1:19">
      <c r="D33" t="s">
        <v>11</v>
      </c>
      <c r="I33" s="316">
        <v>1159367</v>
      </c>
      <c r="J33" t="s">
        <v>18</v>
      </c>
      <c r="K33" s="308"/>
      <c r="L33" s="308"/>
      <c r="M33" s="308"/>
      <c r="N33" s="308"/>
      <c r="O33" s="10"/>
      <c r="P33" s="10"/>
      <c r="Q33" s="10"/>
      <c r="R33" s="10"/>
      <c r="S33" s="10"/>
    </row>
    <row r="34" spans="1:19">
      <c r="D34" t="s">
        <v>12</v>
      </c>
      <c r="I34" s="23">
        <v>144921</v>
      </c>
      <c r="J34" t="s">
        <v>18</v>
      </c>
      <c r="K34" s="35"/>
      <c r="L34" s="308"/>
      <c r="M34" s="308"/>
      <c r="N34" s="308"/>
      <c r="O34" s="10"/>
      <c r="P34" s="10"/>
      <c r="Q34" s="10"/>
      <c r="R34" s="10"/>
      <c r="S34" s="10"/>
    </row>
    <row r="35" spans="1:19">
      <c r="D35" t="s">
        <v>178</v>
      </c>
      <c r="I35" s="23">
        <v>870491</v>
      </c>
      <c r="J35" t="s">
        <v>18</v>
      </c>
      <c r="K35" s="35"/>
      <c r="L35" s="308"/>
      <c r="M35" s="308"/>
      <c r="N35" s="308"/>
      <c r="O35" s="10"/>
      <c r="P35" s="10"/>
      <c r="Q35" s="10"/>
      <c r="R35" s="10"/>
      <c r="S35" s="10"/>
    </row>
    <row r="36" spans="1:19">
      <c r="D36" t="s">
        <v>13</v>
      </c>
      <c r="I36" s="23">
        <v>66809</v>
      </c>
      <c r="J36" t="s">
        <v>18</v>
      </c>
      <c r="K36" s="35"/>
      <c r="L36" s="308"/>
      <c r="M36" s="308"/>
      <c r="N36" s="308"/>
      <c r="O36" s="10"/>
      <c r="P36" s="10"/>
      <c r="Q36" s="10"/>
      <c r="R36" s="10"/>
      <c r="S36" s="10"/>
    </row>
    <row r="37" spans="1:19">
      <c r="D37" t="s">
        <v>23</v>
      </c>
      <c r="I37" s="23">
        <v>47341</v>
      </c>
      <c r="J37" t="s">
        <v>18</v>
      </c>
      <c r="K37" s="35"/>
      <c r="L37" s="308"/>
      <c r="M37" s="308"/>
      <c r="N37" s="308"/>
      <c r="O37" s="10"/>
      <c r="P37" s="10"/>
      <c r="Q37" s="10"/>
      <c r="R37" s="10"/>
      <c r="S37" s="10"/>
    </row>
    <row r="38" spans="1:19">
      <c r="D38" t="s">
        <v>24</v>
      </c>
      <c r="I38" s="23">
        <v>52172</v>
      </c>
      <c r="J38" t="s">
        <v>18</v>
      </c>
      <c r="K38" s="35"/>
      <c r="L38" s="308"/>
      <c r="M38" s="308"/>
      <c r="N38" s="308"/>
      <c r="O38" s="10"/>
      <c r="P38" s="10"/>
      <c r="Q38" s="10"/>
      <c r="R38" s="10"/>
      <c r="S38" s="10"/>
    </row>
    <row r="39" spans="1:19">
      <c r="D39" t="s">
        <v>14</v>
      </c>
      <c r="I39" s="23">
        <v>309177</v>
      </c>
      <c r="J39" t="s">
        <v>18</v>
      </c>
      <c r="K39" s="35"/>
      <c r="L39" s="308"/>
      <c r="M39" s="308"/>
      <c r="N39" s="308"/>
      <c r="O39" s="10"/>
      <c r="P39" s="10"/>
      <c r="Q39" s="10"/>
      <c r="R39" s="10"/>
      <c r="S39" s="10"/>
    </row>
    <row r="40" spans="1:19">
      <c r="D40" t="s">
        <v>15</v>
      </c>
      <c r="I40" s="23">
        <v>48307</v>
      </c>
      <c r="J40" t="s">
        <v>18</v>
      </c>
      <c r="K40" s="35"/>
      <c r="L40" s="308"/>
      <c r="M40" s="308"/>
      <c r="N40" s="308"/>
      <c r="O40" s="10"/>
      <c r="P40" s="10"/>
      <c r="Q40" s="10"/>
      <c r="R40" s="10"/>
      <c r="S40" s="10"/>
    </row>
    <row r="41" spans="1:19">
      <c r="D41" t="s">
        <v>92</v>
      </c>
      <c r="I41" s="23">
        <v>401914</v>
      </c>
      <c r="J41" t="s">
        <v>18</v>
      </c>
      <c r="K41" s="35"/>
      <c r="L41" s="308"/>
      <c r="M41" s="308"/>
      <c r="N41" s="308"/>
      <c r="O41" s="10"/>
      <c r="P41" s="10"/>
      <c r="Q41" s="10"/>
      <c r="R41" s="10"/>
      <c r="S41" s="10"/>
    </row>
    <row r="42" spans="1:19">
      <c r="D42" t="s">
        <v>57</v>
      </c>
      <c r="I42" s="23">
        <v>68615</v>
      </c>
      <c r="J42" t="s">
        <v>18</v>
      </c>
      <c r="K42" s="35"/>
      <c r="L42" s="308"/>
      <c r="M42" s="308"/>
      <c r="N42" s="308"/>
      <c r="O42" s="10"/>
      <c r="P42" s="10"/>
      <c r="Q42" s="10"/>
      <c r="R42" s="10"/>
      <c r="S42" s="10"/>
    </row>
    <row r="43" spans="1:19">
      <c r="D43" t="s">
        <v>16</v>
      </c>
      <c r="I43" s="23">
        <v>16521</v>
      </c>
      <c r="J43" t="s">
        <v>18</v>
      </c>
      <c r="K43" s="35"/>
      <c r="L43" s="308"/>
      <c r="M43" s="308"/>
      <c r="N43" s="308"/>
      <c r="O43" s="10"/>
      <c r="P43" s="10"/>
      <c r="Q43" s="10"/>
      <c r="R43" s="10"/>
      <c r="S43" s="10"/>
    </row>
    <row r="44" spans="1:19">
      <c r="D44" s="308" t="s">
        <v>169</v>
      </c>
      <c r="H44" s="12"/>
      <c r="I44" s="316">
        <v>216852</v>
      </c>
      <c r="J44" s="308" t="s">
        <v>18</v>
      </c>
      <c r="K44" s="35"/>
      <c r="L44" s="308"/>
      <c r="M44" s="308"/>
      <c r="N44" s="308"/>
      <c r="O44" s="10"/>
      <c r="P44" s="10"/>
      <c r="Q44" s="10"/>
      <c r="R44" s="10"/>
      <c r="S44" s="10"/>
    </row>
    <row r="45" spans="1:19">
      <c r="D45" s="308" t="s">
        <v>160</v>
      </c>
      <c r="I45" s="319"/>
      <c r="K45" s="308"/>
      <c r="L45" s="308"/>
      <c r="M45" s="308"/>
      <c r="N45" s="308"/>
      <c r="O45" s="10"/>
      <c r="P45" s="10"/>
      <c r="Q45" s="10"/>
      <c r="R45" s="10"/>
      <c r="S45" s="10"/>
    </row>
    <row r="46" spans="1:19">
      <c r="C46" s="10"/>
      <c r="H46" s="70"/>
      <c r="K46" s="308"/>
      <c r="L46" s="308"/>
      <c r="M46" s="308"/>
      <c r="N46" s="308"/>
      <c r="O46" s="10"/>
      <c r="P46" s="10"/>
      <c r="Q46" s="10"/>
      <c r="R46" s="10"/>
      <c r="S46" s="10"/>
    </row>
    <row r="47" spans="1:19" s="2" customFormat="1">
      <c r="A47"/>
      <c r="B47"/>
      <c r="C47"/>
      <c r="D47"/>
      <c r="E47"/>
      <c r="F47"/>
      <c r="G47" s="20"/>
      <c r="H47" s="70"/>
      <c r="I47" s="264"/>
      <c r="K47" s="308"/>
      <c r="L47" s="308"/>
      <c r="M47" s="308"/>
      <c r="N47" s="308"/>
      <c r="O47" s="10"/>
      <c r="P47" s="10"/>
      <c r="Q47" s="10"/>
      <c r="R47" s="10"/>
      <c r="S47" s="10"/>
    </row>
    <row r="48" spans="1:19" s="2" customFormat="1">
      <c r="A48" s="209" t="s">
        <v>68</v>
      </c>
      <c r="B48" s="209"/>
      <c r="C48" s="209"/>
      <c r="D48" s="209"/>
      <c r="E48" s="209"/>
      <c r="F48" s="209"/>
      <c r="G48" s="210"/>
      <c r="H48" s="210"/>
      <c r="I48" s="210"/>
      <c r="J48" s="211"/>
      <c r="K48" s="211"/>
      <c r="L48" s="211"/>
      <c r="M48" s="211"/>
      <c r="N48" s="211"/>
      <c r="O48" s="10"/>
      <c r="P48" s="10"/>
      <c r="Q48" s="10"/>
      <c r="R48" s="10"/>
      <c r="S48" s="10"/>
    </row>
    <row r="49" spans="1:22">
      <c r="A49" s="3" t="s">
        <v>170</v>
      </c>
      <c r="I49" s="136"/>
      <c r="K49" s="308"/>
      <c r="L49" s="308"/>
      <c r="M49" s="308"/>
      <c r="N49" s="308"/>
      <c r="O49" s="10"/>
      <c r="P49" s="10"/>
      <c r="Q49" s="10"/>
      <c r="R49" s="10"/>
      <c r="S49" s="10"/>
    </row>
    <row r="50" spans="1:22">
      <c r="A50" s="3"/>
      <c r="C50" t="s">
        <v>99</v>
      </c>
      <c r="I50" s="23">
        <v>86953</v>
      </c>
      <c r="J50" s="5" t="s">
        <v>71</v>
      </c>
      <c r="K50" s="35"/>
      <c r="L50" s="308"/>
      <c r="M50" s="308"/>
      <c r="N50" s="308"/>
      <c r="O50" s="10"/>
      <c r="P50" s="10"/>
      <c r="Q50" s="10"/>
      <c r="R50" s="10"/>
      <c r="S50" s="10"/>
      <c r="V50" s="317"/>
    </row>
    <row r="51" spans="1:22">
      <c r="A51" s="3"/>
      <c r="C51" t="s">
        <v>97</v>
      </c>
      <c r="I51" s="23">
        <v>166659</v>
      </c>
      <c r="J51" s="5" t="s">
        <v>71</v>
      </c>
      <c r="K51" s="35"/>
      <c r="L51" s="308"/>
      <c r="M51" s="308"/>
      <c r="N51" s="308"/>
      <c r="O51" s="10"/>
      <c r="P51" s="10"/>
      <c r="Q51" s="10"/>
      <c r="R51" s="10"/>
      <c r="S51" s="10"/>
    </row>
    <row r="52" spans="1:22" s="5" customFormat="1">
      <c r="B52" s="49"/>
      <c r="C52" t="s">
        <v>135</v>
      </c>
      <c r="G52"/>
      <c r="H52"/>
      <c r="I52" s="23">
        <v>2898</v>
      </c>
      <c r="J52" s="5" t="s">
        <v>115</v>
      </c>
      <c r="K52" s="35"/>
      <c r="L52" s="308"/>
      <c r="M52" s="308"/>
      <c r="N52" s="308"/>
      <c r="O52" s="10"/>
      <c r="P52" s="10"/>
      <c r="Q52" s="10"/>
      <c r="R52" s="10"/>
      <c r="S52" s="10"/>
    </row>
    <row r="53" spans="1:22" s="5" customFormat="1">
      <c r="B53" s="49"/>
      <c r="C53" t="s">
        <v>98</v>
      </c>
      <c r="G53" s="228"/>
      <c r="I53" s="23">
        <v>8888</v>
      </c>
      <c r="J53" s="5" t="s">
        <v>115</v>
      </c>
      <c r="K53" s="35"/>
      <c r="L53" s="308"/>
      <c r="M53" s="308"/>
      <c r="N53" s="308"/>
      <c r="O53" s="10"/>
      <c r="P53" s="10"/>
      <c r="Q53" s="10"/>
      <c r="R53" s="10"/>
      <c r="S53" s="10"/>
    </row>
    <row r="54" spans="1:22">
      <c r="K54" s="308"/>
      <c r="L54" s="308"/>
      <c r="M54" s="308"/>
      <c r="N54" s="308"/>
      <c r="O54" s="10"/>
      <c r="P54" s="10"/>
      <c r="Q54" s="10"/>
      <c r="R54" s="10"/>
      <c r="S54" s="10"/>
    </row>
    <row r="55" spans="1:22" ht="15">
      <c r="B55" s="25" t="s">
        <v>59</v>
      </c>
      <c r="C55" s="26"/>
      <c r="D55" s="26"/>
      <c r="E55" s="26"/>
      <c r="F55" s="26"/>
      <c r="G55" s="26"/>
      <c r="H55" s="26"/>
      <c r="I55" s="194" t="s">
        <v>76</v>
      </c>
      <c r="K55" s="308"/>
      <c r="L55" s="308"/>
      <c r="M55" s="308"/>
      <c r="N55" s="308"/>
      <c r="O55" s="10"/>
      <c r="P55" s="10"/>
      <c r="Q55" s="10"/>
      <c r="R55" s="10"/>
      <c r="S55" s="10"/>
    </row>
    <row r="56" spans="1:22">
      <c r="C56" s="13" t="s">
        <v>154</v>
      </c>
      <c r="I56" s="293">
        <v>12</v>
      </c>
      <c r="O56" s="10"/>
      <c r="P56" s="10"/>
      <c r="Q56" s="10"/>
      <c r="R56" s="10"/>
      <c r="S56" s="10"/>
    </row>
    <row r="57" spans="1:22">
      <c r="C57" s="13" t="s">
        <v>155</v>
      </c>
      <c r="I57" s="293">
        <v>9</v>
      </c>
      <c r="O57" s="10"/>
      <c r="P57" s="10"/>
      <c r="Q57" s="10"/>
      <c r="R57" s="10"/>
      <c r="S57" s="10"/>
    </row>
    <row r="58" spans="1:22">
      <c r="C58" s="13" t="s">
        <v>156</v>
      </c>
      <c r="I58" s="293">
        <v>8</v>
      </c>
      <c r="O58" s="10"/>
      <c r="P58" s="10"/>
      <c r="Q58" s="10"/>
      <c r="R58" s="10"/>
      <c r="S58" s="10"/>
    </row>
    <row r="59" spans="1:22" s="2" customFormat="1">
      <c r="A59"/>
      <c r="B59"/>
      <c r="C59" s="13" t="s">
        <v>157</v>
      </c>
      <c r="D59"/>
      <c r="E59"/>
      <c r="F59"/>
      <c r="G59" s="20"/>
      <c r="H59"/>
      <c r="I59" s="293">
        <v>7</v>
      </c>
      <c r="O59" s="10"/>
      <c r="P59" s="10"/>
      <c r="Q59" s="10"/>
      <c r="R59" s="10"/>
      <c r="S59" s="10"/>
    </row>
    <row r="60" spans="1:22" s="2" customFormat="1">
      <c r="A60"/>
      <c r="B60"/>
      <c r="C60" s="13" t="s">
        <v>158</v>
      </c>
      <c r="D60"/>
      <c r="E60"/>
      <c r="F60"/>
      <c r="G60" s="20"/>
      <c r="H60"/>
      <c r="I60" s="293">
        <v>6</v>
      </c>
      <c r="O60" s="10"/>
      <c r="P60" s="10"/>
      <c r="Q60" s="10"/>
      <c r="R60" s="10"/>
      <c r="S60" s="10"/>
    </row>
    <row r="61" spans="1:22" s="2" customFormat="1">
      <c r="A61"/>
      <c r="B61"/>
      <c r="C61" s="13" t="s">
        <v>159</v>
      </c>
      <c r="D61"/>
      <c r="E61"/>
      <c r="F61"/>
      <c r="G61" s="20"/>
      <c r="H61"/>
      <c r="I61" s="293">
        <v>9</v>
      </c>
      <c r="O61" s="10"/>
      <c r="P61" s="10"/>
      <c r="Q61" s="10"/>
      <c r="R61" s="10"/>
      <c r="S61" s="10"/>
    </row>
    <row r="62" spans="1:22" s="2" customFormat="1">
      <c r="A62"/>
      <c r="B62"/>
      <c r="C62" s="190" t="s">
        <v>0</v>
      </c>
      <c r="D62"/>
      <c r="E62"/>
      <c r="F62"/>
      <c r="G62" s="20"/>
      <c r="H62" s="20"/>
      <c r="I62" s="191">
        <f>SUM(I56:I61)</f>
        <v>51</v>
      </c>
      <c r="O62" s="10"/>
      <c r="P62" s="10"/>
      <c r="Q62" s="10"/>
      <c r="R62" s="10"/>
      <c r="S62" s="10"/>
    </row>
    <row r="63" spans="1:22" s="2" customFormat="1">
      <c r="A63"/>
      <c r="B63"/>
      <c r="C63"/>
      <c r="D63"/>
      <c r="E63"/>
      <c r="F63"/>
      <c r="G63" s="20"/>
      <c r="H63" s="20"/>
      <c r="I63" s="183"/>
      <c r="O63" s="10"/>
      <c r="P63" s="10"/>
      <c r="Q63" s="10"/>
      <c r="R63" s="10"/>
      <c r="S63" s="10"/>
    </row>
    <row r="64" spans="1:22" s="2" customFormat="1">
      <c r="A64" s="209" t="s">
        <v>69</v>
      </c>
      <c r="B64" s="209"/>
      <c r="C64" s="209"/>
      <c r="D64" s="209"/>
      <c r="E64" s="209"/>
      <c r="F64" s="209"/>
      <c r="G64" s="210"/>
      <c r="H64" s="210"/>
      <c r="I64" s="210"/>
      <c r="J64" s="211"/>
      <c r="K64" s="211"/>
      <c r="L64" s="211"/>
      <c r="M64" s="211"/>
      <c r="N64" s="211"/>
      <c r="O64" s="10"/>
      <c r="P64" s="10"/>
      <c r="Q64" s="10"/>
      <c r="R64" s="10"/>
      <c r="S64" s="10"/>
    </row>
    <row r="65" spans="1:19" s="2" customFormat="1">
      <c r="A65"/>
      <c r="B65"/>
      <c r="C65"/>
      <c r="D65"/>
      <c r="E65"/>
      <c r="F65"/>
      <c r="G65" s="20"/>
      <c r="H65" s="20"/>
      <c r="I65" s="20"/>
      <c r="O65" s="10"/>
      <c r="P65" s="10"/>
      <c r="Q65" s="10"/>
      <c r="R65" s="10"/>
      <c r="S65" s="10"/>
    </row>
    <row r="66" spans="1:19" s="2" customFormat="1" ht="15">
      <c r="A66"/>
      <c r="B66" s="9" t="s">
        <v>49</v>
      </c>
      <c r="C66"/>
      <c r="D66"/>
      <c r="E66"/>
      <c r="F66"/>
      <c r="G66" s="20"/>
      <c r="H66" s="20"/>
      <c r="I66" s="20" t="s">
        <v>58</v>
      </c>
      <c r="O66" s="10"/>
      <c r="P66" s="10"/>
      <c r="Q66" s="10"/>
      <c r="R66" s="10"/>
      <c r="S66" s="10"/>
    </row>
    <row r="67" spans="1:19" s="2" customFormat="1">
      <c r="A67"/>
      <c r="C67" s="17" t="s">
        <v>48</v>
      </c>
      <c r="D67" s="17"/>
      <c r="E67"/>
      <c r="F67"/>
      <c r="G67" s="20"/>
      <c r="H67" s="20"/>
      <c r="I67" s="28">
        <v>50</v>
      </c>
      <c r="O67" s="10"/>
      <c r="P67" s="10"/>
      <c r="Q67" s="10"/>
      <c r="R67" s="10"/>
      <c r="S67" s="10"/>
    </row>
    <row r="68" spans="1:19" s="2" customFormat="1">
      <c r="A68"/>
      <c r="C68" s="17" t="s">
        <v>51</v>
      </c>
      <c r="D68" s="17"/>
      <c r="E68"/>
      <c r="F68"/>
      <c r="G68" s="20"/>
      <c r="H68" s="20"/>
      <c r="I68" s="28">
        <v>13</v>
      </c>
      <c r="O68" s="10"/>
      <c r="P68" s="10"/>
      <c r="Q68" s="10"/>
      <c r="R68" s="10"/>
      <c r="S68" s="10"/>
    </row>
    <row r="69" spans="1:19" s="2" customFormat="1">
      <c r="A69"/>
      <c r="B69"/>
      <c r="C69"/>
      <c r="D69"/>
      <c r="E69"/>
      <c r="F69"/>
      <c r="G69" s="20"/>
      <c r="H69" s="20"/>
      <c r="I69" s="20"/>
      <c r="O69" s="10"/>
      <c r="P69" s="10"/>
      <c r="Q69" s="10"/>
      <c r="R69" s="10"/>
      <c r="S69" s="10"/>
    </row>
    <row r="70" spans="1:19" s="2" customFormat="1">
      <c r="A70"/>
      <c r="B70"/>
      <c r="C70"/>
      <c r="D70"/>
      <c r="E70"/>
      <c r="F70"/>
      <c r="G70" s="20"/>
      <c r="H70" s="20"/>
      <c r="I70" s="20"/>
      <c r="O70" s="10"/>
      <c r="P70" s="10"/>
      <c r="Q70" s="10"/>
      <c r="R70" s="10"/>
      <c r="S70" s="10"/>
    </row>
    <row r="71" spans="1:19" s="2" customFormat="1">
      <c r="A71" s="209" t="s">
        <v>144</v>
      </c>
      <c r="B71" s="209"/>
      <c r="C71" s="209"/>
      <c r="D71" s="209"/>
      <c r="E71" s="209"/>
      <c r="F71" s="209"/>
      <c r="G71" s="210"/>
      <c r="H71" s="210"/>
      <c r="I71" s="210"/>
      <c r="J71" s="211"/>
      <c r="K71" s="211"/>
      <c r="L71" s="211"/>
      <c r="M71" s="211"/>
      <c r="N71" s="211"/>
      <c r="O71" s="10"/>
      <c r="P71" s="10"/>
      <c r="Q71" s="10"/>
      <c r="R71" s="10"/>
      <c r="S71" s="10"/>
    </row>
    <row r="72" spans="1:19">
      <c r="A72" s="3"/>
      <c r="B72" s="13"/>
      <c r="C72" s="13"/>
      <c r="D72" s="11"/>
      <c r="E72" s="11"/>
      <c r="F72" s="11"/>
      <c r="G72" s="11"/>
      <c r="H72" s="11"/>
      <c r="I72" s="48"/>
      <c r="J72" s="11"/>
      <c r="L72" s="11"/>
      <c r="M72" s="11"/>
      <c r="N72" s="11"/>
      <c r="O72" s="10"/>
      <c r="P72" s="10"/>
      <c r="Q72" s="10"/>
      <c r="R72" s="10"/>
      <c r="S72" s="10"/>
    </row>
    <row r="73" spans="1:19" s="308" customFormat="1" ht="15">
      <c r="B73" s="25" t="s">
        <v>174</v>
      </c>
      <c r="C73" s="26"/>
      <c r="D73" s="26"/>
      <c r="E73" s="26"/>
      <c r="F73" s="26"/>
      <c r="G73" s="44"/>
      <c r="H73" s="45"/>
      <c r="I73" s="45"/>
      <c r="J73" s="78">
        <v>2016</v>
      </c>
      <c r="K73" s="78">
        <f>J73+1</f>
        <v>2017</v>
      </c>
      <c r="L73" s="78">
        <f>K73+1</f>
        <v>2018</v>
      </c>
      <c r="M73" s="78">
        <f>L73+1</f>
        <v>2019</v>
      </c>
      <c r="N73" s="78">
        <f>M73+1</f>
        <v>2020</v>
      </c>
      <c r="O73" s="10"/>
      <c r="P73" s="10"/>
      <c r="Q73" s="10"/>
      <c r="R73" s="10"/>
      <c r="S73" s="10"/>
    </row>
    <row r="74" spans="1:19" s="308" customFormat="1">
      <c r="C74" s="13" t="s">
        <v>154</v>
      </c>
      <c r="D74"/>
      <c r="E74"/>
      <c r="F74"/>
      <c r="G74"/>
      <c r="H74"/>
      <c r="J74" s="35"/>
      <c r="L74" s="324">
        <v>240114</v>
      </c>
      <c r="M74" s="324">
        <v>240114</v>
      </c>
      <c r="N74" s="324">
        <v>0</v>
      </c>
      <c r="O74" s="10"/>
      <c r="P74" s="331"/>
      <c r="Q74" s="331"/>
      <c r="R74" s="331"/>
      <c r="S74" s="10"/>
    </row>
    <row r="75" spans="1:19" s="308" customFormat="1">
      <c r="C75" s="13" t="s">
        <v>155</v>
      </c>
      <c r="L75" s="324">
        <v>240114</v>
      </c>
      <c r="M75" s="324">
        <v>240114</v>
      </c>
      <c r="N75" s="324">
        <v>0</v>
      </c>
      <c r="O75" s="10"/>
      <c r="P75" s="331"/>
      <c r="Q75" s="331"/>
      <c r="R75" s="331"/>
      <c r="S75" s="10"/>
    </row>
    <row r="76" spans="1:19" s="308" customFormat="1">
      <c r="C76" s="13" t="s">
        <v>156</v>
      </c>
      <c r="H76" s="12"/>
      <c r="J76" s="12"/>
      <c r="L76" s="324">
        <v>0</v>
      </c>
      <c r="M76" s="324">
        <v>0</v>
      </c>
      <c r="N76" s="324">
        <v>0</v>
      </c>
      <c r="O76" s="10"/>
      <c r="P76" s="331"/>
      <c r="Q76" s="331"/>
      <c r="R76" s="331"/>
      <c r="S76" s="10"/>
    </row>
    <row r="77" spans="1:19" s="308" customFormat="1">
      <c r="C77" s="13" t="s">
        <v>157</v>
      </c>
      <c r="L77" s="324">
        <v>0</v>
      </c>
      <c r="M77" s="324">
        <v>0</v>
      </c>
      <c r="N77" s="324">
        <v>0</v>
      </c>
      <c r="O77" s="10"/>
      <c r="P77" s="331"/>
      <c r="Q77" s="331"/>
      <c r="R77" s="331"/>
      <c r="S77" s="10"/>
    </row>
    <row r="78" spans="1:19" s="308" customFormat="1">
      <c r="C78" s="13" t="s">
        <v>158</v>
      </c>
      <c r="L78" s="324">
        <v>0</v>
      </c>
      <c r="M78" s="324">
        <v>0</v>
      </c>
      <c r="N78" s="324">
        <v>0</v>
      </c>
      <c r="O78" s="10"/>
      <c r="P78" s="331"/>
      <c r="Q78" s="331"/>
      <c r="R78" s="331"/>
      <c r="S78" s="10"/>
    </row>
    <row r="79" spans="1:19" s="308" customFormat="1">
      <c r="A79" s="3"/>
      <c r="B79" s="13"/>
      <c r="C79" s="13" t="s">
        <v>159</v>
      </c>
      <c r="D79" s="11"/>
      <c r="E79" s="11"/>
      <c r="F79" s="11"/>
      <c r="G79" s="11"/>
      <c r="H79" s="11"/>
      <c r="I79" s="48"/>
      <c r="J79" s="11"/>
      <c r="L79" s="324">
        <v>0</v>
      </c>
      <c r="M79" s="324">
        <v>0</v>
      </c>
      <c r="N79" s="324">
        <v>0</v>
      </c>
      <c r="O79" s="10"/>
      <c r="P79" s="10"/>
      <c r="Q79" s="10"/>
      <c r="R79" s="10"/>
      <c r="S79" s="10"/>
    </row>
    <row r="80" spans="1:19" s="308" customFormat="1">
      <c r="A80" s="3"/>
      <c r="B80" s="190" t="s">
        <v>0</v>
      </c>
      <c r="C80" s="13"/>
      <c r="D80" s="11"/>
      <c r="E80" s="11"/>
      <c r="F80" s="11"/>
      <c r="G80" s="11"/>
      <c r="H80" s="11"/>
      <c r="I80" s="48"/>
      <c r="J80" s="11"/>
      <c r="L80" s="332">
        <f>SUM(L74:L79)</f>
        <v>480228</v>
      </c>
      <c r="M80" s="332">
        <f>SUM(M74:M79)</f>
        <v>480228</v>
      </c>
      <c r="N80" s="332">
        <f>SUM(N74:N79)</f>
        <v>0</v>
      </c>
      <c r="O80" s="10"/>
      <c r="P80" s="10"/>
      <c r="Q80" s="10"/>
      <c r="R80" s="10"/>
      <c r="S80" s="10"/>
    </row>
    <row r="81" spans="1:19" s="308" customFormat="1">
      <c r="A81" s="3"/>
      <c r="B81" s="13"/>
      <c r="C81" s="13"/>
      <c r="D81" s="11"/>
      <c r="E81" s="11"/>
      <c r="F81" s="11"/>
      <c r="G81" s="11"/>
      <c r="H81" s="11"/>
      <c r="I81" s="48"/>
      <c r="J81" s="11"/>
      <c r="L81" s="11"/>
      <c r="M81" s="11"/>
      <c r="N81" s="11"/>
      <c r="O81" s="10"/>
      <c r="P81" s="10"/>
      <c r="Q81" s="10"/>
      <c r="R81" s="10"/>
      <c r="S81" s="10"/>
    </row>
    <row r="82" spans="1:19" ht="12.75" customHeight="1">
      <c r="A82" s="19"/>
      <c r="B82" s="308" t="s">
        <v>163</v>
      </c>
      <c r="C82" s="190"/>
      <c r="D82" s="19"/>
      <c r="E82" s="3"/>
      <c r="F82" s="3"/>
      <c r="G82" s="19"/>
      <c r="H82" s="19"/>
      <c r="L82" s="324">
        <v>154582</v>
      </c>
      <c r="M82" s="324">
        <v>0</v>
      </c>
      <c r="N82" s="324">
        <v>0</v>
      </c>
      <c r="O82" s="10"/>
      <c r="P82" s="10"/>
      <c r="Q82" s="10"/>
      <c r="R82" s="10"/>
      <c r="S82" s="10"/>
    </row>
    <row r="83" spans="1:19" ht="12.75" customHeight="1">
      <c r="A83" s="19"/>
      <c r="B83" s="308" t="s">
        <v>173</v>
      </c>
      <c r="C83" s="19"/>
      <c r="D83" s="19"/>
      <c r="E83" s="3"/>
      <c r="F83" s="3"/>
      <c r="G83" s="19"/>
      <c r="H83" s="19"/>
      <c r="L83" s="365">
        <f>I33</f>
        <v>1159367</v>
      </c>
      <c r="M83" s="365">
        <v>0</v>
      </c>
      <c r="N83" s="365">
        <v>0</v>
      </c>
      <c r="O83" s="10"/>
      <c r="P83" s="10"/>
      <c r="Q83" s="10"/>
      <c r="R83" s="10"/>
      <c r="S83" s="10"/>
    </row>
    <row r="84" spans="1:19" s="308" customFormat="1" ht="12.75" customHeight="1">
      <c r="A84" s="19"/>
      <c r="C84" s="19"/>
      <c r="D84" s="19"/>
      <c r="E84" s="3"/>
      <c r="F84" s="3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</row>
    <row r="85" spans="1:19" s="309" customFormat="1">
      <c r="A85" s="209" t="s">
        <v>180</v>
      </c>
      <c r="B85" s="209"/>
      <c r="C85" s="209"/>
      <c r="D85" s="209"/>
      <c r="E85" s="209"/>
      <c r="F85" s="209"/>
      <c r="G85" s="210"/>
      <c r="H85" s="210"/>
      <c r="I85" s="210"/>
      <c r="J85" s="211"/>
      <c r="K85" s="211"/>
      <c r="L85" s="211"/>
      <c r="M85" s="211"/>
      <c r="N85" s="211"/>
      <c r="O85" s="10"/>
      <c r="P85" s="10"/>
      <c r="Q85" s="10"/>
      <c r="R85" s="10"/>
      <c r="S85" s="10"/>
    </row>
    <row r="86" spans="1:19" ht="12.75" customHeight="1">
      <c r="A86" s="19"/>
      <c r="B86" s="308"/>
      <c r="C86" s="19"/>
      <c r="D86" s="19"/>
      <c r="E86" s="3"/>
      <c r="F86" s="3"/>
      <c r="G86" s="19"/>
      <c r="H86" s="19"/>
      <c r="O86" s="10"/>
      <c r="P86" s="10"/>
      <c r="Q86" s="10"/>
      <c r="R86" s="10"/>
      <c r="S86" s="10"/>
    </row>
    <row r="87" spans="1:19" ht="12.75" customHeight="1">
      <c r="A87" s="19"/>
      <c r="B87" s="308" t="s">
        <v>177</v>
      </c>
      <c r="C87" s="19"/>
      <c r="D87" s="19"/>
      <c r="E87" s="3"/>
      <c r="F87" s="3"/>
      <c r="G87" s="19"/>
      <c r="H87" s="19"/>
      <c r="I87" s="316">
        <v>4349352</v>
      </c>
      <c r="L87" s="308"/>
      <c r="O87" s="10"/>
      <c r="P87" s="10"/>
      <c r="Q87" s="10"/>
      <c r="R87" s="10"/>
      <c r="S87" s="10"/>
    </row>
    <row r="88" spans="1:19">
      <c r="P88" s="10"/>
      <c r="Q88" s="10"/>
      <c r="R88" s="10"/>
      <c r="S88" s="10"/>
    </row>
    <row r="89" spans="1:19" s="2" customFormat="1">
      <c r="A89"/>
      <c r="B89"/>
      <c r="C89"/>
      <c r="D89"/>
      <c r="E89"/>
      <c r="F89"/>
      <c r="G89" s="20"/>
      <c r="H89" s="20"/>
      <c r="I89" s="20"/>
      <c r="O89" s="10"/>
      <c r="P89" s="10"/>
      <c r="Q89" s="10"/>
      <c r="R89" s="10"/>
      <c r="S89" s="10"/>
    </row>
    <row r="90" spans="1:19">
      <c r="A90" s="209" t="s">
        <v>66</v>
      </c>
      <c r="B90" s="209"/>
      <c r="C90" s="209"/>
      <c r="D90" s="209"/>
      <c r="E90" s="209"/>
      <c r="F90" s="209"/>
      <c r="G90" s="210"/>
      <c r="H90" s="210"/>
      <c r="I90" s="210"/>
      <c r="J90" s="211"/>
      <c r="K90" s="211"/>
      <c r="L90" s="211"/>
      <c r="M90" s="211"/>
      <c r="N90" s="211"/>
      <c r="O90" s="10"/>
      <c r="P90" s="10"/>
      <c r="Q90" s="10"/>
      <c r="R90" s="10"/>
      <c r="S90" s="10"/>
    </row>
    <row r="91" spans="1:19">
      <c r="A91" s="3"/>
      <c r="O91" s="10"/>
      <c r="P91" s="10"/>
      <c r="Q91" s="10"/>
      <c r="R91" s="10"/>
      <c r="S91" s="10"/>
    </row>
    <row r="92" spans="1:19" s="2" customFormat="1">
      <c r="A92"/>
      <c r="B92"/>
      <c r="C92" t="s">
        <v>148</v>
      </c>
      <c r="D92"/>
      <c r="E92"/>
      <c r="F92"/>
      <c r="G92" s="20"/>
      <c r="I92" s="82">
        <v>2018</v>
      </c>
      <c r="O92" s="10"/>
      <c r="P92" s="10"/>
      <c r="Q92" s="10"/>
      <c r="R92" s="10"/>
      <c r="S92" s="10"/>
    </row>
    <row r="93" spans="1:19" s="2" customFormat="1">
      <c r="A93"/>
      <c r="B93"/>
      <c r="C93"/>
      <c r="D93"/>
      <c r="E93"/>
      <c r="F93"/>
      <c r="G93" s="20"/>
      <c r="O93" s="10"/>
      <c r="P93" s="10"/>
      <c r="Q93" s="10"/>
      <c r="R93" s="10"/>
      <c r="S93" s="10"/>
    </row>
    <row r="94" spans="1:19" s="2" customFormat="1" ht="15">
      <c r="A94"/>
      <c r="B94" s="25" t="s">
        <v>176</v>
      </c>
      <c r="C94" s="26"/>
      <c r="D94" s="26"/>
      <c r="E94" s="26"/>
      <c r="F94" s="26"/>
      <c r="G94" s="44"/>
      <c r="H94" s="45"/>
      <c r="I94" s="45"/>
      <c r="J94" s="78">
        <v>2016</v>
      </c>
      <c r="K94" s="78">
        <f>J94+1</f>
        <v>2017</v>
      </c>
      <c r="L94" s="78">
        <f>K94+1</f>
        <v>2018</v>
      </c>
      <c r="M94" s="78">
        <f>L94+1</f>
        <v>2019</v>
      </c>
      <c r="N94" s="78">
        <f>M94+1</f>
        <v>2020</v>
      </c>
      <c r="O94" s="10"/>
      <c r="P94" s="10"/>
      <c r="Q94" s="10"/>
      <c r="R94" s="10"/>
      <c r="S94" s="10"/>
    </row>
    <row r="95" spans="1:19" s="2" customFormat="1">
      <c r="A95"/>
      <c r="B95"/>
      <c r="C95" t="s">
        <v>93</v>
      </c>
      <c r="E95"/>
      <c r="F95"/>
      <c r="G95" s="20"/>
      <c r="H95" s="20"/>
      <c r="I95" s="20"/>
      <c r="J95" s="20"/>
      <c r="K95" s="20"/>
      <c r="L95" s="167">
        <v>0</v>
      </c>
      <c r="M95" s="167">
        <v>5.9356849745670591E-3</v>
      </c>
      <c r="N95" s="167">
        <v>6.3196060016212068E-3</v>
      </c>
      <c r="O95" s="10"/>
      <c r="P95" s="10"/>
      <c r="Q95" s="10"/>
      <c r="R95" s="10"/>
      <c r="S95" s="10"/>
    </row>
    <row r="96" spans="1:19" s="2" customFormat="1">
      <c r="A96"/>
      <c r="B96"/>
      <c r="C96" t="s">
        <v>185</v>
      </c>
      <c r="D96"/>
      <c r="E96"/>
      <c r="F96"/>
      <c r="H96" s="20"/>
      <c r="K96" s="28">
        <v>1</v>
      </c>
      <c r="L96" s="188">
        <f>K96*(1+L95)</f>
        <v>1</v>
      </c>
      <c r="M96" s="188">
        <f>L96*(1+M95)</f>
        <v>1.0059356849745671</v>
      </c>
      <c r="N96" s="188">
        <f>M96*(1+N95)</f>
        <v>1.0122928021665774</v>
      </c>
      <c r="O96" s="10"/>
      <c r="P96" s="10"/>
      <c r="Q96" s="10"/>
      <c r="R96" s="10"/>
      <c r="S96" s="10"/>
    </row>
    <row r="97" spans="1:19">
      <c r="J97" s="137"/>
      <c r="K97" s="2"/>
      <c r="L97" s="137"/>
      <c r="M97" s="137"/>
      <c r="N97" s="137"/>
      <c r="O97" s="10"/>
      <c r="P97" s="10"/>
      <c r="Q97" s="10"/>
      <c r="R97" s="10"/>
      <c r="S97" s="10"/>
    </row>
    <row r="98" spans="1:19" s="2" customFormat="1">
      <c r="A98"/>
      <c r="B98"/>
      <c r="C98" s="72"/>
      <c r="D98" s="76"/>
      <c r="E98" s="123"/>
      <c r="F98" s="123"/>
      <c r="G98" s="123"/>
      <c r="H98" s="20"/>
      <c r="I98" s="20"/>
      <c r="K98" s="137"/>
      <c r="O98" s="10"/>
      <c r="P98" s="10"/>
      <c r="Q98" s="10"/>
      <c r="R98" s="10"/>
      <c r="S98" s="10"/>
    </row>
    <row r="99" spans="1:19" s="2" customFormat="1">
      <c r="A99"/>
      <c r="B99"/>
      <c r="C99" s="72"/>
      <c r="D99" s="76"/>
      <c r="E99" s="123"/>
      <c r="F99" s="123"/>
      <c r="G99" s="123"/>
      <c r="H99" s="20"/>
      <c r="I99" s="20"/>
      <c r="O99" s="10"/>
      <c r="P99" s="10"/>
      <c r="Q99" s="10"/>
      <c r="R99" s="10"/>
      <c r="S99" s="10"/>
    </row>
    <row r="100" spans="1:19" s="2" customFormat="1" ht="15">
      <c r="A100"/>
      <c r="B100" s="25" t="s">
        <v>70</v>
      </c>
      <c r="C100" s="26"/>
      <c r="D100" s="26"/>
      <c r="E100" s="26"/>
      <c r="F100" s="26"/>
      <c r="G100" s="44"/>
      <c r="H100" s="45"/>
      <c r="I100" s="41"/>
      <c r="J100" s="186" t="s">
        <v>3</v>
      </c>
      <c r="K100" s="186" t="s">
        <v>36</v>
      </c>
      <c r="L100" s="186" t="s">
        <v>20</v>
      </c>
      <c r="M100" s="186" t="s">
        <v>40</v>
      </c>
      <c r="O100" s="10"/>
      <c r="P100" s="10"/>
      <c r="Q100" s="10"/>
      <c r="R100" s="10"/>
      <c r="S100" s="10"/>
    </row>
    <row r="101" spans="1:19" s="2" customFormat="1">
      <c r="A101"/>
      <c r="B101"/>
      <c r="C101" s="13" t="str">
        <f>C56</f>
        <v>BAN</v>
      </c>
      <c r="D101"/>
      <c r="E101" s="13"/>
      <c r="F101" s="13"/>
      <c r="G101" s="33"/>
      <c r="H101" s="33"/>
      <c r="I101" s="33"/>
      <c r="J101" s="82">
        <v>2018</v>
      </c>
      <c r="K101" s="82">
        <v>2018</v>
      </c>
      <c r="L101" s="82">
        <v>2019</v>
      </c>
      <c r="M101" s="82">
        <v>2019</v>
      </c>
      <c r="O101" s="10"/>
      <c r="P101" s="10"/>
      <c r="Q101" s="10"/>
      <c r="R101" s="10"/>
      <c r="S101" s="10"/>
    </row>
    <row r="102" spans="1:19" s="2" customFormat="1">
      <c r="A102"/>
      <c r="B102"/>
      <c r="C102" s="13" t="str">
        <f t="shared" ref="C102:C106" si="0">C57</f>
        <v>BAS</v>
      </c>
      <c r="D102"/>
      <c r="E102" s="13"/>
      <c r="F102" s="13"/>
      <c r="G102" s="33"/>
      <c r="H102" s="33"/>
      <c r="I102" s="33"/>
      <c r="J102" s="82">
        <v>2018</v>
      </c>
      <c r="K102" s="82">
        <v>2019</v>
      </c>
      <c r="L102" s="82">
        <v>2019</v>
      </c>
      <c r="M102" s="82">
        <v>2020</v>
      </c>
      <c r="O102" s="10"/>
      <c r="P102" s="10"/>
      <c r="Q102" s="10"/>
      <c r="R102" s="10"/>
      <c r="S102" s="10"/>
    </row>
    <row r="103" spans="1:19" s="2" customFormat="1">
      <c r="A103"/>
      <c r="B103"/>
      <c r="C103" s="13" t="str">
        <f t="shared" si="0"/>
        <v>BETS</v>
      </c>
      <c r="D103"/>
      <c r="E103" s="13"/>
      <c r="F103" s="13"/>
      <c r="G103" s="33"/>
      <c r="H103" s="33"/>
      <c r="I103" s="33"/>
      <c r="J103" s="82">
        <v>2018</v>
      </c>
      <c r="K103" s="82">
        <v>2019</v>
      </c>
      <c r="L103" s="82">
        <v>2019</v>
      </c>
      <c r="M103" s="82">
        <v>2020</v>
      </c>
    </row>
    <row r="104" spans="1:19" s="2" customFormat="1">
      <c r="A104"/>
      <c r="B104"/>
      <c r="C104" s="13" t="str">
        <f t="shared" si="0"/>
        <v>BGO</v>
      </c>
      <c r="D104"/>
      <c r="E104" s="13"/>
      <c r="F104" s="13"/>
      <c r="G104" s="33"/>
      <c r="H104" s="33"/>
      <c r="I104" s="33"/>
      <c r="J104" s="82">
        <v>2018</v>
      </c>
      <c r="K104" s="82">
        <v>2019</v>
      </c>
      <c r="L104" s="82">
        <v>2019</v>
      </c>
      <c r="M104" s="82">
        <v>2020</v>
      </c>
    </row>
    <row r="105" spans="1:19" s="2" customFormat="1">
      <c r="A105"/>
      <c r="B105"/>
      <c r="C105" s="13" t="str">
        <f t="shared" si="0"/>
        <v>CTN</v>
      </c>
      <c r="D105"/>
      <c r="E105" s="13"/>
      <c r="F105" s="13"/>
      <c r="G105" s="33"/>
      <c r="H105" s="33"/>
      <c r="I105" s="33"/>
      <c r="J105" s="82">
        <v>2018</v>
      </c>
      <c r="K105" s="82">
        <v>2018</v>
      </c>
      <c r="L105" s="82">
        <v>2019</v>
      </c>
      <c r="M105" s="82">
        <v>2019</v>
      </c>
    </row>
    <row r="106" spans="1:19" s="2" customFormat="1">
      <c r="A106"/>
      <c r="B106"/>
      <c r="C106" s="13" t="str">
        <f t="shared" si="0"/>
        <v>GL</v>
      </c>
      <c r="D106"/>
      <c r="E106" s="13"/>
      <c r="F106" s="13"/>
      <c r="G106" s="33"/>
      <c r="H106" s="33"/>
      <c r="I106" s="33"/>
      <c r="J106" s="82">
        <v>2018</v>
      </c>
      <c r="K106" s="82">
        <v>2018</v>
      </c>
      <c r="L106" s="82">
        <v>2019</v>
      </c>
      <c r="M106" s="82">
        <v>2019</v>
      </c>
    </row>
    <row r="107" spans="1:19" s="2" customFormat="1">
      <c r="A107"/>
      <c r="B107"/>
      <c r="C107"/>
      <c r="D107"/>
      <c r="E107"/>
      <c r="F107"/>
      <c r="G107" s="20"/>
      <c r="H107" s="20"/>
      <c r="I107" s="20"/>
    </row>
    <row r="110" spans="1:19">
      <c r="I110" s="200"/>
      <c r="J110" s="200"/>
      <c r="K110" s="200"/>
      <c r="L110" s="200"/>
      <c r="M110" s="200"/>
      <c r="N110" s="200"/>
      <c r="O110" s="200"/>
    </row>
    <row r="111" spans="1:19">
      <c r="I111" s="200"/>
      <c r="J111" s="200"/>
      <c r="K111" s="200"/>
      <c r="L111" s="200"/>
      <c r="M111" s="200"/>
      <c r="N111" s="200"/>
      <c r="O111" s="200"/>
    </row>
    <row r="112" spans="1:19">
      <c r="I112" s="299"/>
      <c r="J112" s="299"/>
      <c r="K112" s="299"/>
      <c r="L112" s="299"/>
      <c r="M112" s="299"/>
      <c r="N112" s="299"/>
      <c r="O112" s="299"/>
    </row>
    <row r="113" spans="9:15">
      <c r="I113" s="299"/>
      <c r="J113" s="299"/>
      <c r="K113" s="299"/>
      <c r="L113" s="299"/>
      <c r="M113" s="299"/>
      <c r="N113" s="299"/>
      <c r="O113" s="299"/>
    </row>
    <row r="114" spans="9:15">
      <c r="I114" s="299"/>
      <c r="J114" s="299"/>
      <c r="K114" s="299"/>
      <c r="L114" s="299"/>
      <c r="M114" s="299"/>
      <c r="N114" s="299"/>
      <c r="O114" s="299"/>
    </row>
    <row r="115" spans="9:15">
      <c r="I115" s="30"/>
      <c r="J115" s="187"/>
      <c r="K115" s="187"/>
      <c r="L115" s="187"/>
      <c r="M115" s="187"/>
      <c r="N115" s="187"/>
      <c r="O115" s="187"/>
    </row>
    <row r="116" spans="9:15">
      <c r="I116" s="200"/>
      <c r="J116" s="299"/>
      <c r="K116" s="299"/>
      <c r="L116" s="299"/>
      <c r="M116" s="299"/>
      <c r="N116" s="299"/>
      <c r="O116" s="299"/>
    </row>
    <row r="117" spans="9:15">
      <c r="I117" s="30"/>
      <c r="J117" s="30"/>
      <c r="K117" s="312"/>
      <c r="L117" s="312"/>
      <c r="M117" s="312"/>
      <c r="N117" s="312"/>
      <c r="O117" s="312"/>
    </row>
    <row r="118" spans="9:15">
      <c r="K118" s="308"/>
      <c r="L118" s="308"/>
      <c r="M118" s="308"/>
      <c r="N118" s="308"/>
      <c r="O118" s="308"/>
    </row>
    <row r="119" spans="9:15">
      <c r="K119" s="308"/>
      <c r="L119" s="308"/>
      <c r="M119" s="308"/>
      <c r="N119" s="308"/>
      <c r="O119" s="308"/>
    </row>
    <row r="120" spans="9:15">
      <c r="K120" s="308"/>
      <c r="L120" s="308"/>
      <c r="M120" s="308"/>
      <c r="N120" s="308"/>
      <c r="O120" s="308"/>
    </row>
    <row r="121" spans="9:15">
      <c r="K121" s="308"/>
      <c r="L121" s="308"/>
      <c r="M121" s="308"/>
      <c r="N121" s="308"/>
      <c r="O121" s="308"/>
    </row>
    <row r="122" spans="9:15">
      <c r="K122" s="308"/>
      <c r="L122" s="308"/>
      <c r="M122" s="308"/>
      <c r="N122" s="308"/>
      <c r="O122" s="308"/>
    </row>
    <row r="123" spans="9:15">
      <c r="K123" s="308"/>
      <c r="L123" s="308"/>
      <c r="M123" s="308"/>
      <c r="N123" s="308"/>
      <c r="O123" s="308"/>
    </row>
  </sheetData>
  <sortState ref="A23:AG40">
    <sortCondition ref="C23:C40"/>
  </sortState>
  <conditionalFormatting sqref="H2">
    <cfRule type="containsText" dxfId="22" priority="35" operator="containsText" text="TRUE">
      <formula>NOT(ISERROR(SEARCH("TRUE",H2)))</formula>
    </cfRule>
  </conditionalFormatting>
  <pageMargins left="0.82677165354330717" right="0.23622047244094491" top="0.55118110236220474" bottom="0.55118110236220474" header="0.31496062992125984" footer="0.31496062992125984"/>
  <pageSetup paperSize="9" scale="67" fitToHeight="0" orientation="landscape" r:id="rId1"/>
  <rowBreaks count="1" manualBreakCount="1"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XDJ132"/>
  <sheetViews>
    <sheetView showGridLines="0" zoomScale="80" zoomScaleNormal="80" workbookViewId="0">
      <pane xSplit="5" ySplit="5" topLeftCell="F6" activePane="bottomRight" state="frozen"/>
      <selection activeCell="P79" sqref="P79"/>
      <selection pane="topRight" activeCell="P79" sqref="P79"/>
      <selection pane="bottomLeft" activeCell="P79" sqref="P79"/>
      <selection pane="bottomRight"/>
    </sheetView>
  </sheetViews>
  <sheetFormatPr defaultRowHeight="12.75"/>
  <cols>
    <col min="1" max="1" width="2.28515625" customWidth="1"/>
    <col min="2" max="2" width="2.7109375" customWidth="1"/>
    <col min="3" max="3" width="6.5703125" customWidth="1"/>
    <col min="4" max="4" width="12" customWidth="1"/>
    <col min="5" max="5" width="40.42578125" customWidth="1"/>
    <col min="6" max="6" width="11.42578125" customWidth="1"/>
    <col min="7" max="7" width="15.7109375" customWidth="1"/>
    <col min="8" max="8" width="25.28515625" customWidth="1"/>
    <col min="9" max="9" width="1.7109375" customWidth="1"/>
  </cols>
  <sheetData>
    <row r="1" spans="1:2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</row>
    <row r="2" spans="1:28" ht="17.25" customHeight="1">
      <c r="A2" s="206" t="s">
        <v>90</v>
      </c>
      <c r="B2" s="205"/>
      <c r="C2" s="205"/>
      <c r="D2" s="205"/>
      <c r="E2" s="206"/>
      <c r="F2" s="206"/>
      <c r="G2" s="205"/>
      <c r="H2" s="207"/>
      <c r="R2" s="5"/>
      <c r="S2" s="29"/>
      <c r="T2" s="192"/>
      <c r="U2" s="193"/>
      <c r="V2" s="5"/>
      <c r="W2" s="5"/>
      <c r="X2" s="5"/>
      <c r="Y2" s="5"/>
      <c r="Z2" s="5"/>
      <c r="AA2" s="5"/>
      <c r="AB2" s="5"/>
    </row>
    <row r="3" spans="1:28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R3" s="310"/>
      <c r="S3" s="29"/>
      <c r="T3" s="192"/>
      <c r="U3" s="193"/>
      <c r="V3" s="10"/>
      <c r="W3" s="10"/>
    </row>
    <row r="4" spans="1:28" ht="11.25" customHeight="1">
      <c r="A4" s="1"/>
      <c r="J4" s="308"/>
      <c r="K4" s="308"/>
      <c r="L4" s="308"/>
      <c r="M4" s="308"/>
      <c r="N4" s="308"/>
      <c r="O4" s="308"/>
      <c r="P4" s="308"/>
      <c r="Q4" s="308"/>
      <c r="R4" s="310"/>
      <c r="S4" s="29"/>
      <c r="T4" s="192"/>
      <c r="U4" s="193"/>
    </row>
    <row r="5" spans="1:28">
      <c r="A5" s="3"/>
      <c r="F5" s="41" t="s">
        <v>47</v>
      </c>
      <c r="G5" s="41" t="s">
        <v>72</v>
      </c>
      <c r="H5" s="41" t="s">
        <v>78</v>
      </c>
    </row>
    <row r="6" spans="1:28" ht="15">
      <c r="B6" s="43" t="s">
        <v>2</v>
      </c>
      <c r="C6" s="9"/>
      <c r="D6" s="9"/>
      <c r="E6" s="9"/>
      <c r="F6" s="10"/>
      <c r="G6" s="10"/>
      <c r="H6" s="10"/>
    </row>
    <row r="7" spans="1:28">
      <c r="B7" s="5"/>
      <c r="D7" s="11" t="s">
        <v>3</v>
      </c>
      <c r="F7" s="89" t="s">
        <v>30</v>
      </c>
      <c r="G7" s="147" t="s">
        <v>63</v>
      </c>
      <c r="H7" s="184" t="s">
        <v>48</v>
      </c>
      <c r="J7" s="149"/>
    </row>
    <row r="8" spans="1:28">
      <c r="B8" s="5"/>
      <c r="H8" s="148"/>
      <c r="J8" s="149"/>
    </row>
    <row r="9" spans="1:28">
      <c r="B9" s="43" t="s">
        <v>55</v>
      </c>
      <c r="F9" s="12"/>
      <c r="G9" s="12"/>
      <c r="H9" s="148"/>
      <c r="J9" s="149"/>
    </row>
    <row r="10" spans="1:28">
      <c r="B10" s="5"/>
      <c r="D10" s="17" t="s">
        <v>127</v>
      </c>
      <c r="F10" s="89" t="s">
        <v>30</v>
      </c>
      <c r="G10" s="147" t="s">
        <v>63</v>
      </c>
      <c r="H10" s="184" t="s">
        <v>48</v>
      </c>
      <c r="J10" s="149"/>
    </row>
    <row r="11" spans="1:28">
      <c r="B11" s="5"/>
      <c r="D11" s="17" t="s">
        <v>128</v>
      </c>
      <c r="F11" s="89" t="s">
        <v>30</v>
      </c>
      <c r="G11" s="147" t="s">
        <v>63</v>
      </c>
      <c r="H11" s="184" t="s">
        <v>48</v>
      </c>
      <c r="J11" s="149"/>
    </row>
    <row r="12" spans="1:28">
      <c r="B12" s="5"/>
      <c r="D12" t="s">
        <v>87</v>
      </c>
      <c r="F12" s="89" t="s">
        <v>30</v>
      </c>
      <c r="G12" s="147" t="s">
        <v>63</v>
      </c>
      <c r="H12" s="184" t="s">
        <v>48</v>
      </c>
      <c r="J12" s="149"/>
    </row>
    <row r="13" spans="1:28">
      <c r="B13" s="5"/>
      <c r="D13" s="17" t="s">
        <v>79</v>
      </c>
      <c r="F13" s="89" t="s">
        <v>30</v>
      </c>
      <c r="G13" s="147" t="s">
        <v>63</v>
      </c>
      <c r="H13" s="184" t="s">
        <v>48</v>
      </c>
      <c r="J13" s="149"/>
    </row>
    <row r="14" spans="1:28">
      <c r="B14" s="5"/>
      <c r="D14" t="s">
        <v>7</v>
      </c>
      <c r="F14" s="89" t="s">
        <v>30</v>
      </c>
      <c r="G14" s="147" t="s">
        <v>63</v>
      </c>
      <c r="H14" s="184" t="s">
        <v>51</v>
      </c>
      <c r="J14" s="149"/>
    </row>
    <row r="15" spans="1:28">
      <c r="B15" s="5"/>
      <c r="D15" t="s">
        <v>8</v>
      </c>
      <c r="F15" s="89" t="s">
        <v>30</v>
      </c>
      <c r="G15" s="147" t="s">
        <v>63</v>
      </c>
      <c r="H15" s="184" t="s">
        <v>51</v>
      </c>
      <c r="J15" s="149"/>
    </row>
    <row r="16" spans="1:28">
      <c r="B16" s="5"/>
      <c r="D16" t="s">
        <v>22</v>
      </c>
      <c r="F16" s="89" t="s">
        <v>30</v>
      </c>
      <c r="G16" s="147" t="s">
        <v>63</v>
      </c>
      <c r="H16" s="184" t="s">
        <v>48</v>
      </c>
      <c r="J16" s="149"/>
    </row>
    <row r="17" spans="1:10">
      <c r="B17" s="5"/>
      <c r="D17" t="s">
        <v>116</v>
      </c>
      <c r="F17" s="89" t="s">
        <v>30</v>
      </c>
      <c r="G17" s="147" t="s">
        <v>63</v>
      </c>
      <c r="H17" s="184" t="s">
        <v>51</v>
      </c>
      <c r="J17" s="149"/>
    </row>
    <row r="18" spans="1:10">
      <c r="B18" s="5"/>
      <c r="D18" t="s">
        <v>117</v>
      </c>
      <c r="F18" s="89" t="s">
        <v>30</v>
      </c>
      <c r="G18" s="147" t="s">
        <v>63</v>
      </c>
      <c r="H18" s="184" t="s">
        <v>48</v>
      </c>
      <c r="J18" s="149"/>
    </row>
    <row r="19" spans="1:10">
      <c r="B19" s="5"/>
      <c r="D19" t="s">
        <v>118</v>
      </c>
      <c r="F19" s="89" t="s">
        <v>30</v>
      </c>
      <c r="G19" s="147" t="s">
        <v>63</v>
      </c>
      <c r="H19" s="184" t="s">
        <v>48</v>
      </c>
      <c r="J19" s="149"/>
    </row>
    <row r="20" spans="1:10">
      <c r="B20" s="5"/>
      <c r="D20" t="s">
        <v>143</v>
      </c>
      <c r="F20" s="89" t="s">
        <v>30</v>
      </c>
      <c r="G20" s="147" t="s">
        <v>63</v>
      </c>
      <c r="H20" s="184" t="s">
        <v>48</v>
      </c>
      <c r="J20" s="149"/>
    </row>
    <row r="21" spans="1:10">
      <c r="B21" s="5"/>
      <c r="D21" t="s">
        <v>181</v>
      </c>
      <c r="F21" s="89" t="s">
        <v>30</v>
      </c>
      <c r="G21" s="147" t="s">
        <v>63</v>
      </c>
      <c r="H21" s="184" t="s">
        <v>48</v>
      </c>
      <c r="J21" s="149"/>
    </row>
    <row r="22" spans="1:10">
      <c r="B22" s="5"/>
      <c r="D22" t="s">
        <v>165</v>
      </c>
      <c r="F22" s="89" t="s">
        <v>30</v>
      </c>
      <c r="G22" s="147" t="s">
        <v>63</v>
      </c>
      <c r="H22" s="184" t="s">
        <v>48</v>
      </c>
      <c r="J22" s="149"/>
    </row>
    <row r="23" spans="1:10">
      <c r="B23" s="5"/>
      <c r="D23" t="s">
        <v>175</v>
      </c>
      <c r="F23" s="89" t="s">
        <v>30</v>
      </c>
      <c r="G23" s="147" t="s">
        <v>63</v>
      </c>
      <c r="H23" s="184" t="s">
        <v>48</v>
      </c>
      <c r="J23" s="149"/>
    </row>
    <row r="24" spans="1:10">
      <c r="B24" s="5"/>
      <c r="D24" t="s">
        <v>152</v>
      </c>
      <c r="F24" s="89" t="s">
        <v>30</v>
      </c>
      <c r="G24" s="147" t="s">
        <v>63</v>
      </c>
      <c r="H24" s="184" t="s">
        <v>48</v>
      </c>
      <c r="J24" s="149"/>
    </row>
    <row r="25" spans="1:10">
      <c r="B25" s="5"/>
      <c r="D25" t="s">
        <v>153</v>
      </c>
      <c r="F25" s="89" t="s">
        <v>30</v>
      </c>
      <c r="G25" s="147" t="s">
        <v>63</v>
      </c>
      <c r="H25" s="184" t="s">
        <v>48</v>
      </c>
      <c r="J25" s="149"/>
    </row>
    <row r="26" spans="1:10">
      <c r="B26" s="5"/>
      <c r="D26" t="s">
        <v>182</v>
      </c>
      <c r="F26" s="89" t="s">
        <v>30</v>
      </c>
      <c r="G26" s="147" t="s">
        <v>63</v>
      </c>
      <c r="H26" s="184" t="s">
        <v>48</v>
      </c>
      <c r="J26" s="149"/>
    </row>
    <row r="27" spans="1:10">
      <c r="B27" s="5"/>
      <c r="D27" s="308" t="s">
        <v>172</v>
      </c>
      <c r="F27" s="89" t="s">
        <v>30</v>
      </c>
      <c r="G27" s="147" t="s">
        <v>63</v>
      </c>
      <c r="H27" s="184" t="s">
        <v>48</v>
      </c>
      <c r="J27" s="149"/>
    </row>
    <row r="28" spans="1:10">
      <c r="B28" s="5"/>
      <c r="D28" s="308" t="s">
        <v>187</v>
      </c>
      <c r="F28" s="89" t="s">
        <v>30</v>
      </c>
      <c r="G28" s="147" t="s">
        <v>63</v>
      </c>
      <c r="H28" s="184" t="s">
        <v>48</v>
      </c>
      <c r="J28" s="149"/>
    </row>
    <row r="29" spans="1:10">
      <c r="B29" s="5"/>
      <c r="F29" s="12"/>
      <c r="G29" s="12"/>
      <c r="H29" s="148"/>
      <c r="J29" s="149"/>
    </row>
    <row r="30" spans="1:10">
      <c r="A30" s="18"/>
      <c r="B30" s="43" t="s">
        <v>9</v>
      </c>
      <c r="C30" s="18"/>
      <c r="D30" s="18"/>
      <c r="F30" s="12"/>
      <c r="G30" s="12"/>
      <c r="H30" s="148"/>
      <c r="J30" s="149"/>
    </row>
    <row r="31" spans="1:10">
      <c r="B31" s="5"/>
      <c r="C31" s="10" t="s">
        <v>10</v>
      </c>
      <c r="F31" s="12"/>
      <c r="G31" s="12"/>
      <c r="H31" s="148"/>
      <c r="J31" s="149"/>
    </row>
    <row r="32" spans="1:10">
      <c r="B32" s="5"/>
      <c r="D32" s="17" t="s">
        <v>11</v>
      </c>
      <c r="F32" s="89" t="s">
        <v>30</v>
      </c>
      <c r="G32" s="147" t="s">
        <v>63</v>
      </c>
      <c r="H32" s="184" t="s">
        <v>51</v>
      </c>
      <c r="J32" s="149"/>
    </row>
    <row r="33" spans="2:10">
      <c r="B33" s="5"/>
      <c r="D33" s="17" t="s">
        <v>12</v>
      </c>
      <c r="F33" s="89" t="s">
        <v>30</v>
      </c>
      <c r="G33" s="147" t="s">
        <v>63</v>
      </c>
      <c r="H33" s="184" t="s">
        <v>48</v>
      </c>
      <c r="J33" s="149"/>
    </row>
    <row r="34" spans="2:10">
      <c r="B34" s="5"/>
      <c r="D34" s="17" t="s">
        <v>178</v>
      </c>
      <c r="F34" s="89" t="s">
        <v>30</v>
      </c>
      <c r="G34" s="147" t="s">
        <v>63</v>
      </c>
      <c r="H34" s="184" t="s">
        <v>48</v>
      </c>
      <c r="J34" s="149"/>
    </row>
    <row r="35" spans="2:10">
      <c r="B35" s="5"/>
      <c r="D35" s="17" t="s">
        <v>13</v>
      </c>
      <c r="F35" s="89" t="s">
        <v>30</v>
      </c>
      <c r="G35" s="147" t="s">
        <v>63</v>
      </c>
      <c r="H35" s="184" t="s">
        <v>48</v>
      </c>
      <c r="J35" s="149"/>
    </row>
    <row r="36" spans="2:10">
      <c r="B36" s="5"/>
      <c r="D36" s="17" t="s">
        <v>23</v>
      </c>
      <c r="F36" s="89" t="s">
        <v>30</v>
      </c>
      <c r="G36" s="147" t="s">
        <v>63</v>
      </c>
      <c r="H36" s="184" t="s">
        <v>48</v>
      </c>
      <c r="J36" s="149"/>
    </row>
    <row r="37" spans="2:10">
      <c r="B37" s="5"/>
      <c r="D37" s="17" t="s">
        <v>24</v>
      </c>
      <c r="F37" s="89" t="s">
        <v>30</v>
      </c>
      <c r="G37" s="147" t="s">
        <v>63</v>
      </c>
      <c r="H37" s="184" t="s">
        <v>48</v>
      </c>
      <c r="J37" s="149"/>
    </row>
    <row r="38" spans="2:10">
      <c r="B38" s="5"/>
      <c r="D38" s="17" t="s">
        <v>14</v>
      </c>
      <c r="F38" s="89" t="s">
        <v>30</v>
      </c>
      <c r="G38" s="147" t="s">
        <v>63</v>
      </c>
      <c r="H38" s="184" t="s">
        <v>48</v>
      </c>
      <c r="J38" s="149"/>
    </row>
    <row r="39" spans="2:10">
      <c r="B39" s="5"/>
      <c r="D39" s="17" t="s">
        <v>15</v>
      </c>
      <c r="F39" s="89" t="s">
        <v>30</v>
      </c>
      <c r="G39" s="147" t="s">
        <v>63</v>
      </c>
      <c r="H39" s="184" t="s">
        <v>48</v>
      </c>
      <c r="J39" s="149"/>
    </row>
    <row r="40" spans="2:10">
      <c r="B40" s="5"/>
      <c r="D40" t="s">
        <v>92</v>
      </c>
      <c r="F40" s="89" t="s">
        <v>30</v>
      </c>
      <c r="G40" s="147" t="s">
        <v>63</v>
      </c>
      <c r="H40" s="184" t="s">
        <v>48</v>
      </c>
      <c r="J40" s="149"/>
    </row>
    <row r="41" spans="2:10">
      <c r="B41" s="5"/>
      <c r="D41" s="17" t="s">
        <v>57</v>
      </c>
      <c r="F41" s="89" t="s">
        <v>30</v>
      </c>
      <c r="G41" s="147" t="s">
        <v>63</v>
      </c>
      <c r="H41" s="184" t="s">
        <v>48</v>
      </c>
      <c r="J41" s="149"/>
    </row>
    <row r="42" spans="2:10">
      <c r="B42" s="5"/>
      <c r="D42" s="17" t="s">
        <v>16</v>
      </c>
      <c r="F42" s="89" t="s">
        <v>30</v>
      </c>
      <c r="G42" s="147" t="s">
        <v>63</v>
      </c>
      <c r="H42" s="184" t="s">
        <v>48</v>
      </c>
      <c r="J42" s="149"/>
    </row>
    <row r="43" spans="2:10">
      <c r="B43" s="5"/>
      <c r="D43" s="315" t="s">
        <v>169</v>
      </c>
      <c r="F43" s="89" t="s">
        <v>30</v>
      </c>
      <c r="G43" s="147" t="s">
        <v>63</v>
      </c>
      <c r="H43" s="184" t="s">
        <v>48</v>
      </c>
      <c r="J43" s="149"/>
    </row>
    <row r="44" spans="2:10">
      <c r="B44" s="5"/>
      <c r="D44" s="315" t="s">
        <v>160</v>
      </c>
      <c r="F44" s="89" t="s">
        <v>30</v>
      </c>
      <c r="G44" s="147" t="s">
        <v>63</v>
      </c>
      <c r="H44" s="184" t="s">
        <v>48</v>
      </c>
      <c r="J44" s="149"/>
    </row>
    <row r="45" spans="2:10">
      <c r="B45" s="5"/>
      <c r="C45" s="10"/>
      <c r="H45" s="148"/>
      <c r="J45" s="149"/>
    </row>
    <row r="46" spans="2:10">
      <c r="B46" s="5"/>
      <c r="C46" s="10"/>
      <c r="D46" s="5" t="s">
        <v>126</v>
      </c>
      <c r="F46" s="89" t="s">
        <v>30</v>
      </c>
      <c r="G46" s="147" t="s">
        <v>63</v>
      </c>
      <c r="H46" s="184" t="s">
        <v>51</v>
      </c>
      <c r="J46" s="149"/>
    </row>
    <row r="47" spans="2:10">
      <c r="B47" s="5"/>
      <c r="C47" s="10"/>
      <c r="D47" s="11" t="s">
        <v>20</v>
      </c>
      <c r="F47" s="89" t="s">
        <v>30</v>
      </c>
      <c r="G47" s="147" t="s">
        <v>64</v>
      </c>
      <c r="H47" s="148"/>
      <c r="J47" s="149"/>
    </row>
    <row r="48" spans="2:10">
      <c r="B48" s="5"/>
      <c r="C48" s="10"/>
      <c r="D48" s="11" t="s">
        <v>77</v>
      </c>
      <c r="F48" s="89" t="s">
        <v>30</v>
      </c>
      <c r="G48" s="147" t="s">
        <v>64</v>
      </c>
      <c r="H48" s="148"/>
      <c r="J48" s="149"/>
    </row>
    <row r="49" spans="1:16338">
      <c r="B49" s="5"/>
      <c r="H49" s="148"/>
      <c r="J49" s="149"/>
    </row>
    <row r="50" spans="1:16338" s="8" customFormat="1" ht="15.75">
      <c r="A50" s="6"/>
      <c r="B50" s="5"/>
      <c r="C50" s="10" t="s">
        <v>17</v>
      </c>
      <c r="D50"/>
      <c r="E50"/>
      <c r="F50"/>
      <c r="G50"/>
      <c r="H50" s="148"/>
      <c r="I50"/>
      <c r="J50" s="14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</row>
    <row r="51" spans="1:16338">
      <c r="B51" s="27"/>
      <c r="D51" s="19" t="s">
        <v>28</v>
      </c>
      <c r="F51" s="89" t="s">
        <v>30</v>
      </c>
      <c r="G51" s="147" t="s">
        <v>64</v>
      </c>
      <c r="H51" s="148"/>
      <c r="J51" s="149"/>
    </row>
    <row r="52" spans="1:16338">
      <c r="B52" s="27"/>
      <c r="D52" s="19" t="s">
        <v>31</v>
      </c>
      <c r="F52" s="89" t="s">
        <v>30</v>
      </c>
      <c r="G52" s="147" t="s">
        <v>64</v>
      </c>
      <c r="H52" s="148"/>
      <c r="J52" s="149"/>
    </row>
    <row r="53" spans="1:16338">
      <c r="B53" s="27"/>
      <c r="D53" s="19" t="s">
        <v>21</v>
      </c>
      <c r="E53" s="18"/>
      <c r="F53" s="89" t="s">
        <v>30</v>
      </c>
      <c r="G53" s="147" t="s">
        <v>64</v>
      </c>
      <c r="H53" s="148"/>
      <c r="J53" s="149"/>
    </row>
    <row r="54" spans="1:16338">
      <c r="B54" s="27"/>
      <c r="D54" s="180" t="s">
        <v>29</v>
      </c>
      <c r="E54" s="18"/>
      <c r="F54" s="89" t="s">
        <v>30</v>
      </c>
      <c r="G54" s="147" t="s">
        <v>64</v>
      </c>
      <c r="H54" s="148"/>
      <c r="J54" s="149"/>
    </row>
    <row r="55" spans="1:16338">
      <c r="B55" s="5"/>
      <c r="D55" s="180" t="s">
        <v>160</v>
      </c>
      <c r="F55" s="89" t="s">
        <v>30</v>
      </c>
      <c r="G55" s="147" t="s">
        <v>64</v>
      </c>
      <c r="H55" s="148"/>
      <c r="J55" s="149"/>
    </row>
    <row r="56" spans="1:16338">
      <c r="B56" s="5"/>
      <c r="D56" s="180"/>
      <c r="J56" s="149"/>
    </row>
    <row r="57" spans="1:16338">
      <c r="B57" s="5"/>
      <c r="C57" s="10" t="s">
        <v>160</v>
      </c>
      <c r="D57" s="180"/>
      <c r="J57" s="149"/>
    </row>
    <row r="58" spans="1:16338" s="308" customFormat="1">
      <c r="B58" s="310"/>
      <c r="C58" s="10"/>
      <c r="D58" s="19" t="s">
        <v>174</v>
      </c>
      <c r="E58"/>
      <c r="F58" s="89" t="s">
        <v>26</v>
      </c>
      <c r="G58" s="147" t="s">
        <v>64</v>
      </c>
      <c r="H58" s="148"/>
      <c r="I58"/>
      <c r="J58" s="149"/>
    </row>
    <row r="59" spans="1:16338" s="308" customFormat="1">
      <c r="B59" s="310"/>
      <c r="C59" s="10"/>
      <c r="D59" s="19" t="s">
        <v>46</v>
      </c>
      <c r="E59"/>
      <c r="F59" s="89" t="s">
        <v>26</v>
      </c>
      <c r="G59" s="147" t="s">
        <v>64</v>
      </c>
      <c r="H59" s="148"/>
      <c r="I59" s="2"/>
      <c r="J59" s="149"/>
    </row>
    <row r="60" spans="1:16338">
      <c r="B60" s="5"/>
      <c r="D60" s="180" t="str">
        <f>Project_inputs!B82</f>
        <v>Test trailer</v>
      </c>
      <c r="F60" s="89" t="s">
        <v>30</v>
      </c>
      <c r="G60" s="147" t="s">
        <v>63</v>
      </c>
      <c r="H60" s="184" t="s">
        <v>48</v>
      </c>
      <c r="J60" s="149"/>
    </row>
    <row r="61" spans="1:16338">
      <c r="B61" s="5"/>
      <c r="D61" s="180" t="str">
        <f>Project_inputs!B83</f>
        <v>Spare GFN</v>
      </c>
      <c r="F61" s="89" t="s">
        <v>30</v>
      </c>
      <c r="G61" s="147" t="s">
        <v>63</v>
      </c>
      <c r="H61" s="184" t="s">
        <v>48</v>
      </c>
      <c r="J61" s="149"/>
    </row>
    <row r="62" spans="1:16338">
      <c r="B62" s="5"/>
      <c r="D62" s="180"/>
      <c r="J62" s="149"/>
    </row>
    <row r="63" spans="1:16338">
      <c r="B63" s="5"/>
      <c r="D63" s="180"/>
      <c r="J63" s="149"/>
    </row>
    <row r="64" spans="1:16338">
      <c r="B64" s="5"/>
      <c r="J64" s="149"/>
    </row>
    <row r="65" spans="1:12" s="2" customFormat="1">
      <c r="A65"/>
      <c r="B65" s="5"/>
      <c r="J65" s="149"/>
      <c r="L65"/>
    </row>
    <row r="66" spans="1:12" s="2" customFormat="1">
      <c r="A66"/>
      <c r="B66"/>
      <c r="C66"/>
      <c r="D66" s="308"/>
      <c r="E66"/>
      <c r="F66" s="309"/>
      <c r="G66" s="309"/>
      <c r="H66" s="148"/>
      <c r="L66"/>
    </row>
    <row r="67" spans="1:12" s="2" customFormat="1">
      <c r="A67"/>
      <c r="B67"/>
      <c r="C67"/>
      <c r="D67"/>
      <c r="E67"/>
      <c r="H67" s="148"/>
      <c r="L67"/>
    </row>
    <row r="68" spans="1:12" s="2" customFormat="1">
      <c r="A68"/>
      <c r="B68"/>
      <c r="C68"/>
      <c r="D68"/>
      <c r="E68"/>
      <c r="H68" s="148"/>
      <c r="L68"/>
    </row>
    <row r="69" spans="1:12" s="2" customFormat="1">
      <c r="A69"/>
      <c r="B69"/>
      <c r="C69"/>
      <c r="D69"/>
      <c r="E69"/>
      <c r="H69" s="148"/>
      <c r="L69"/>
    </row>
    <row r="70" spans="1:12" s="2" customFormat="1">
      <c r="A70"/>
      <c r="B70"/>
      <c r="C70"/>
      <c r="D70"/>
      <c r="E70"/>
      <c r="L70"/>
    </row>
    <row r="71" spans="1:12" s="2" customFormat="1">
      <c r="A71"/>
      <c r="B71"/>
      <c r="C71"/>
      <c r="D71"/>
      <c r="E71"/>
    </row>
    <row r="72" spans="1:12" s="2" customFormat="1">
      <c r="A72"/>
      <c r="B72"/>
      <c r="C72"/>
      <c r="D72"/>
      <c r="E72"/>
    </row>
    <row r="73" spans="1:12" s="2" customFormat="1">
      <c r="A73"/>
      <c r="B73"/>
      <c r="C73"/>
      <c r="D73"/>
      <c r="E73"/>
    </row>
    <row r="74" spans="1:12" s="2" customFormat="1">
      <c r="A74"/>
      <c r="B74"/>
      <c r="C74"/>
      <c r="D74"/>
      <c r="E74"/>
    </row>
    <row r="75" spans="1:12" s="2" customFormat="1">
      <c r="A75"/>
      <c r="B75"/>
      <c r="C75"/>
      <c r="D75"/>
      <c r="E75"/>
    </row>
    <row r="76" spans="1:12" s="2" customFormat="1">
      <c r="A76"/>
      <c r="B76"/>
      <c r="C76"/>
      <c r="D76"/>
      <c r="E76"/>
    </row>
    <row r="77" spans="1:12" s="2" customFormat="1">
      <c r="A77"/>
      <c r="B77"/>
      <c r="C77"/>
      <c r="D77"/>
      <c r="E77"/>
    </row>
    <row r="78" spans="1:12" s="2" customFormat="1">
      <c r="A78"/>
      <c r="B78"/>
      <c r="C78"/>
      <c r="D78"/>
      <c r="E78"/>
    </row>
    <row r="79" spans="1:12" s="2" customFormat="1">
      <c r="A79"/>
      <c r="B79"/>
      <c r="C79"/>
      <c r="D79"/>
      <c r="E79"/>
    </row>
    <row r="80" spans="1:12" s="2" customFormat="1">
      <c r="A80"/>
      <c r="B80"/>
      <c r="C80"/>
      <c r="D80"/>
      <c r="E80"/>
    </row>
    <row r="81" spans="1:5" s="2" customFormat="1">
      <c r="A81"/>
      <c r="B81"/>
      <c r="C81"/>
      <c r="D81"/>
      <c r="E81"/>
    </row>
    <row r="82" spans="1:5" s="2" customFormat="1">
      <c r="A82"/>
      <c r="B82"/>
      <c r="C82"/>
      <c r="D82"/>
      <c r="E82"/>
    </row>
    <row r="83" spans="1:5" s="2" customFormat="1">
      <c r="A83"/>
      <c r="B83"/>
      <c r="C83"/>
      <c r="D83"/>
      <c r="E83"/>
    </row>
    <row r="84" spans="1:5" s="2" customFormat="1">
      <c r="A84"/>
      <c r="B84"/>
      <c r="C84"/>
      <c r="D84"/>
      <c r="E84"/>
    </row>
    <row r="85" spans="1:5" s="2" customFormat="1">
      <c r="A85"/>
      <c r="B85"/>
      <c r="C85"/>
      <c r="D85"/>
      <c r="E85"/>
    </row>
    <row r="86" spans="1:5" s="2" customFormat="1">
      <c r="A86"/>
      <c r="B86"/>
      <c r="C86"/>
      <c r="D86"/>
      <c r="E86"/>
    </row>
    <row r="87" spans="1:5" s="2" customFormat="1">
      <c r="A87"/>
      <c r="B87"/>
      <c r="C87"/>
      <c r="D87"/>
      <c r="E87"/>
    </row>
    <row r="88" spans="1:5" s="2" customFormat="1">
      <c r="A88"/>
      <c r="B88"/>
      <c r="C88"/>
      <c r="D88"/>
      <c r="E88"/>
    </row>
    <row r="89" spans="1:5" s="2" customFormat="1">
      <c r="A89"/>
      <c r="B89"/>
      <c r="C89"/>
      <c r="D89"/>
      <c r="E89"/>
    </row>
    <row r="90" spans="1:5" s="2" customFormat="1">
      <c r="A90"/>
      <c r="B90"/>
      <c r="C90"/>
      <c r="D90"/>
      <c r="E90"/>
    </row>
    <row r="91" spans="1:5" s="2" customFormat="1">
      <c r="A91"/>
      <c r="B91"/>
      <c r="C91"/>
      <c r="D91"/>
      <c r="E91"/>
    </row>
    <row r="92" spans="1:5" s="2" customFormat="1">
      <c r="A92"/>
      <c r="B92"/>
      <c r="C92"/>
      <c r="D92"/>
      <c r="E92"/>
    </row>
    <row r="93" spans="1:5" s="2" customFormat="1">
      <c r="A93"/>
      <c r="B93"/>
      <c r="C93"/>
      <c r="D93"/>
      <c r="E93"/>
    </row>
    <row r="94" spans="1:5" s="2" customFormat="1">
      <c r="A94"/>
      <c r="B94"/>
      <c r="C94"/>
      <c r="D94"/>
      <c r="E94"/>
    </row>
    <row r="95" spans="1:5" s="2" customFormat="1">
      <c r="A95"/>
      <c r="B95"/>
      <c r="C95"/>
      <c r="D95"/>
      <c r="E95"/>
    </row>
    <row r="96" spans="1:5" s="2" customFormat="1">
      <c r="A96"/>
      <c r="B96"/>
      <c r="C96"/>
      <c r="D96"/>
      <c r="E96"/>
    </row>
    <row r="97" spans="1:5" s="2" customFormat="1">
      <c r="A97"/>
      <c r="B97"/>
      <c r="C97"/>
      <c r="D97"/>
      <c r="E97"/>
    </row>
    <row r="98" spans="1:5" s="2" customFormat="1">
      <c r="A98"/>
      <c r="B98"/>
      <c r="C98"/>
      <c r="D98"/>
      <c r="E98"/>
    </row>
    <row r="99" spans="1:5" s="2" customFormat="1">
      <c r="A99"/>
      <c r="B99"/>
      <c r="C99"/>
      <c r="D99"/>
      <c r="E99"/>
    </row>
    <row r="100" spans="1:5" s="2" customFormat="1">
      <c r="A100"/>
      <c r="B100"/>
      <c r="C100"/>
      <c r="D100"/>
      <c r="E100"/>
    </row>
    <row r="101" spans="1:5" s="2" customFormat="1">
      <c r="A101"/>
      <c r="B101"/>
      <c r="C101"/>
      <c r="D101"/>
      <c r="E101"/>
    </row>
    <row r="102" spans="1:5" s="2" customFormat="1">
      <c r="A102"/>
      <c r="B102"/>
      <c r="C102"/>
      <c r="D102"/>
      <c r="E102"/>
    </row>
    <row r="103" spans="1:5" s="2" customFormat="1">
      <c r="A103"/>
      <c r="B103"/>
      <c r="C103"/>
      <c r="D103"/>
      <c r="E103"/>
    </row>
    <row r="104" spans="1:5" s="2" customFormat="1">
      <c r="A104"/>
      <c r="B104"/>
      <c r="C104"/>
      <c r="D104"/>
      <c r="E104"/>
    </row>
    <row r="105" spans="1:5" s="2" customFormat="1">
      <c r="A105"/>
      <c r="B105"/>
      <c r="C105"/>
      <c r="D105"/>
      <c r="E105"/>
    </row>
    <row r="106" spans="1:5" s="2" customFormat="1">
      <c r="A106"/>
      <c r="B106"/>
      <c r="C106"/>
      <c r="D106"/>
      <c r="E106"/>
    </row>
    <row r="107" spans="1:5" s="2" customFormat="1">
      <c r="A107"/>
      <c r="B107"/>
      <c r="C107"/>
      <c r="D107"/>
      <c r="E107"/>
    </row>
    <row r="108" spans="1:5" s="2" customFormat="1">
      <c r="A108"/>
      <c r="B108"/>
      <c r="C108"/>
      <c r="D108"/>
      <c r="E108"/>
    </row>
    <row r="109" spans="1:5" s="2" customFormat="1">
      <c r="A109"/>
      <c r="B109"/>
      <c r="C109"/>
      <c r="D109"/>
      <c r="E109"/>
    </row>
    <row r="110" spans="1:5" s="2" customFormat="1">
      <c r="A110"/>
      <c r="B110"/>
      <c r="C110"/>
      <c r="D110"/>
      <c r="E110"/>
    </row>
    <row r="111" spans="1:5" s="2" customFormat="1">
      <c r="A111"/>
      <c r="B111"/>
      <c r="C111"/>
      <c r="D111"/>
      <c r="E111"/>
    </row>
    <row r="112" spans="1:5" s="2" customFormat="1">
      <c r="A112"/>
      <c r="B112"/>
      <c r="C112"/>
      <c r="D112"/>
      <c r="E112"/>
    </row>
    <row r="113" spans="1:5" s="2" customFormat="1">
      <c r="A113"/>
      <c r="B113"/>
      <c r="C113"/>
      <c r="D113"/>
      <c r="E113"/>
    </row>
    <row r="114" spans="1:5" s="2" customFormat="1">
      <c r="A114"/>
      <c r="B114"/>
      <c r="C114"/>
      <c r="D114"/>
      <c r="E114"/>
    </row>
    <row r="115" spans="1:5" s="2" customFormat="1">
      <c r="A115"/>
      <c r="B115"/>
      <c r="C115"/>
      <c r="D115"/>
      <c r="E115"/>
    </row>
    <row r="116" spans="1:5" s="2" customFormat="1">
      <c r="A116"/>
      <c r="B116"/>
      <c r="C116"/>
      <c r="D116"/>
      <c r="E116"/>
    </row>
    <row r="117" spans="1:5" s="2" customFormat="1">
      <c r="A117"/>
      <c r="B117"/>
      <c r="C117"/>
      <c r="D117"/>
      <c r="E117"/>
    </row>
    <row r="118" spans="1:5" s="2" customFormat="1">
      <c r="A118"/>
      <c r="B118"/>
      <c r="C118"/>
      <c r="D118"/>
      <c r="E118"/>
    </row>
    <row r="119" spans="1:5" s="2" customFormat="1">
      <c r="A119"/>
      <c r="B119"/>
      <c r="C119"/>
      <c r="D119"/>
      <c r="E119"/>
    </row>
    <row r="120" spans="1:5" s="2" customFormat="1">
      <c r="A120"/>
      <c r="B120"/>
      <c r="C120"/>
      <c r="D120"/>
      <c r="E120"/>
    </row>
    <row r="121" spans="1:5" s="2" customFormat="1">
      <c r="A121"/>
      <c r="B121"/>
      <c r="C121"/>
      <c r="D121"/>
      <c r="E121"/>
    </row>
    <row r="122" spans="1:5" s="2" customFormat="1">
      <c r="A122"/>
      <c r="B122"/>
      <c r="C122"/>
      <c r="D122"/>
      <c r="E122"/>
    </row>
    <row r="123" spans="1:5" s="2" customFormat="1">
      <c r="A123"/>
      <c r="B123"/>
      <c r="C123"/>
      <c r="D123"/>
      <c r="E123"/>
    </row>
    <row r="124" spans="1:5" s="2" customFormat="1">
      <c r="A124"/>
      <c r="B124"/>
      <c r="C124"/>
      <c r="D124"/>
      <c r="E124"/>
    </row>
    <row r="125" spans="1:5" s="2" customFormat="1">
      <c r="A125"/>
      <c r="B125"/>
      <c r="C125"/>
      <c r="D125"/>
      <c r="E125"/>
    </row>
    <row r="126" spans="1:5" s="2" customFormat="1">
      <c r="A126"/>
      <c r="B126"/>
      <c r="C126"/>
      <c r="D126"/>
      <c r="E126"/>
    </row>
    <row r="127" spans="1:5" s="2" customFormat="1">
      <c r="A127"/>
      <c r="B127"/>
      <c r="C127"/>
      <c r="D127"/>
      <c r="E127"/>
    </row>
    <row r="128" spans="1:5" s="2" customFormat="1">
      <c r="A128"/>
      <c r="B128"/>
      <c r="C128"/>
      <c r="D128"/>
      <c r="E128"/>
    </row>
    <row r="129" spans="1:5" s="2" customFormat="1">
      <c r="A129"/>
      <c r="B129"/>
      <c r="C129"/>
      <c r="D129"/>
      <c r="E129"/>
    </row>
    <row r="130" spans="1:5" s="2" customFormat="1">
      <c r="A130"/>
      <c r="B130"/>
      <c r="C130"/>
      <c r="D130"/>
      <c r="E130"/>
    </row>
    <row r="131" spans="1:5" s="2" customFormat="1">
      <c r="A131"/>
      <c r="B131"/>
      <c r="C131"/>
      <c r="D131"/>
      <c r="E131"/>
    </row>
    <row r="132" spans="1:5" s="2" customFormat="1">
      <c r="A132"/>
      <c r="B132"/>
      <c r="C132"/>
      <c r="D132"/>
      <c r="E132"/>
    </row>
  </sheetData>
  <conditionalFormatting sqref="H7 G51:G53 H46 G32:H44 G55 G10:H28 G58:G59">
    <cfRule type="expression" dxfId="21" priority="149">
      <formula>$F7="Opex"</formula>
    </cfRule>
  </conditionalFormatting>
  <conditionalFormatting sqref="G7">
    <cfRule type="expression" dxfId="20" priority="39">
      <formula>$F7="Opex"</formula>
    </cfRule>
  </conditionalFormatting>
  <conditionalFormatting sqref="G46">
    <cfRule type="expression" dxfId="19" priority="36">
      <formula>$F46="Opex"</formula>
    </cfRule>
  </conditionalFormatting>
  <conditionalFormatting sqref="G47">
    <cfRule type="expression" dxfId="18" priority="34">
      <formula>$F47="Opex"</formula>
    </cfRule>
  </conditionalFormatting>
  <conditionalFormatting sqref="G48">
    <cfRule type="expression" dxfId="17" priority="33">
      <formula>$F48="Opex"</formula>
    </cfRule>
  </conditionalFormatting>
  <conditionalFormatting sqref="H2">
    <cfRule type="containsText" dxfId="16" priority="12" operator="containsText" text="TRUE">
      <formula>NOT(ISERROR(SEARCH("TRUE",H2)))</formula>
    </cfRule>
  </conditionalFormatting>
  <conditionalFormatting sqref="G54">
    <cfRule type="expression" dxfId="15" priority="5">
      <formula>$F54="Opex"</formula>
    </cfRule>
  </conditionalFormatting>
  <conditionalFormatting sqref="G60:H60">
    <cfRule type="expression" dxfId="14" priority="4">
      <formula>$F60="Opex"</formula>
    </cfRule>
  </conditionalFormatting>
  <conditionalFormatting sqref="G61:H61">
    <cfRule type="expression" dxfId="13" priority="3">
      <formula>$F61="Opex"</formula>
    </cfRule>
  </conditionalFormatting>
  <dataValidations count="2">
    <dataValidation type="list" allowBlank="1" showInputMessage="1" showErrorMessage="1" sqref="F10:F28 F7 F46:F48 F32:F44 F51:F55 F58:F61">
      <formula1>"Capex, Opex"</formula1>
    </dataValidation>
    <dataValidation type="list" allowBlank="1" showInputMessage="1" showErrorMessage="1" sqref="H7 H46 H32:H44 H60:H61 H10:H28">
      <formula1>asset_categories</formula1>
    </dataValidation>
  </dataValidations>
  <pageMargins left="0.82677165354330717" right="0.23622047244094491" top="0.55118110236220474" bottom="0.55118110236220474" header="0.31496062992125984" footer="0.31496062992125984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CC"/>
    <pageSetUpPr fitToPage="1"/>
  </sheetPr>
  <dimension ref="A1:AD144"/>
  <sheetViews>
    <sheetView showGridLines="0" zoomScale="80" zoomScaleNormal="80" workbookViewId="0">
      <pane xSplit="6" ySplit="10" topLeftCell="G11" activePane="bottomRight" state="frozen"/>
      <selection activeCell="G14" sqref="G14"/>
      <selection pane="topRight" activeCell="G14" sqref="G14"/>
      <selection pane="bottomLeft" activeCell="G14" sqref="G14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7" width="20.7109375" customWidth="1"/>
    <col min="28" max="28" width="16" customWidth="1"/>
    <col min="29" max="30" width="13.28515625" customWidth="1"/>
  </cols>
  <sheetData>
    <row r="1" spans="1:30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0" ht="17.25" customHeight="1">
      <c r="A2" s="206" t="s">
        <v>91</v>
      </c>
      <c r="B2" s="205"/>
      <c r="C2" s="205"/>
      <c r="D2" s="206" t="s">
        <v>154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0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0" ht="15.75">
      <c r="A5" s="4" t="s">
        <v>42</v>
      </c>
      <c r="C5" s="6"/>
      <c r="D5" s="6"/>
      <c r="E5" s="6"/>
      <c r="F5" s="289" t="s">
        <v>151</v>
      </c>
      <c r="K5" s="5"/>
      <c r="Q5" s="12"/>
      <c r="R5" s="12"/>
      <c r="S5" s="12"/>
      <c r="T5" s="12"/>
      <c r="U5" s="12"/>
    </row>
    <row r="6" spans="1:30" ht="15">
      <c r="A6" s="30"/>
      <c r="B6" s="4"/>
      <c r="C6" s="4"/>
      <c r="D6" s="4"/>
      <c r="F6" s="14"/>
      <c r="K6" s="300"/>
    </row>
    <row r="7" spans="1:30">
      <c r="A7" t="s">
        <v>3</v>
      </c>
      <c r="F7" s="290">
        <f>INDEX(Project_inputs!$J$101:$M$106, MATCH(D$2, Project_inputs!$C$101:$C$106, 0), MATCH(A7, Project_inputs!$J$100:$M$100,0))</f>
        <v>2018</v>
      </c>
      <c r="K7" s="134"/>
    </row>
    <row r="8" spans="1:30">
      <c r="A8" t="s">
        <v>36</v>
      </c>
      <c r="F8" s="290">
        <f>INDEX(Project_inputs!$J$101:$M$106, MATCH(D$2, Project_inputs!$C$101:$C$106, 0), MATCH(A8, Project_inputs!$J$100:$M$100,0))</f>
        <v>2018</v>
      </c>
      <c r="G8" s="99"/>
      <c r="K8" s="134"/>
    </row>
    <row r="9" spans="1:30" ht="15">
      <c r="A9" s="4"/>
      <c r="B9" s="4"/>
      <c r="C9" s="4"/>
      <c r="D9" s="4"/>
      <c r="E9" s="4"/>
      <c r="F9" s="4"/>
      <c r="G9" s="181"/>
      <c r="K9" s="134"/>
    </row>
    <row r="10" spans="1:30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0" ht="15.7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2018</v>
      </c>
      <c r="K11" s="94">
        <f>IF(K$12="design", $F$7, $F$8)</f>
        <v>2018</v>
      </c>
      <c r="L11" s="93"/>
      <c r="M11" s="94">
        <f>IF(M$12="design", $F$7, $F$8)</f>
        <v>2018</v>
      </c>
      <c r="N11" s="93"/>
      <c r="O11" s="94">
        <f t="shared" ref="O11:U11" si="0">IF(O$12="design", $F$7, $F$8)</f>
        <v>2018</v>
      </c>
      <c r="P11" s="93"/>
      <c r="Q11" s="94">
        <f t="shared" si="0"/>
        <v>2018</v>
      </c>
      <c r="R11" s="94">
        <f t="shared" si="0"/>
        <v>2018</v>
      </c>
      <c r="S11" s="94">
        <f t="shared" si="0"/>
        <v>2018</v>
      </c>
      <c r="T11" s="94">
        <f t="shared" si="0"/>
        <v>2018</v>
      </c>
      <c r="U11" s="94">
        <f t="shared" si="0"/>
        <v>2018</v>
      </c>
      <c r="V11" s="18"/>
      <c r="W11" s="18"/>
    </row>
    <row r="12" spans="1:30" s="8" customFormat="1" ht="15.7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147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</row>
    <row r="13" spans="1:30" s="8" customFormat="1" ht="15.75">
      <c r="A13" s="6"/>
      <c r="B13" s="285" t="s">
        <v>183</v>
      </c>
      <c r="C13" s="286"/>
      <c r="D13" s="287"/>
      <c r="E13" s="285"/>
      <c r="F13" s="288"/>
      <c r="G13" s="288"/>
      <c r="H13" s="285"/>
      <c r="I13" s="285"/>
      <c r="J13" s="287"/>
      <c r="K13" s="285"/>
      <c r="L13" s="285"/>
      <c r="M13" s="285"/>
      <c r="N13" s="285"/>
      <c r="O13" s="92"/>
      <c r="P13" s="285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181.95510004498979</v>
      </c>
      <c r="S13" s="92">
        <f ca="1">INDEX(INDIRECT($F$5&amp;"_rates"), MATCH(S$12, INDIRECT($F$5&amp;"_roles"), 0), MATCH($F$8, INDIRECT($F$5&amp;"_years"),0))</f>
        <v>166.89220824524313</v>
      </c>
      <c r="T13" s="92">
        <f ca="1">INDEX(INDIRECT($F$5&amp;"_rates"), MATCH(T$12, INDIRECT($F$5&amp;"_roles"), 0), MATCH($F$8, INDIRECT($F$5&amp;"_years"),0))</f>
        <v>235.9085095765634</v>
      </c>
      <c r="U13" s="92">
        <f ca="1">INDEX(INDIRECT($F$5&amp;"_rates"), MATCH(U$12, INDIRECT($F$5&amp;"_roles"), 0), MATCH($F$8, INDIRECT($F$5&amp;"_years"),0))</f>
        <v>164.56285614407247</v>
      </c>
      <c r="X13"/>
      <c r="Y13" s="364"/>
      <c r="Z13"/>
      <c r="AA13"/>
    </row>
    <row r="14" spans="1:30" s="8" customFormat="1" ht="15.7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 s="364"/>
      <c r="Z14"/>
      <c r="AA14"/>
    </row>
    <row r="15" spans="1:30" s="308" customFormat="1">
      <c r="B15" s="308" t="s">
        <v>25</v>
      </c>
      <c r="F15" s="145"/>
      <c r="G15" s="145"/>
      <c r="J15" s="84"/>
      <c r="K15" s="84"/>
      <c r="M15" s="84"/>
      <c r="O15" s="84"/>
      <c r="Q15" s="311">
        <v>7056</v>
      </c>
      <c r="R15" s="98"/>
      <c r="S15" s="98"/>
      <c r="T15" s="98"/>
      <c r="U15" s="98"/>
    </row>
    <row r="16" spans="1:30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  <c r="AB16" s="47"/>
      <c r="AC16" s="47"/>
      <c r="AD16" s="47"/>
    </row>
    <row r="17" spans="2:28" ht="15">
      <c r="B17" s="9" t="s">
        <v>55</v>
      </c>
      <c r="M17" s="18"/>
    </row>
    <row r="18" spans="2:28">
      <c r="D18" s="17" t="s">
        <v>127</v>
      </c>
      <c r="F18" s="121"/>
      <c r="G18" s="14"/>
      <c r="J18" s="95">
        <f>INDEX(Project_inputs!$I$11:$I$45, MATCH(D18, Project_inputs!$D$11:$D$45,0))</f>
        <v>357</v>
      </c>
      <c r="K18" s="22">
        <v>1079</v>
      </c>
      <c r="M18" s="87"/>
      <c r="O18" s="84"/>
      <c r="Q18" s="84"/>
      <c r="R18" s="22">
        <v>5125</v>
      </c>
      <c r="S18" s="22">
        <v>0</v>
      </c>
      <c r="T18" s="22">
        <v>0</v>
      </c>
      <c r="U18" s="22">
        <v>0</v>
      </c>
      <c r="X18" s="308"/>
      <c r="Y18" s="321"/>
      <c r="Z18" s="308"/>
      <c r="AA18" s="321"/>
    </row>
    <row r="19" spans="2:28">
      <c r="D19" s="17" t="s">
        <v>128</v>
      </c>
      <c r="F19" s="121"/>
      <c r="G19" s="14"/>
      <c r="J19" s="95">
        <f>INDEX(Project_inputs!$I$11:$I$45, MATCH(D19, Project_inputs!$D$11:$D$45,0))</f>
        <v>531</v>
      </c>
      <c r="K19" s="22">
        <v>1104</v>
      </c>
      <c r="M19" s="87"/>
      <c r="O19" s="84"/>
      <c r="Q19" s="84"/>
      <c r="R19" s="22">
        <v>6346</v>
      </c>
      <c r="S19" s="22">
        <v>0</v>
      </c>
      <c r="T19" s="22">
        <v>0</v>
      </c>
      <c r="U19" s="22">
        <v>0</v>
      </c>
      <c r="X19" s="308"/>
      <c r="Y19" s="321"/>
      <c r="Z19" s="308"/>
      <c r="AA19" s="321"/>
    </row>
    <row r="20" spans="2:28">
      <c r="D20" t="s">
        <v>87</v>
      </c>
      <c r="F20" s="100"/>
      <c r="H20" s="12"/>
      <c r="I20" s="12"/>
      <c r="J20" s="95">
        <f>INDEX(Project_inputs!$I$11:$I$45, MATCH(D20, Project_inputs!$D$11:$D$45,0))</f>
        <v>24347</v>
      </c>
      <c r="K20" s="22">
        <v>13</v>
      </c>
      <c r="M20" s="87"/>
      <c r="O20" s="84"/>
      <c r="Q20" s="84"/>
      <c r="R20" s="22">
        <v>1248</v>
      </c>
      <c r="S20" s="22">
        <v>0</v>
      </c>
      <c r="T20" s="22">
        <v>520</v>
      </c>
      <c r="U20" s="22">
        <v>0</v>
      </c>
      <c r="X20" s="308"/>
      <c r="Y20" s="321"/>
      <c r="Z20" s="308"/>
      <c r="AA20" s="308"/>
    </row>
    <row r="21" spans="2:28">
      <c r="D21" s="17" t="s">
        <v>79</v>
      </c>
      <c r="F21" s="121"/>
      <c r="H21" s="12"/>
      <c r="I21" s="12"/>
      <c r="J21" s="95">
        <f>INDEX(Project_inputs!$I$11:$I$45, MATCH(D21, Project_inputs!$D$11:$D$45,0))</f>
        <v>5976</v>
      </c>
      <c r="K21" s="22">
        <v>21</v>
      </c>
      <c r="M21" s="87"/>
      <c r="O21" s="84"/>
      <c r="Q21" s="84"/>
      <c r="R21" s="22">
        <v>0</v>
      </c>
      <c r="S21" s="22">
        <v>168</v>
      </c>
      <c r="T21" s="22">
        <v>672</v>
      </c>
      <c r="U21" s="22">
        <v>0</v>
      </c>
      <c r="X21" s="308"/>
      <c r="Y21" s="321"/>
      <c r="Z21" s="308"/>
      <c r="AA21" s="308"/>
    </row>
    <row r="22" spans="2:28">
      <c r="D22" t="s">
        <v>7</v>
      </c>
      <c r="F22" s="121"/>
      <c r="J22" s="95">
        <f>INDEX(Project_inputs!$I$11:$I$45, MATCH(D22, Project_inputs!$D$11:$D$45,0))</f>
        <v>14347</v>
      </c>
      <c r="K22" s="22">
        <v>32</v>
      </c>
      <c r="M22" s="87"/>
      <c r="O22" s="84"/>
      <c r="Q22" s="84"/>
      <c r="R22" s="22">
        <v>0</v>
      </c>
      <c r="S22" s="22">
        <v>1760</v>
      </c>
      <c r="T22" s="22">
        <v>512</v>
      </c>
      <c r="U22" s="22">
        <v>960</v>
      </c>
      <c r="X22" s="308"/>
      <c r="Y22" s="321"/>
      <c r="Z22" s="308"/>
      <c r="AA22" s="308"/>
    </row>
    <row r="23" spans="2:28">
      <c r="D23" t="s">
        <v>8</v>
      </c>
      <c r="F23" s="121"/>
      <c r="J23" s="95">
        <f>INDEX(Project_inputs!$I$11:$I$45, MATCH(D23, Project_inputs!$D$11:$D$45,0))</f>
        <v>21835</v>
      </c>
      <c r="K23" s="311">
        <v>77</v>
      </c>
      <c r="M23" s="87"/>
      <c r="O23" s="84"/>
      <c r="Q23" s="84"/>
      <c r="R23" s="311">
        <v>0</v>
      </c>
      <c r="S23" s="311">
        <v>2156</v>
      </c>
      <c r="T23" s="311">
        <v>1232</v>
      </c>
      <c r="U23" s="311">
        <v>2310</v>
      </c>
      <c r="X23" s="308"/>
      <c r="Y23" s="321"/>
      <c r="Z23" s="308"/>
      <c r="AA23" s="308"/>
    </row>
    <row r="24" spans="2:28">
      <c r="D24" t="s">
        <v>22</v>
      </c>
      <c r="F24" s="121"/>
      <c r="J24" s="95">
        <f>INDEX(Project_inputs!$I$11:$I$45, MATCH(D24, Project_inputs!$D$11:$D$45,0))</f>
        <v>205</v>
      </c>
      <c r="K24" s="22">
        <v>43</v>
      </c>
      <c r="M24" s="87"/>
      <c r="O24" s="84"/>
      <c r="Q24" s="84"/>
      <c r="R24" s="22">
        <v>312</v>
      </c>
      <c r="S24" s="22">
        <v>0</v>
      </c>
      <c r="T24" s="22">
        <v>0</v>
      </c>
      <c r="U24" s="22">
        <v>0</v>
      </c>
      <c r="X24" s="308"/>
      <c r="Y24" s="321"/>
      <c r="Z24" s="308"/>
      <c r="AA24" s="308"/>
    </row>
    <row r="25" spans="2:28">
      <c r="D25" t="s">
        <v>116</v>
      </c>
      <c r="F25" s="121"/>
      <c r="J25" s="95">
        <f>INDEX(Project_inputs!$I$11:$I$45, MATCH(D25, Project_inputs!$D$11:$D$45,0))</f>
        <v>11265</v>
      </c>
      <c r="K25" s="22">
        <v>59</v>
      </c>
      <c r="M25" s="87"/>
      <c r="O25" s="84"/>
      <c r="Q25" s="84"/>
      <c r="R25" s="22">
        <v>604.98412698412699</v>
      </c>
      <c r="S25" s="22">
        <v>0</v>
      </c>
      <c r="T25" s="22">
        <v>0</v>
      </c>
      <c r="U25" s="22">
        <v>0</v>
      </c>
      <c r="X25" s="308"/>
      <c r="Y25" s="321"/>
      <c r="Z25" s="308"/>
      <c r="AA25" s="308"/>
    </row>
    <row r="26" spans="2:28">
      <c r="D26" t="s">
        <v>117</v>
      </c>
      <c r="F26" s="121"/>
      <c r="J26" s="95">
        <f>INDEX(Project_inputs!$I$11:$I$45, MATCH(D26, Project_inputs!$D$11:$D$45,0))</f>
        <v>13623</v>
      </c>
      <c r="K26" s="22">
        <v>4</v>
      </c>
      <c r="M26" s="87"/>
      <c r="O26" s="84"/>
      <c r="Q26" s="84"/>
      <c r="R26" s="22">
        <v>0</v>
      </c>
      <c r="S26" s="22">
        <v>32</v>
      </c>
      <c r="T26" s="22">
        <v>128</v>
      </c>
      <c r="U26" s="22">
        <v>0</v>
      </c>
      <c r="X26" s="308"/>
      <c r="Y26" s="321"/>
      <c r="Z26" s="308"/>
      <c r="AA26" s="308"/>
    </row>
    <row r="27" spans="2:28">
      <c r="D27" t="s">
        <v>118</v>
      </c>
      <c r="F27" s="121"/>
      <c r="J27" s="95">
        <f>INDEX(Project_inputs!$I$11:$I$45, MATCH(D27, Project_inputs!$D$11:$D$45,0))</f>
        <v>145694</v>
      </c>
      <c r="K27" s="22">
        <v>2</v>
      </c>
      <c r="M27" s="87"/>
      <c r="O27" s="84"/>
      <c r="Q27" s="84"/>
      <c r="R27" s="22">
        <v>0</v>
      </c>
      <c r="S27" s="22">
        <v>324</v>
      </c>
      <c r="T27" s="22">
        <v>80</v>
      </c>
      <c r="U27" s="22">
        <v>0</v>
      </c>
      <c r="X27" s="308"/>
      <c r="Y27" s="321"/>
      <c r="Z27" s="308"/>
      <c r="AA27" s="308"/>
    </row>
    <row r="28" spans="2:28">
      <c r="D28" t="s">
        <v>143</v>
      </c>
      <c r="F28" s="100"/>
      <c r="J28" s="95">
        <f>INDEX(Project_inputs!$I$11:$I$45, MATCH(D28, Project_inputs!$D$11:$D$45,0))</f>
        <v>96614</v>
      </c>
      <c r="K28" s="311">
        <v>9</v>
      </c>
      <c r="M28" s="87"/>
      <c r="O28" s="84"/>
      <c r="Q28" s="84"/>
      <c r="R28" s="22"/>
      <c r="S28" s="22"/>
      <c r="T28" s="22"/>
      <c r="U28" s="22"/>
      <c r="X28" s="308"/>
      <c r="Y28" s="321"/>
      <c r="Z28" s="308"/>
      <c r="AA28" s="308"/>
    </row>
    <row r="29" spans="2:28">
      <c r="D29" t="s">
        <v>181</v>
      </c>
      <c r="F29" s="100"/>
      <c r="J29" s="311">
        <v>625174</v>
      </c>
      <c r="K29" s="22">
        <v>1</v>
      </c>
      <c r="M29" s="87"/>
      <c r="O29" s="84"/>
      <c r="Q29" s="84"/>
      <c r="R29" s="22"/>
      <c r="S29" s="22"/>
      <c r="T29" s="22"/>
      <c r="U29" s="22"/>
      <c r="X29" s="308"/>
      <c r="Y29" s="308"/>
      <c r="Z29" s="308"/>
      <c r="AA29" s="308"/>
    </row>
    <row r="30" spans="2:28">
      <c r="D30" t="s">
        <v>165</v>
      </c>
      <c r="F30" s="100"/>
      <c r="J30" s="95">
        <f>INDEX(Project_inputs!$I$11:$I$45, MATCH(D30, Project_inputs!$D$11:$D$45,0))</f>
        <v>312</v>
      </c>
      <c r="K30" s="22">
        <v>10609</v>
      </c>
      <c r="M30" s="87"/>
      <c r="O30" s="84"/>
      <c r="Q30" s="84"/>
      <c r="R30" s="22"/>
      <c r="S30" s="22"/>
      <c r="T30" s="22"/>
      <c r="U30" s="22"/>
      <c r="X30" s="308"/>
      <c r="Y30" s="308"/>
      <c r="Z30" s="308"/>
      <c r="AA30" s="308"/>
    </row>
    <row r="31" spans="2:28">
      <c r="D31" t="s">
        <v>175</v>
      </c>
      <c r="F31" s="100"/>
      <c r="J31" s="95">
        <f>INDEX(Project_inputs!$I$11:$I$45, MATCH(D31, Project_inputs!$D$11:$D$45,0))</f>
        <v>800379</v>
      </c>
      <c r="K31" s="311">
        <v>1</v>
      </c>
      <c r="M31" s="87"/>
      <c r="O31" s="84"/>
      <c r="Q31" s="84"/>
      <c r="R31" s="22"/>
      <c r="S31" s="22"/>
      <c r="T31" s="22"/>
      <c r="U31" s="22"/>
      <c r="X31" s="308"/>
      <c r="Y31" s="321"/>
      <c r="Z31" s="308"/>
      <c r="AA31" s="308"/>
      <c r="AB31" s="144"/>
    </row>
    <row r="32" spans="2:28">
      <c r="D32" t="s">
        <v>152</v>
      </c>
      <c r="F32" s="100"/>
      <c r="J32" s="95">
        <f>INDEX(Project_inputs!$I$11:$I$45, MATCH(D32, Project_inputs!$D$11:$D$45,0))</f>
        <v>704777</v>
      </c>
      <c r="K32" s="311">
        <v>3</v>
      </c>
      <c r="M32" s="87"/>
      <c r="O32" s="84"/>
      <c r="Q32" s="84"/>
      <c r="R32" s="22"/>
      <c r="S32" s="22"/>
      <c r="T32" s="22"/>
      <c r="U32" s="22"/>
      <c r="X32" s="308"/>
      <c r="Y32" s="321"/>
      <c r="Z32" s="308"/>
      <c r="AA32" s="308"/>
      <c r="AB32" s="144"/>
    </row>
    <row r="33" spans="1:28">
      <c r="D33" t="s">
        <v>153</v>
      </c>
      <c r="F33" s="100"/>
      <c r="J33" s="95">
        <f>INDEX(Project_inputs!$I$11:$I$45, MATCH(D33, Project_inputs!$D$11:$D$45,0))</f>
        <v>800379</v>
      </c>
      <c r="K33" s="311">
        <v>6</v>
      </c>
      <c r="M33" s="87"/>
      <c r="O33" s="84"/>
      <c r="Q33" s="84"/>
      <c r="R33" s="22"/>
      <c r="S33" s="22"/>
      <c r="T33" s="22"/>
      <c r="U33" s="22"/>
      <c r="X33" s="308"/>
      <c r="Y33" s="321"/>
      <c r="Z33" s="308"/>
      <c r="AA33" s="308"/>
      <c r="AB33" s="144"/>
    </row>
    <row r="34" spans="1:28">
      <c r="D34" t="s">
        <v>182</v>
      </c>
      <c r="F34" s="100"/>
      <c r="J34" s="311">
        <v>819664</v>
      </c>
      <c r="K34" s="311">
        <v>1</v>
      </c>
      <c r="L34" s="301"/>
      <c r="M34" s="303"/>
      <c r="O34" s="84"/>
      <c r="Q34" s="84"/>
      <c r="R34" s="22"/>
      <c r="S34" s="22"/>
      <c r="T34" s="22"/>
      <c r="U34" s="22"/>
      <c r="X34" s="308"/>
      <c r="Y34" s="321"/>
      <c r="Z34" s="308"/>
      <c r="AA34" s="308"/>
      <c r="AB34" s="144"/>
    </row>
    <row r="35" spans="1:28">
      <c r="D35" s="308" t="s">
        <v>172</v>
      </c>
      <c r="F35" s="100"/>
      <c r="J35" s="311">
        <v>104343</v>
      </c>
      <c r="K35" s="311">
        <v>1</v>
      </c>
      <c r="L35" s="301"/>
      <c r="M35" s="302">
        <v>289842</v>
      </c>
      <c r="O35" s="84"/>
      <c r="Q35" s="84"/>
      <c r="R35" s="22">
        <v>72</v>
      </c>
      <c r="S35" s="22">
        <v>192</v>
      </c>
      <c r="T35" s="22"/>
      <c r="U35" s="22"/>
      <c r="X35" s="308"/>
      <c r="Y35" s="321"/>
      <c r="Z35" s="308"/>
      <c r="AA35" s="308"/>
      <c r="AB35" s="144"/>
    </row>
    <row r="36" spans="1:28">
      <c r="D36" s="308" t="s">
        <v>187</v>
      </c>
      <c r="F36" s="100"/>
      <c r="J36" s="311">
        <f>J40+J41+J43+J44+J28</f>
        <v>1515052</v>
      </c>
      <c r="K36" s="22">
        <v>1</v>
      </c>
      <c r="M36" s="87"/>
      <c r="O36" s="84"/>
      <c r="Q36" s="84"/>
      <c r="R36" s="22"/>
      <c r="S36" s="22"/>
      <c r="T36" s="22">
        <v>360</v>
      </c>
      <c r="U36" s="22">
        <v>600</v>
      </c>
      <c r="X36" s="308"/>
      <c r="Y36" s="321"/>
      <c r="Z36" s="308"/>
      <c r="AA36" s="308"/>
      <c r="AB36" s="144"/>
    </row>
    <row r="37" spans="1:28">
      <c r="M37" s="18"/>
      <c r="O37" s="18"/>
      <c r="Q37" s="18"/>
      <c r="X37" s="308"/>
      <c r="Y37" s="308"/>
      <c r="Z37" s="308"/>
      <c r="AA37" s="308"/>
    </row>
    <row r="38" spans="1:28" ht="15">
      <c r="A38" s="18"/>
      <c r="B38" s="9" t="s">
        <v>9</v>
      </c>
      <c r="C38" s="18"/>
      <c r="D38" s="18"/>
      <c r="M38" s="18"/>
      <c r="O38" s="18"/>
      <c r="Q38" s="18"/>
      <c r="X38" s="308"/>
      <c r="Y38" s="308"/>
      <c r="Z38" s="308"/>
      <c r="AA38" s="308"/>
    </row>
    <row r="39" spans="1:28">
      <c r="C39" s="10" t="s">
        <v>10</v>
      </c>
      <c r="M39" s="18"/>
      <c r="O39" s="18"/>
      <c r="Q39" s="18"/>
      <c r="X39" s="308"/>
      <c r="Y39" s="308"/>
      <c r="Z39" s="308"/>
      <c r="AA39" s="308"/>
    </row>
    <row r="40" spans="1:28">
      <c r="D40" t="s">
        <v>11</v>
      </c>
      <c r="F40" s="146"/>
      <c r="J40" s="95">
        <f>INDEX(Project_inputs!$I$11:$I$45, MATCH(D40, Project_inputs!$D$11:$D$45,0))</f>
        <v>1159367</v>
      </c>
      <c r="K40" s="311">
        <v>3</v>
      </c>
      <c r="M40" s="87"/>
      <c r="O40" s="84"/>
      <c r="Q40" s="84"/>
      <c r="R40" s="22"/>
      <c r="S40" s="22"/>
      <c r="T40" s="22"/>
      <c r="U40" s="22">
        <v>6108</v>
      </c>
      <c r="X40" s="308"/>
      <c r="Y40" s="308"/>
      <c r="Z40" s="308"/>
      <c r="AA40" s="308"/>
      <c r="AB40" s="144"/>
    </row>
    <row r="41" spans="1:28">
      <c r="D41" t="s">
        <v>12</v>
      </c>
      <c r="F41" s="100"/>
      <c r="J41" s="95">
        <f>INDEX(Project_inputs!$I$11:$I$45, MATCH(D41, Project_inputs!$D$11:$D$45,0))</f>
        <v>144921</v>
      </c>
      <c r="K41" s="311">
        <v>1</v>
      </c>
      <c r="M41" s="87"/>
      <c r="O41" s="84"/>
      <c r="Q41" s="84"/>
      <c r="R41" s="22"/>
      <c r="S41" s="22"/>
      <c r="T41" s="22"/>
      <c r="U41" s="22"/>
      <c r="X41" s="308"/>
      <c r="Y41" s="308"/>
      <c r="Z41" s="308"/>
      <c r="AA41" s="308"/>
    </row>
    <row r="42" spans="1:28">
      <c r="D42" t="s">
        <v>178</v>
      </c>
      <c r="F42" s="100"/>
      <c r="J42" s="95">
        <f>INDEX(Project_inputs!$I$11:$I$45, MATCH(D42, Project_inputs!$D$11:$D$45,0))</f>
        <v>870491</v>
      </c>
      <c r="K42" s="22"/>
      <c r="M42" s="87"/>
      <c r="O42" s="84"/>
      <c r="Q42" s="84"/>
      <c r="R42" s="22"/>
      <c r="S42" s="22"/>
      <c r="T42" s="22"/>
      <c r="U42" s="22"/>
      <c r="X42" s="308"/>
      <c r="Y42" s="308"/>
      <c r="Z42" s="308"/>
      <c r="AA42" s="308"/>
    </row>
    <row r="43" spans="1:28">
      <c r="D43" t="s">
        <v>13</v>
      </c>
      <c r="F43" s="100"/>
      <c r="J43" s="95">
        <f>INDEX(Project_inputs!$I$11:$I$45, MATCH(D43, Project_inputs!$D$11:$D$45,0))</f>
        <v>66809</v>
      </c>
      <c r="K43" s="22">
        <v>3</v>
      </c>
      <c r="M43" s="87"/>
      <c r="O43" s="84"/>
      <c r="Q43" s="84"/>
      <c r="R43" s="22"/>
      <c r="S43" s="22"/>
      <c r="T43" s="22"/>
      <c r="U43" s="22"/>
      <c r="X43" s="308"/>
      <c r="Y43" s="308"/>
      <c r="Z43" s="308"/>
      <c r="AA43" s="308"/>
    </row>
    <row r="44" spans="1:28">
      <c r="D44" t="s">
        <v>23</v>
      </c>
      <c r="F44" s="100"/>
      <c r="J44" s="95">
        <f>INDEX(Project_inputs!$I$11:$I$45, MATCH(D44, Project_inputs!$D$11:$D$45,0))</f>
        <v>47341</v>
      </c>
      <c r="K44" s="22">
        <v>0</v>
      </c>
      <c r="M44" s="87"/>
      <c r="O44" s="84"/>
      <c r="Q44" s="84"/>
      <c r="R44" s="22"/>
      <c r="S44" s="22"/>
      <c r="T44" s="22"/>
      <c r="U44" s="22"/>
      <c r="X44" s="308"/>
      <c r="Y44" s="308"/>
      <c r="Z44" s="308"/>
      <c r="AA44" s="308"/>
    </row>
    <row r="45" spans="1:28">
      <c r="D45" t="s">
        <v>24</v>
      </c>
      <c r="F45" s="100"/>
      <c r="J45" s="95">
        <f>INDEX(Project_inputs!$I$11:$I$45, MATCH(D45, Project_inputs!$D$11:$D$45,0))</f>
        <v>52172</v>
      </c>
      <c r="K45" s="22">
        <v>2</v>
      </c>
      <c r="M45" s="87"/>
      <c r="O45" s="84"/>
      <c r="Q45" s="84"/>
      <c r="R45" s="22"/>
      <c r="S45" s="22"/>
      <c r="T45" s="22"/>
      <c r="U45" s="22"/>
      <c r="X45" s="308"/>
      <c r="Y45" s="308"/>
      <c r="Z45" s="308"/>
      <c r="AA45" s="308"/>
    </row>
    <row r="46" spans="1:28">
      <c r="D46" t="s">
        <v>14</v>
      </c>
      <c r="F46" s="100"/>
      <c r="J46" s="95">
        <f>INDEX(Project_inputs!$I$11:$I$45, MATCH(D46, Project_inputs!$D$11:$D$45,0))</f>
        <v>309177</v>
      </c>
      <c r="K46" s="311">
        <v>1</v>
      </c>
      <c r="M46" s="87"/>
      <c r="O46" s="84"/>
      <c r="Q46" s="84"/>
      <c r="R46" s="22"/>
      <c r="S46" s="22"/>
      <c r="T46" s="22"/>
      <c r="U46" s="22"/>
      <c r="X46" s="308"/>
      <c r="Y46" s="308"/>
      <c r="Z46" s="308"/>
      <c r="AA46" s="308"/>
    </row>
    <row r="47" spans="1:28">
      <c r="D47" t="s">
        <v>15</v>
      </c>
      <c r="F47" s="100"/>
      <c r="J47" s="95">
        <f>INDEX(Project_inputs!$I$11:$I$45, MATCH(D47, Project_inputs!$D$11:$D$45,0))</f>
        <v>48307</v>
      </c>
      <c r="K47" s="22">
        <v>1</v>
      </c>
      <c r="M47" s="87"/>
      <c r="O47" s="84"/>
      <c r="Q47" s="84"/>
      <c r="R47" s="22"/>
      <c r="S47" s="22"/>
      <c r="T47" s="22"/>
      <c r="U47" s="22"/>
      <c r="X47" s="308"/>
      <c r="Y47" s="308"/>
      <c r="Z47" s="308"/>
      <c r="AA47" s="308"/>
    </row>
    <row r="48" spans="1:28">
      <c r="D48" t="s">
        <v>92</v>
      </c>
      <c r="F48" s="100"/>
      <c r="J48" s="95">
        <f>INDEX(Project_inputs!$I$11:$I$45, MATCH(D48, Project_inputs!$D$11:$D$45,0))</f>
        <v>401914</v>
      </c>
      <c r="K48" s="22"/>
      <c r="M48" s="87"/>
      <c r="O48" s="84"/>
      <c r="Q48" s="84"/>
      <c r="R48" s="22"/>
      <c r="S48" s="22"/>
      <c r="T48" s="22"/>
      <c r="U48" s="22"/>
      <c r="X48" s="308"/>
      <c r="Y48" s="308"/>
      <c r="Z48" s="308"/>
      <c r="AA48" s="308"/>
    </row>
    <row r="49" spans="1:30">
      <c r="D49" t="s">
        <v>57</v>
      </c>
      <c r="F49" s="100"/>
      <c r="J49" s="95">
        <f>INDEX(Project_inputs!$I$11:$I$45, MATCH(D49, Project_inputs!$D$11:$D$45,0))</f>
        <v>68615</v>
      </c>
      <c r="K49" s="22"/>
      <c r="M49" s="87"/>
      <c r="O49" s="84"/>
      <c r="Q49" s="84"/>
      <c r="R49" s="22"/>
      <c r="S49" s="22"/>
      <c r="T49" s="22"/>
      <c r="U49" s="22"/>
      <c r="X49" s="308"/>
      <c r="Y49" s="308"/>
      <c r="Z49" s="308"/>
      <c r="AA49" s="308"/>
    </row>
    <row r="50" spans="1:30">
      <c r="D50" t="s">
        <v>16</v>
      </c>
      <c r="F50" s="100"/>
      <c r="J50" s="95">
        <f>INDEX(Project_inputs!$I$11:$I$45, MATCH(D50, Project_inputs!$D$11:$D$45,0))</f>
        <v>16521</v>
      </c>
      <c r="K50" s="22">
        <v>3</v>
      </c>
      <c r="M50" s="87"/>
      <c r="O50" s="84"/>
      <c r="Q50" s="84"/>
      <c r="R50" s="22"/>
      <c r="S50" s="22"/>
      <c r="T50" s="22"/>
      <c r="U50" s="22"/>
      <c r="X50" s="308"/>
      <c r="Y50" s="308"/>
      <c r="Z50" s="308"/>
      <c r="AA50" s="308"/>
    </row>
    <row r="51" spans="1:30">
      <c r="D51" s="315" t="s">
        <v>169</v>
      </c>
      <c r="F51" s="100"/>
      <c r="J51" s="95">
        <f>INDEX(Project_inputs!$I$11:$I$45, MATCH(D51, Project_inputs!$D$11:$D$45,0))</f>
        <v>216852</v>
      </c>
      <c r="K51" s="311">
        <v>1</v>
      </c>
      <c r="M51" s="87"/>
      <c r="O51" s="84"/>
      <c r="Q51" s="84"/>
      <c r="R51" s="22"/>
      <c r="S51" s="22"/>
      <c r="T51" s="22"/>
      <c r="U51" s="22"/>
      <c r="X51" s="308"/>
      <c r="Y51" s="308"/>
      <c r="Z51" s="308"/>
      <c r="AA51" s="308"/>
    </row>
    <row r="52" spans="1:30">
      <c r="D52" s="315" t="s">
        <v>160</v>
      </c>
      <c r="F52" s="100"/>
      <c r="J52" s="306">
        <v>352189</v>
      </c>
      <c r="K52" s="311">
        <v>1</v>
      </c>
      <c r="M52" s="87"/>
      <c r="O52" s="84"/>
      <c r="Q52" s="84"/>
      <c r="R52" s="22"/>
      <c r="S52" s="22"/>
      <c r="T52" s="22"/>
      <c r="U52" s="22"/>
      <c r="X52" s="308"/>
      <c r="Y52" s="308"/>
      <c r="Z52" s="308"/>
      <c r="AA52" s="308"/>
    </row>
    <row r="53" spans="1:30">
      <c r="C53" s="10"/>
      <c r="J53" s="305"/>
      <c r="O53" s="18"/>
      <c r="Q53" s="18"/>
      <c r="X53" s="308"/>
      <c r="Y53" s="308"/>
      <c r="Z53" s="308"/>
      <c r="AA53" s="308"/>
    </row>
    <row r="54" spans="1:30">
      <c r="C54" s="5" t="s">
        <v>126</v>
      </c>
      <c r="D54" s="13"/>
      <c r="F54" s="146"/>
      <c r="J54" s="306">
        <v>483593</v>
      </c>
      <c r="K54" s="22">
        <v>1</v>
      </c>
      <c r="M54" s="87"/>
      <c r="O54" s="307">
        <v>17802</v>
      </c>
      <c r="Q54" s="84"/>
      <c r="R54" s="141"/>
      <c r="S54" s="22"/>
      <c r="T54" s="22">
        <v>5556</v>
      </c>
      <c r="U54" s="22">
        <v>1925</v>
      </c>
      <c r="X54" s="308"/>
      <c r="Y54" s="308"/>
      <c r="Z54" s="308"/>
      <c r="AA54" s="308"/>
    </row>
    <row r="55" spans="1:30">
      <c r="C55" s="5" t="s">
        <v>20</v>
      </c>
      <c r="D55" s="13"/>
      <c r="F55" s="145"/>
      <c r="J55" s="84"/>
      <c r="K55" s="84"/>
      <c r="M55" s="84"/>
      <c r="O55" s="311">
        <v>1255073</v>
      </c>
      <c r="Q55" s="84"/>
      <c r="R55" s="22"/>
      <c r="S55" s="22"/>
      <c r="T55" s="22"/>
      <c r="U55" s="22"/>
      <c r="V55" s="47"/>
      <c r="W55" s="47"/>
      <c r="X55" s="308"/>
      <c r="Y55" s="308"/>
      <c r="Z55" s="308"/>
      <c r="AA55" s="308"/>
    </row>
    <row r="56" spans="1:30">
      <c r="C56" s="5" t="s">
        <v>77</v>
      </c>
      <c r="D56" s="13"/>
      <c r="F56" s="145"/>
      <c r="J56" s="84"/>
      <c r="K56" s="84"/>
      <c r="M56" s="84"/>
      <c r="O56" s="311">
        <v>1357114</v>
      </c>
      <c r="Q56" s="84"/>
      <c r="R56" s="84"/>
      <c r="S56" s="84"/>
      <c r="T56" s="84"/>
      <c r="U56" s="84"/>
      <c r="V56" s="47"/>
      <c r="W56" s="47"/>
      <c r="X56" s="134"/>
      <c r="Y56" s="308"/>
      <c r="Z56" s="308"/>
      <c r="AA56" s="308"/>
    </row>
    <row r="57" spans="1:30">
      <c r="C57" s="10"/>
      <c r="D57" s="13"/>
      <c r="O57" s="135"/>
      <c r="Q57" s="47"/>
      <c r="R57" s="47"/>
      <c r="S57" s="47"/>
      <c r="T57" s="47"/>
      <c r="U57" s="47"/>
      <c r="V57" s="47"/>
      <c r="W57" s="47"/>
      <c r="X57" s="308"/>
      <c r="Y57" s="308"/>
      <c r="Z57" s="308"/>
      <c r="AA57" s="308"/>
    </row>
    <row r="58" spans="1:30" ht="15">
      <c r="B58" s="9" t="s">
        <v>17</v>
      </c>
      <c r="C58" s="10"/>
      <c r="D58" s="13"/>
      <c r="M58" s="8"/>
      <c r="O58" s="47"/>
      <c r="Q58" s="47"/>
      <c r="R58" s="47"/>
      <c r="S58" s="47"/>
      <c r="T58" s="47"/>
      <c r="U58" s="47"/>
      <c r="V58" s="47"/>
      <c r="W58" s="47"/>
      <c r="X58" s="308"/>
      <c r="Y58" s="308"/>
      <c r="Z58" s="308"/>
      <c r="AA58" s="308"/>
    </row>
    <row r="59" spans="1:30" ht="12.75" customHeight="1">
      <c r="B59" s="9"/>
      <c r="C59" s="10"/>
      <c r="D59" s="19" t="s">
        <v>28</v>
      </c>
      <c r="F59" s="145"/>
      <c r="M59" s="311">
        <v>649397</v>
      </c>
      <c r="O59" s="47"/>
      <c r="Q59" s="47"/>
      <c r="R59" s="131"/>
      <c r="S59" s="47"/>
      <c r="T59" s="47"/>
      <c r="U59" s="47"/>
      <c r="V59" s="47"/>
      <c r="W59" s="47"/>
      <c r="X59" s="308"/>
      <c r="Y59" s="308"/>
      <c r="Z59" s="308"/>
      <c r="AA59" s="308"/>
    </row>
    <row r="60" spans="1:30">
      <c r="C60" s="10"/>
      <c r="D60" s="19" t="s">
        <v>31</v>
      </c>
      <c r="F60" s="145"/>
      <c r="K60" s="308"/>
      <c r="M60" s="311">
        <v>275221</v>
      </c>
      <c r="O60" s="195"/>
      <c r="Q60" s="47"/>
      <c r="R60" s="47"/>
      <c r="S60" s="47"/>
      <c r="T60" s="47"/>
      <c r="U60" s="47"/>
      <c r="V60" s="47"/>
      <c r="W60" s="47"/>
      <c r="X60" s="308"/>
      <c r="Y60" s="308"/>
      <c r="Z60" s="308"/>
      <c r="AA60" s="308"/>
    </row>
    <row r="61" spans="1:30">
      <c r="C61" s="10"/>
      <c r="D61" s="19" t="s">
        <v>21</v>
      </c>
      <c r="K61" s="308"/>
      <c r="M61" s="311">
        <v>930449.16893424443</v>
      </c>
      <c r="O61" s="47"/>
      <c r="Q61" s="47"/>
      <c r="R61" s="47"/>
      <c r="S61" s="47"/>
      <c r="T61" s="47"/>
      <c r="U61" s="47"/>
      <c r="V61" s="47"/>
      <c r="W61" s="47"/>
      <c r="X61" s="308"/>
      <c r="Y61" s="308"/>
      <c r="Z61" s="308"/>
      <c r="AA61" s="308"/>
    </row>
    <row r="62" spans="1:30">
      <c r="C62" s="10"/>
      <c r="D62" s="180" t="s">
        <v>29</v>
      </c>
      <c r="K62" s="308"/>
      <c r="M62" s="311">
        <v>33815</v>
      </c>
      <c r="O62" s="47"/>
      <c r="Q62" s="47"/>
      <c r="R62" s="47"/>
      <c r="S62" s="47"/>
      <c r="T62" s="47"/>
      <c r="U62" s="47"/>
      <c r="V62" s="47"/>
      <c r="W62" s="47"/>
      <c r="X62" s="308"/>
      <c r="Y62" s="308"/>
      <c r="Z62" s="308"/>
      <c r="AA62" s="308"/>
    </row>
    <row r="63" spans="1:30">
      <c r="C63" s="10"/>
      <c r="D63" s="180" t="s">
        <v>160</v>
      </c>
      <c r="E63" s="134"/>
      <c r="F63" s="145"/>
      <c r="K63" s="308"/>
      <c r="M63" s="311">
        <v>181151</v>
      </c>
      <c r="O63" s="47"/>
      <c r="Q63" s="47"/>
      <c r="R63" s="47"/>
      <c r="S63" s="47"/>
      <c r="T63" s="47"/>
      <c r="U63" s="47"/>
      <c r="V63" s="47"/>
      <c r="W63" s="47"/>
      <c r="X63" s="308"/>
      <c r="Y63" s="47"/>
      <c r="Z63" s="47"/>
      <c r="AA63" s="47"/>
      <c r="AB63" s="47"/>
      <c r="AC63" s="47"/>
      <c r="AD63" s="35"/>
    </row>
    <row r="64" spans="1:30" s="2" customFormat="1">
      <c r="A64"/>
      <c r="B64"/>
      <c r="C64"/>
      <c r="D64"/>
      <c r="E64"/>
      <c r="F64" s="20"/>
      <c r="G64" s="20"/>
      <c r="X64" s="309"/>
      <c r="Y64" s="309"/>
      <c r="Z64" s="309"/>
      <c r="AA64" s="309"/>
    </row>
    <row r="65" spans="1:27" s="2" customFormat="1">
      <c r="A65"/>
      <c r="B65"/>
      <c r="C65"/>
      <c r="D65"/>
      <c r="E65"/>
      <c r="F65" s="20"/>
      <c r="G65" s="20"/>
      <c r="X65" s="309"/>
      <c r="Y65" s="309"/>
      <c r="Z65" s="309"/>
      <c r="AA65" s="309"/>
    </row>
    <row r="66" spans="1:27" s="2" customFormat="1">
      <c r="A66"/>
      <c r="B66"/>
      <c r="C66"/>
      <c r="D66"/>
      <c r="E66"/>
      <c r="F66" s="20"/>
      <c r="G66" s="20"/>
      <c r="X66" s="309"/>
      <c r="Y66" s="309"/>
      <c r="Z66" s="309"/>
      <c r="AA66" s="309"/>
    </row>
    <row r="67" spans="1:27" s="2" customFormat="1">
      <c r="A67"/>
      <c r="B67"/>
      <c r="C67"/>
      <c r="D67"/>
      <c r="E67"/>
      <c r="F67" s="20"/>
      <c r="G67" s="20"/>
      <c r="X67" s="309"/>
      <c r="Y67" s="309"/>
      <c r="Z67" s="309"/>
      <c r="AA67" s="309"/>
    </row>
    <row r="68" spans="1:27" s="2" customFormat="1">
      <c r="A68"/>
      <c r="B68"/>
      <c r="C68"/>
      <c r="D68"/>
      <c r="E68"/>
      <c r="F68" s="20"/>
      <c r="G68" s="20"/>
      <c r="X68" s="309"/>
      <c r="Y68" s="309"/>
      <c r="Z68" s="309"/>
      <c r="AA68" s="309"/>
    </row>
    <row r="69" spans="1:27" s="2" customFormat="1">
      <c r="A69"/>
      <c r="B69"/>
      <c r="C69"/>
      <c r="D69"/>
      <c r="E69"/>
      <c r="F69" s="20"/>
      <c r="G69" s="20"/>
      <c r="X69" s="309"/>
      <c r="Y69" s="309"/>
      <c r="Z69" s="309"/>
      <c r="AA69" s="309"/>
    </row>
    <row r="70" spans="1:27" s="2" customFormat="1">
      <c r="A70"/>
      <c r="B70"/>
      <c r="C70"/>
      <c r="D70"/>
      <c r="E70"/>
      <c r="F70" s="20"/>
      <c r="G70" s="20"/>
      <c r="X70" s="309"/>
      <c r="Y70" s="309"/>
      <c r="Z70" s="309"/>
      <c r="AA70" s="309"/>
    </row>
    <row r="71" spans="1:27" s="2" customFormat="1">
      <c r="A71"/>
      <c r="B71"/>
      <c r="C71"/>
      <c r="D71"/>
      <c r="E71"/>
      <c r="F71" s="20"/>
      <c r="G71" s="20"/>
      <c r="X71" s="309"/>
      <c r="Y71" s="309"/>
      <c r="Z71" s="309"/>
      <c r="AA71" s="309"/>
    </row>
    <row r="72" spans="1:27" s="2" customFormat="1">
      <c r="A72"/>
      <c r="B72"/>
      <c r="C72"/>
      <c r="D72"/>
      <c r="E72"/>
      <c r="F72" s="20"/>
      <c r="G72" s="20"/>
      <c r="X72" s="309"/>
      <c r="Y72" s="309"/>
      <c r="Z72" s="309"/>
      <c r="AA72" s="309"/>
    </row>
    <row r="73" spans="1:27" s="2" customFormat="1">
      <c r="A73"/>
      <c r="B73"/>
      <c r="C73"/>
      <c r="D73"/>
      <c r="E73"/>
      <c r="F73" s="20"/>
      <c r="G73" s="20"/>
      <c r="X73" s="309"/>
      <c r="Y73" s="309"/>
      <c r="Z73" s="309"/>
      <c r="AA73" s="309"/>
    </row>
    <row r="74" spans="1:27" s="2" customFormat="1">
      <c r="A74"/>
      <c r="B74"/>
      <c r="C74"/>
      <c r="D74"/>
      <c r="E74"/>
      <c r="F74" s="20"/>
      <c r="G74" s="20"/>
      <c r="X74" s="309"/>
      <c r="Y74" s="309"/>
      <c r="Z74" s="309"/>
      <c r="AA74" s="309"/>
    </row>
    <row r="75" spans="1:27" s="2" customFormat="1">
      <c r="A75"/>
      <c r="B75"/>
      <c r="C75"/>
      <c r="D75"/>
      <c r="E75"/>
      <c r="F75" s="20"/>
      <c r="G75" s="20"/>
    </row>
    <row r="76" spans="1:27" s="2" customFormat="1">
      <c r="A76"/>
      <c r="B76"/>
      <c r="C76"/>
      <c r="D76"/>
      <c r="E76"/>
      <c r="F76" s="20"/>
      <c r="G76" s="20"/>
    </row>
    <row r="77" spans="1:27" s="2" customFormat="1">
      <c r="A77"/>
      <c r="B77"/>
      <c r="C77"/>
      <c r="D77"/>
      <c r="E77"/>
      <c r="F77" s="20"/>
      <c r="G77" s="20"/>
    </row>
    <row r="78" spans="1:27" s="2" customFormat="1">
      <c r="A78"/>
      <c r="B78"/>
      <c r="C78"/>
      <c r="D78"/>
      <c r="E78"/>
      <c r="F78" s="20"/>
      <c r="G78" s="20"/>
    </row>
    <row r="79" spans="1:27" s="2" customFormat="1">
      <c r="A79"/>
      <c r="B79"/>
      <c r="C79"/>
      <c r="D79"/>
      <c r="E79"/>
      <c r="F79" s="20"/>
      <c r="G79" s="20"/>
    </row>
    <row r="80" spans="1:27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</row>
    <row r="141" spans="1:13" s="2" customFormat="1">
      <c r="A141"/>
      <c r="B141"/>
      <c r="C141"/>
      <c r="D141"/>
      <c r="E141"/>
      <c r="F141" s="20"/>
      <c r="G141" s="20"/>
    </row>
    <row r="142" spans="1:13" s="2" customFormat="1">
      <c r="A142"/>
      <c r="B142"/>
      <c r="C142"/>
      <c r="D142"/>
      <c r="E142"/>
      <c r="F142" s="20"/>
      <c r="G142" s="20"/>
      <c r="M142"/>
    </row>
    <row r="143" spans="1:13" s="2" customFormat="1">
      <c r="A143"/>
      <c r="B143"/>
      <c r="C143"/>
      <c r="D143"/>
      <c r="E143"/>
      <c r="F143" s="20"/>
      <c r="G143" s="20"/>
      <c r="M143"/>
    </row>
    <row r="144" spans="1:13" s="2" customFormat="1">
      <c r="A144"/>
      <c r="B144"/>
      <c r="C144"/>
      <c r="D144"/>
      <c r="E144"/>
      <c r="F144" s="20"/>
      <c r="G144" s="20"/>
      <c r="M144"/>
    </row>
  </sheetData>
  <sortState ref="A19:AC36">
    <sortCondition ref="B19:B36"/>
  </sortState>
  <conditionalFormatting sqref="H2">
    <cfRule type="containsText" dxfId="12" priority="1" operator="containsText" text="TRUE">
      <formula>NOT(ISERROR(SEARCH("TRUE",H2)))</formula>
    </cfRule>
  </conditionalFormatting>
  <dataValidations disablePrompts="1"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CC"/>
    <pageSetUpPr fitToPage="1"/>
  </sheetPr>
  <dimension ref="A1:AE144"/>
  <sheetViews>
    <sheetView showGridLines="0" zoomScale="80" zoomScaleNormal="80" workbookViewId="0">
      <pane xSplit="6" ySplit="10" topLeftCell="G11" activePane="bottomRight" state="frozen"/>
      <selection pane="topRight"/>
      <selection pane="bottomLeft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155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42</v>
      </c>
      <c r="C5" s="6"/>
      <c r="D5" s="6"/>
      <c r="E5" s="6"/>
      <c r="F5" s="289" t="s">
        <v>151</v>
      </c>
      <c r="K5" s="5"/>
    </row>
    <row r="6" spans="1:31" ht="1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INDEX(Project_inputs!$J$101:$M$106, MATCH(D$2, Project_inputs!$C$101:$C$106, 0), MATCH(A7, Project_inputs!$J$100:$M$100,0))</f>
        <v>2018</v>
      </c>
      <c r="K7" s="134"/>
    </row>
    <row r="8" spans="1:31">
      <c r="A8" t="s">
        <v>36</v>
      </c>
      <c r="F8" s="290">
        <f>INDEX(Project_inputs!$J$101:$M$106, MATCH(D$2, Project_inputs!$C$101:$C$106, 0), MATCH(A8, Project_inputs!$J$100:$M$100,0))</f>
        <v>2019</v>
      </c>
      <c r="G8" s="99"/>
      <c r="K8" s="134"/>
    </row>
    <row r="9" spans="1:31" ht="15">
      <c r="A9" s="4"/>
      <c r="B9" s="4"/>
      <c r="C9" s="4"/>
      <c r="D9" s="4"/>
      <c r="E9" s="4"/>
      <c r="F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7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2019</v>
      </c>
      <c r="K11" s="94">
        <f>IF(K$12="design", $F$7, $F$8)</f>
        <v>2019</v>
      </c>
      <c r="L11" s="93"/>
      <c r="M11" s="94">
        <f>IF(M$12="design", $F$7, $F$8)</f>
        <v>2019</v>
      </c>
      <c r="N11" s="93"/>
      <c r="O11" s="94">
        <f t="shared" ref="O11" si="0">IF(O$12="design", $F$7, $F$8)</f>
        <v>2019</v>
      </c>
      <c r="P11" s="93"/>
      <c r="Q11" s="94">
        <f t="shared" ref="Q11:U11" si="1">IF(Q$12="design", $F$7, $F$8)</f>
        <v>2018</v>
      </c>
      <c r="R11" s="94">
        <f t="shared" si="1"/>
        <v>2019</v>
      </c>
      <c r="S11" s="94">
        <f t="shared" si="1"/>
        <v>2019</v>
      </c>
      <c r="T11" s="94">
        <f t="shared" si="1"/>
        <v>2019</v>
      </c>
      <c r="U11" s="94">
        <f t="shared" si="1"/>
        <v>2019</v>
      </c>
      <c r="V11" s="18"/>
      <c r="W11" s="18"/>
    </row>
    <row r="12" spans="1:31" s="8" customFormat="1" ht="15.7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75">
      <c r="A13" s="6"/>
      <c r="B13" s="285" t="s">
        <v>183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183.03512819837269</v>
      </c>
      <c r="S13" s="92">
        <f ca="1">INDEX(INDIRECT($F$5&amp;"_rates"), MATCH(S$12, INDIRECT($F$5&amp;"_roles"), 0), MATCH($F$8, INDIRECT($F$5&amp;"_years"),0))</f>
        <v>167.88282781809673</v>
      </c>
      <c r="T13" s="92">
        <f ca="1">INDEX(INDIRECT($F$5&amp;"_rates"), MATCH(T$12, INDIRECT($F$5&amp;"_roles"), 0), MATCH($F$8, INDIRECT($F$5&amp;"_years"),0))</f>
        <v>237.30878817222953</v>
      </c>
      <c r="U13" s="92">
        <f ca="1">INDEX(INDIRECT($F$5&amp;"_rates"), MATCH(U$12, INDIRECT($F$5&amp;"_roles"), 0), MATCH($F$8, INDIRECT($F$5&amp;"_years"),0))</f>
        <v>165.53964941665868</v>
      </c>
      <c r="X13"/>
      <c r="Y13"/>
      <c r="Z13"/>
      <c r="AA13"/>
      <c r="AB13"/>
      <c r="AC13"/>
      <c r="AD13"/>
      <c r="AE13"/>
    </row>
    <row r="14" spans="1:31" s="8" customFormat="1" ht="15.7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311">
        <v>5429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7" ht="15">
      <c r="B17" s="9" t="s">
        <v>55</v>
      </c>
      <c r="M17" s="18"/>
    </row>
    <row r="18" spans="2:27">
      <c r="D18" s="17" t="s">
        <v>127</v>
      </c>
      <c r="F18" s="121"/>
      <c r="G18" s="14"/>
      <c r="J18" s="95">
        <f>INDEX(Project_inputs!$I$11:$I$45, MATCH(D18, Project_inputs!$D$11:$D$45,0))</f>
        <v>357</v>
      </c>
      <c r="K18" s="22">
        <v>1049</v>
      </c>
      <c r="M18" s="87"/>
      <c r="O18" s="84"/>
      <c r="Q18" s="84"/>
      <c r="R18" s="22">
        <v>4982</v>
      </c>
      <c r="S18" s="22">
        <v>0</v>
      </c>
      <c r="T18" s="22">
        <v>0</v>
      </c>
      <c r="U18" s="22">
        <v>0</v>
      </c>
      <c r="X18" s="308"/>
      <c r="Y18" s="321"/>
      <c r="Z18" s="308"/>
      <c r="AA18" s="321"/>
    </row>
    <row r="19" spans="2:27">
      <c r="D19" s="17" t="s">
        <v>128</v>
      </c>
      <c r="F19" s="121"/>
      <c r="G19" s="14"/>
      <c r="J19" s="95">
        <f>INDEX(Project_inputs!$I$11:$I$45, MATCH(D19, Project_inputs!$D$11:$D$45,0))</f>
        <v>531</v>
      </c>
      <c r="K19" s="22">
        <v>857</v>
      </c>
      <c r="M19" s="87"/>
      <c r="O19" s="84"/>
      <c r="Q19" s="84"/>
      <c r="R19" s="22">
        <v>4937</v>
      </c>
      <c r="S19" s="22">
        <v>0</v>
      </c>
      <c r="T19" s="22">
        <v>0</v>
      </c>
      <c r="U19" s="22">
        <v>0</v>
      </c>
      <c r="X19" s="308"/>
      <c r="Y19" s="321"/>
      <c r="Z19" s="308"/>
      <c r="AA19" s="321"/>
    </row>
    <row r="20" spans="2:27">
      <c r="D20" t="s">
        <v>87</v>
      </c>
      <c r="F20" s="100"/>
      <c r="H20" s="12"/>
      <c r="I20" s="12"/>
      <c r="J20" s="95">
        <f>INDEX(Project_inputs!$I$11:$I$45, MATCH(D20, Project_inputs!$D$11:$D$45,0))</f>
        <v>24347</v>
      </c>
      <c r="K20" s="22">
        <v>11</v>
      </c>
      <c r="M20" s="87"/>
      <c r="O20" s="84"/>
      <c r="Q20" s="84"/>
      <c r="R20" s="22">
        <v>1056</v>
      </c>
      <c r="S20" s="22">
        <v>0</v>
      </c>
      <c r="T20" s="22">
        <v>440</v>
      </c>
      <c r="U20" s="22">
        <v>0</v>
      </c>
      <c r="X20" s="308"/>
      <c r="Y20" s="321"/>
      <c r="Z20" s="308"/>
      <c r="AA20" s="308"/>
    </row>
    <row r="21" spans="2:27">
      <c r="D21" s="17" t="s">
        <v>79</v>
      </c>
      <c r="F21" s="121"/>
      <c r="H21" s="12"/>
      <c r="I21" s="12"/>
      <c r="J21" s="95">
        <f>INDEX(Project_inputs!$I$11:$I$45, MATCH(D21, Project_inputs!$D$11:$D$45,0))</f>
        <v>5976</v>
      </c>
      <c r="K21" s="22">
        <v>10</v>
      </c>
      <c r="M21" s="87"/>
      <c r="O21" s="84"/>
      <c r="Q21" s="84"/>
      <c r="R21" s="22">
        <v>0</v>
      </c>
      <c r="S21" s="22">
        <v>80</v>
      </c>
      <c r="T21" s="22">
        <v>320</v>
      </c>
      <c r="U21" s="22">
        <v>0</v>
      </c>
      <c r="X21" s="308"/>
      <c r="Y21" s="321"/>
      <c r="Z21" s="308"/>
      <c r="AA21" s="308"/>
    </row>
    <row r="22" spans="2:27">
      <c r="D22" t="s">
        <v>7</v>
      </c>
      <c r="F22" s="121"/>
      <c r="J22" s="95">
        <f>INDEX(Project_inputs!$I$11:$I$45, MATCH(D22, Project_inputs!$D$11:$D$45,0))</f>
        <v>14347</v>
      </c>
      <c r="K22" s="22">
        <v>31</v>
      </c>
      <c r="M22" s="87"/>
      <c r="O22" s="84"/>
      <c r="Q22" s="84"/>
      <c r="R22" s="22">
        <v>0</v>
      </c>
      <c r="S22" s="22">
        <v>1705</v>
      </c>
      <c r="T22" s="22">
        <v>496</v>
      </c>
      <c r="U22" s="22">
        <v>930</v>
      </c>
      <c r="X22" s="308"/>
      <c r="Y22" s="321"/>
      <c r="Z22" s="308"/>
      <c r="AA22" s="308"/>
    </row>
    <row r="23" spans="2:27">
      <c r="D23" t="s">
        <v>8</v>
      </c>
      <c r="F23" s="121"/>
      <c r="J23" s="95">
        <f>INDEX(Project_inputs!$I$11:$I$45, MATCH(D23, Project_inputs!$D$11:$D$45,0))</f>
        <v>21835</v>
      </c>
      <c r="K23" s="311">
        <v>61</v>
      </c>
      <c r="M23" s="87"/>
      <c r="O23" s="84"/>
      <c r="Q23" s="84"/>
      <c r="R23" s="311">
        <v>0</v>
      </c>
      <c r="S23" s="311">
        <v>1708</v>
      </c>
      <c r="T23" s="311">
        <v>976</v>
      </c>
      <c r="U23" s="311">
        <v>1830</v>
      </c>
      <c r="X23" s="308"/>
      <c r="Y23" s="321"/>
      <c r="Z23" s="308"/>
      <c r="AA23" s="308"/>
    </row>
    <row r="24" spans="2:27">
      <c r="D24" t="s">
        <v>22</v>
      </c>
      <c r="F24" s="121"/>
      <c r="J24" s="95">
        <f>INDEX(Project_inputs!$I$11:$I$45, MATCH(D24, Project_inputs!$D$11:$D$45,0))</f>
        <v>205</v>
      </c>
      <c r="K24" s="22">
        <v>45</v>
      </c>
      <c r="M24" s="87"/>
      <c r="O24" s="84"/>
      <c r="Q24" s="84"/>
      <c r="R24" s="22">
        <v>326</v>
      </c>
      <c r="S24" s="22">
        <v>0</v>
      </c>
      <c r="T24" s="22">
        <v>0</v>
      </c>
      <c r="U24" s="22">
        <v>0</v>
      </c>
      <c r="X24" s="308"/>
      <c r="Y24" s="321"/>
      <c r="Z24" s="308"/>
      <c r="AA24" s="308"/>
    </row>
    <row r="25" spans="2:27">
      <c r="D25" t="s">
        <v>116</v>
      </c>
      <c r="F25" s="121"/>
      <c r="J25" s="95">
        <f>INDEX(Project_inputs!$I$11:$I$45, MATCH(D25, Project_inputs!$D$11:$D$45,0))</f>
        <v>11265</v>
      </c>
      <c r="K25" s="22">
        <v>57</v>
      </c>
      <c r="M25" s="87"/>
      <c r="O25" s="84"/>
      <c r="Q25" s="84"/>
      <c r="R25" s="22">
        <v>584.01639344262298</v>
      </c>
      <c r="S25" s="22">
        <v>0</v>
      </c>
      <c r="T25" s="22">
        <v>0</v>
      </c>
      <c r="U25" s="22">
        <v>0</v>
      </c>
      <c r="X25" s="308"/>
      <c r="Y25" s="321"/>
      <c r="Z25" s="308"/>
      <c r="AA25" s="308"/>
    </row>
    <row r="26" spans="2:27">
      <c r="D26" t="s">
        <v>117</v>
      </c>
      <c r="F26" s="121"/>
      <c r="J26" s="95">
        <f>INDEX(Project_inputs!$I$11:$I$45, MATCH(D26, Project_inputs!$D$11:$D$45,0))</f>
        <v>13623</v>
      </c>
      <c r="K26" s="22">
        <v>5</v>
      </c>
      <c r="M26" s="87"/>
      <c r="O26" s="84"/>
      <c r="Q26" s="84"/>
      <c r="R26" s="22">
        <v>0</v>
      </c>
      <c r="S26" s="22">
        <v>40</v>
      </c>
      <c r="T26" s="22">
        <v>160</v>
      </c>
      <c r="U26" s="22">
        <v>0</v>
      </c>
      <c r="X26" s="308"/>
      <c r="Y26" s="321"/>
      <c r="Z26" s="308"/>
      <c r="AA26" s="308"/>
    </row>
    <row r="27" spans="2:27">
      <c r="D27" t="s">
        <v>118</v>
      </c>
      <c r="F27" s="121"/>
      <c r="J27" s="95">
        <f>INDEX(Project_inputs!$I$11:$I$45, MATCH(D27, Project_inputs!$D$11:$D$45,0))</f>
        <v>145694</v>
      </c>
      <c r="K27" s="22">
        <v>2</v>
      </c>
      <c r="M27" s="87"/>
      <c r="O27" s="84"/>
      <c r="Q27" s="84"/>
      <c r="R27" s="22">
        <v>0</v>
      </c>
      <c r="S27" s="22">
        <v>324</v>
      </c>
      <c r="T27" s="22">
        <v>80</v>
      </c>
      <c r="U27" s="22">
        <v>0</v>
      </c>
      <c r="X27" s="308"/>
      <c r="Y27" s="321"/>
      <c r="Z27" s="308"/>
      <c r="AA27" s="308"/>
    </row>
    <row r="28" spans="2:27">
      <c r="D28" t="s">
        <v>143</v>
      </c>
      <c r="F28" s="100"/>
      <c r="J28" s="95">
        <f>INDEX(Project_inputs!$I$11:$I$45, MATCH(D28, Project_inputs!$D$11:$D$45,0))</f>
        <v>96614</v>
      </c>
      <c r="K28" s="22">
        <v>6</v>
      </c>
      <c r="M28" s="87"/>
      <c r="O28" s="84"/>
      <c r="Q28" s="84"/>
      <c r="R28" s="22"/>
      <c r="S28" s="22"/>
      <c r="T28" s="22"/>
      <c r="U28" s="22"/>
      <c r="X28" s="308"/>
      <c r="Y28" s="321"/>
      <c r="Z28" s="308"/>
      <c r="AA28" s="308"/>
    </row>
    <row r="29" spans="2:27">
      <c r="D29" t="s">
        <v>181</v>
      </c>
      <c r="F29" s="100"/>
      <c r="J29" s="311">
        <v>401529</v>
      </c>
      <c r="K29" s="22">
        <v>1</v>
      </c>
      <c r="M29" s="87"/>
      <c r="O29" s="84"/>
      <c r="Q29" s="84"/>
      <c r="R29" s="22"/>
      <c r="S29" s="22"/>
      <c r="T29" s="22"/>
      <c r="U29" s="22"/>
      <c r="X29" s="308"/>
      <c r="Y29" s="308"/>
      <c r="Z29" s="308"/>
      <c r="AA29" s="308"/>
    </row>
    <row r="30" spans="2:27">
      <c r="D30" t="s">
        <v>165</v>
      </c>
      <c r="F30" s="100"/>
      <c r="J30" s="95">
        <f>INDEX(Project_inputs!$I$11:$I$45, MATCH(D30, Project_inputs!$D$11:$D$45,0))</f>
        <v>312</v>
      </c>
      <c r="K30" s="22">
        <v>6496</v>
      </c>
      <c r="M30" s="87"/>
      <c r="O30" s="84"/>
      <c r="Q30" s="84"/>
      <c r="R30" s="22"/>
      <c r="S30" s="22"/>
      <c r="T30" s="22"/>
      <c r="U30" s="22"/>
      <c r="X30" s="308"/>
      <c r="Y30" s="308"/>
      <c r="Z30" s="308"/>
      <c r="AA30" s="308"/>
    </row>
    <row r="31" spans="2:27">
      <c r="D31" t="s">
        <v>175</v>
      </c>
      <c r="F31" s="100"/>
      <c r="J31" s="95">
        <f>INDEX(Project_inputs!$I$11:$I$45, MATCH(D31, Project_inputs!$D$11:$D$45,0))</f>
        <v>800379</v>
      </c>
      <c r="K31" s="22">
        <v>0</v>
      </c>
      <c r="M31" s="87"/>
      <c r="O31" s="84"/>
      <c r="Q31" s="84"/>
      <c r="R31" s="22"/>
      <c r="S31" s="22"/>
      <c r="T31" s="22"/>
      <c r="U31" s="22"/>
      <c r="X31" s="308"/>
      <c r="Y31" s="321"/>
      <c r="Z31" s="308"/>
      <c r="AA31" s="308"/>
    </row>
    <row r="32" spans="2:27">
      <c r="D32" t="s">
        <v>152</v>
      </c>
      <c r="F32" s="100"/>
      <c r="J32" s="95">
        <f>INDEX(Project_inputs!$I$11:$I$45, MATCH(D32, Project_inputs!$D$11:$D$45,0))</f>
        <v>704777</v>
      </c>
      <c r="K32" s="22">
        <v>3</v>
      </c>
      <c r="M32" s="87"/>
      <c r="O32" s="84"/>
      <c r="Q32" s="84"/>
      <c r="R32" s="22"/>
      <c r="S32" s="22"/>
      <c r="T32" s="22"/>
      <c r="U32" s="22"/>
      <c r="X32" s="308"/>
      <c r="Y32" s="321"/>
      <c r="Z32" s="308"/>
      <c r="AA32" s="308"/>
    </row>
    <row r="33" spans="1:27">
      <c r="D33" t="s">
        <v>153</v>
      </c>
      <c r="F33" s="100"/>
      <c r="J33" s="95">
        <f>INDEX(Project_inputs!$I$11:$I$45, MATCH(D33, Project_inputs!$D$11:$D$45,0))</f>
        <v>800379</v>
      </c>
      <c r="K33" s="22">
        <v>1</v>
      </c>
      <c r="M33" s="87"/>
      <c r="O33" s="84"/>
      <c r="Q33" s="84"/>
      <c r="R33" s="22"/>
      <c r="S33" s="22"/>
      <c r="T33" s="22"/>
      <c r="U33" s="22"/>
      <c r="X33" s="308"/>
      <c r="Y33" s="321"/>
      <c r="Z33" s="308"/>
      <c r="AA33" s="308"/>
    </row>
    <row r="34" spans="1:27">
      <c r="D34" t="s">
        <v>182</v>
      </c>
      <c r="F34" s="100"/>
      <c r="J34" s="311">
        <v>104382</v>
      </c>
      <c r="K34" s="22">
        <v>1</v>
      </c>
      <c r="M34" s="87"/>
      <c r="O34" s="84"/>
      <c r="Q34" s="84"/>
      <c r="R34" s="22"/>
      <c r="S34" s="22"/>
      <c r="T34" s="22"/>
      <c r="U34" s="22"/>
      <c r="X34" s="308"/>
      <c r="Y34" s="321"/>
      <c r="Z34" s="308"/>
      <c r="AA34" s="308"/>
    </row>
    <row r="35" spans="1:27">
      <c r="D35" s="308" t="s">
        <v>172</v>
      </c>
      <c r="F35" s="100"/>
      <c r="J35" s="311">
        <v>56036</v>
      </c>
      <c r="K35" s="22">
        <v>1</v>
      </c>
      <c r="M35" s="311">
        <v>96614</v>
      </c>
      <c r="O35" s="84"/>
      <c r="Q35" s="84"/>
      <c r="R35" s="22">
        <v>72</v>
      </c>
      <c r="S35" s="22">
        <v>192</v>
      </c>
      <c r="T35" s="22"/>
      <c r="U35" s="22"/>
      <c r="X35" s="308"/>
      <c r="Y35" s="321"/>
      <c r="Z35" s="308"/>
      <c r="AA35" s="308"/>
    </row>
    <row r="36" spans="1:27">
      <c r="D36" s="308" t="s">
        <v>187</v>
      </c>
      <c r="F36" s="100"/>
      <c r="J36" s="311">
        <v>0</v>
      </c>
      <c r="K36" s="22">
        <v>0</v>
      </c>
      <c r="M36" s="87"/>
      <c r="O36" s="84"/>
      <c r="Q36" s="84"/>
      <c r="R36" s="22"/>
      <c r="S36" s="22"/>
      <c r="T36" s="22"/>
      <c r="U36" s="22"/>
      <c r="X36" s="308"/>
      <c r="Y36" s="321"/>
      <c r="Z36" s="308"/>
      <c r="AA36" s="308"/>
    </row>
    <row r="37" spans="1:27">
      <c r="M37" s="18"/>
      <c r="O37" s="18"/>
      <c r="Q37" s="18"/>
      <c r="X37" s="308"/>
      <c r="Y37" s="308"/>
      <c r="Z37" s="308"/>
      <c r="AA37" s="308"/>
    </row>
    <row r="38" spans="1:27" ht="15">
      <c r="A38" s="18"/>
      <c r="B38" s="9" t="s">
        <v>9</v>
      </c>
      <c r="C38" s="18"/>
      <c r="D38" s="18"/>
      <c r="M38" s="18"/>
      <c r="O38" s="18"/>
      <c r="Q38" s="18"/>
      <c r="X38" s="308"/>
      <c r="Y38" s="308"/>
      <c r="Z38" s="308"/>
      <c r="AA38" s="308"/>
    </row>
    <row r="39" spans="1:27">
      <c r="C39" s="10" t="s">
        <v>10</v>
      </c>
      <c r="M39" s="18"/>
      <c r="O39" s="18"/>
      <c r="Q39" s="18"/>
      <c r="X39" s="308"/>
      <c r="Y39" s="308"/>
      <c r="Z39" s="308"/>
      <c r="AA39" s="308"/>
    </row>
    <row r="40" spans="1:27">
      <c r="D40" t="s">
        <v>11</v>
      </c>
      <c r="F40" s="146"/>
      <c r="J40" s="95">
        <f>INDEX(Project_inputs!$I$11:$I$45, MATCH(D40, Project_inputs!$D$11:$D$45,0))</f>
        <v>1159367</v>
      </c>
      <c r="K40" s="22">
        <v>3</v>
      </c>
      <c r="M40" s="87"/>
      <c r="O40" s="84"/>
      <c r="Q40" s="84"/>
      <c r="R40" s="311"/>
      <c r="S40" s="311"/>
      <c r="T40" s="311"/>
      <c r="U40" s="311">
        <v>4399</v>
      </c>
      <c r="X40" s="308"/>
      <c r="Y40" s="308"/>
      <c r="Z40" s="308"/>
      <c r="AA40" s="308"/>
    </row>
    <row r="41" spans="1:27">
      <c r="D41" t="s">
        <v>12</v>
      </c>
      <c r="F41" s="100"/>
      <c r="J41" s="95">
        <f>INDEX(Project_inputs!$I$11:$I$45, MATCH(D41, Project_inputs!$D$11:$D$45,0))</f>
        <v>144921</v>
      </c>
      <c r="K41" s="22">
        <v>1</v>
      </c>
      <c r="M41" s="87"/>
      <c r="O41" s="84"/>
      <c r="Q41" s="84"/>
      <c r="R41" s="22"/>
      <c r="S41" s="22"/>
      <c r="T41" s="22"/>
      <c r="U41" s="22"/>
      <c r="X41" s="308"/>
      <c r="Y41" s="308"/>
      <c r="Z41" s="308"/>
      <c r="AA41" s="308"/>
    </row>
    <row r="42" spans="1:27">
      <c r="D42" t="s">
        <v>178</v>
      </c>
      <c r="F42" s="100"/>
      <c r="J42" s="95">
        <f>INDEX(Project_inputs!$I$11:$I$45, MATCH(D42, Project_inputs!$D$11:$D$45,0))</f>
        <v>870491</v>
      </c>
      <c r="K42" s="22"/>
      <c r="M42" s="87"/>
      <c r="O42" s="84"/>
      <c r="Q42" s="84"/>
      <c r="R42" s="22"/>
      <c r="S42" s="22"/>
      <c r="T42" s="22"/>
      <c r="U42" s="22"/>
      <c r="X42" s="308"/>
      <c r="Y42" s="308"/>
      <c r="Z42" s="308"/>
      <c r="AA42" s="308"/>
    </row>
    <row r="43" spans="1:27">
      <c r="D43" t="s">
        <v>13</v>
      </c>
      <c r="F43" s="100"/>
      <c r="J43" s="95">
        <f>INDEX(Project_inputs!$I$11:$I$45, MATCH(D43, Project_inputs!$D$11:$D$45,0))</f>
        <v>66809</v>
      </c>
      <c r="K43" s="22">
        <v>3</v>
      </c>
      <c r="M43" s="87"/>
      <c r="O43" s="84"/>
      <c r="Q43" s="84"/>
      <c r="R43" s="22"/>
      <c r="S43" s="22"/>
      <c r="T43" s="22"/>
      <c r="U43" s="22"/>
      <c r="X43" s="308"/>
      <c r="Y43" s="308"/>
      <c r="Z43" s="308"/>
      <c r="AA43" s="308"/>
    </row>
    <row r="44" spans="1:27">
      <c r="D44" t="s">
        <v>23</v>
      </c>
      <c r="F44" s="100"/>
      <c r="J44" s="95">
        <f>INDEX(Project_inputs!$I$11:$I$45, MATCH(D44, Project_inputs!$D$11:$D$45,0))</f>
        <v>47341</v>
      </c>
      <c r="K44" s="22"/>
      <c r="M44" s="87"/>
      <c r="O44" s="84"/>
      <c r="Q44" s="84"/>
      <c r="R44" s="22"/>
      <c r="S44" s="22"/>
      <c r="T44" s="22"/>
      <c r="U44" s="22"/>
      <c r="X44" s="308"/>
      <c r="Y44" s="308"/>
      <c r="Z44" s="308"/>
      <c r="AA44" s="308"/>
    </row>
    <row r="45" spans="1:27">
      <c r="D45" t="s">
        <v>24</v>
      </c>
      <c r="F45" s="100"/>
      <c r="J45" s="95">
        <f>INDEX(Project_inputs!$I$11:$I$45, MATCH(D45, Project_inputs!$D$11:$D$45,0))</f>
        <v>52172</v>
      </c>
      <c r="K45" s="22">
        <v>2</v>
      </c>
      <c r="M45" s="87"/>
      <c r="O45" s="84"/>
      <c r="Q45" s="84"/>
      <c r="R45" s="22"/>
      <c r="S45" s="22"/>
      <c r="T45" s="22"/>
      <c r="U45" s="22"/>
      <c r="X45" s="308"/>
      <c r="Y45" s="308"/>
      <c r="Z45" s="308"/>
      <c r="AA45" s="308"/>
    </row>
    <row r="46" spans="1:27">
      <c r="D46" t="s">
        <v>14</v>
      </c>
      <c r="F46" s="100"/>
      <c r="J46" s="95">
        <f>INDEX(Project_inputs!$I$11:$I$45, MATCH(D46, Project_inputs!$D$11:$D$45,0))</f>
        <v>309177</v>
      </c>
      <c r="K46" s="22"/>
      <c r="M46" s="87"/>
      <c r="O46" s="84"/>
      <c r="Q46" s="84"/>
      <c r="R46" s="22"/>
      <c r="S46" s="22"/>
      <c r="T46" s="22"/>
      <c r="U46" s="22"/>
      <c r="X46" s="308"/>
      <c r="Y46" s="308"/>
      <c r="Z46" s="308"/>
      <c r="AA46" s="308"/>
    </row>
    <row r="47" spans="1:27">
      <c r="D47" t="s">
        <v>15</v>
      </c>
      <c r="F47" s="100"/>
      <c r="J47" s="95">
        <f>INDEX(Project_inputs!$I$11:$I$45, MATCH(D47, Project_inputs!$D$11:$D$45,0))</f>
        <v>48307</v>
      </c>
      <c r="K47" s="22">
        <v>1</v>
      </c>
      <c r="M47" s="87"/>
      <c r="O47" s="84"/>
      <c r="Q47" s="84"/>
      <c r="R47" s="22"/>
      <c r="S47" s="22"/>
      <c r="T47" s="22"/>
      <c r="U47" s="22"/>
      <c r="X47" s="308"/>
      <c r="Y47" s="308"/>
      <c r="Z47" s="308"/>
      <c r="AA47" s="308"/>
    </row>
    <row r="48" spans="1:27">
      <c r="D48" t="s">
        <v>92</v>
      </c>
      <c r="F48" s="100"/>
      <c r="J48" s="95">
        <f>INDEX(Project_inputs!$I$11:$I$45, MATCH(D48, Project_inputs!$D$11:$D$45,0))</f>
        <v>401914</v>
      </c>
      <c r="K48" s="22"/>
      <c r="M48" s="87"/>
      <c r="O48" s="84"/>
      <c r="Q48" s="84"/>
      <c r="R48" s="22"/>
      <c r="S48" s="22"/>
      <c r="T48" s="22"/>
      <c r="U48" s="22"/>
      <c r="X48" s="308"/>
      <c r="Y48" s="308"/>
      <c r="Z48" s="308"/>
      <c r="AA48" s="308"/>
    </row>
    <row r="49" spans="1:31">
      <c r="D49" t="s">
        <v>57</v>
      </c>
      <c r="F49" s="100"/>
      <c r="J49" s="95">
        <f>INDEX(Project_inputs!$I$11:$I$45, MATCH(D49, Project_inputs!$D$11:$D$45,0))</f>
        <v>68615</v>
      </c>
      <c r="K49" s="22"/>
      <c r="M49" s="87"/>
      <c r="O49" s="84"/>
      <c r="Q49" s="84"/>
      <c r="R49" s="22"/>
      <c r="S49" s="22"/>
      <c r="T49" s="22"/>
      <c r="U49" s="22"/>
      <c r="X49" s="308"/>
      <c r="Y49" s="308"/>
      <c r="Z49" s="308"/>
      <c r="AA49" s="308"/>
    </row>
    <row r="50" spans="1:31">
      <c r="D50" t="s">
        <v>16</v>
      </c>
      <c r="F50" s="100"/>
      <c r="J50" s="95">
        <f>INDEX(Project_inputs!$I$11:$I$45, MATCH(D50, Project_inputs!$D$11:$D$45,0))</f>
        <v>16521</v>
      </c>
      <c r="K50" s="22">
        <v>3</v>
      </c>
      <c r="M50" s="87"/>
      <c r="O50" s="84"/>
      <c r="Q50" s="84"/>
      <c r="R50" s="22"/>
      <c r="S50" s="22"/>
      <c r="T50" s="22"/>
      <c r="U50" s="22"/>
      <c r="X50" s="308"/>
      <c r="Y50" s="308"/>
      <c r="Z50" s="308"/>
      <c r="AA50" s="308"/>
    </row>
    <row r="51" spans="1:31">
      <c r="D51" s="315" t="s">
        <v>169</v>
      </c>
      <c r="F51" s="100"/>
      <c r="J51" s="95">
        <f>INDEX(Project_inputs!$I$11:$I$45, MATCH(D51, Project_inputs!$D$11:$D$45,0))</f>
        <v>216852</v>
      </c>
      <c r="K51" s="22">
        <v>1</v>
      </c>
      <c r="M51" s="87"/>
      <c r="O51" s="84"/>
      <c r="Q51" s="84"/>
      <c r="R51" s="22"/>
      <c r="S51" s="22"/>
      <c r="T51" s="22"/>
      <c r="U51" s="22"/>
      <c r="X51" s="308"/>
      <c r="Y51" s="308"/>
      <c r="Z51" s="308"/>
      <c r="AA51" s="308"/>
    </row>
    <row r="52" spans="1:31">
      <c r="D52" s="315" t="s">
        <v>160</v>
      </c>
      <c r="F52" s="100"/>
      <c r="J52" s="22">
        <v>276057</v>
      </c>
      <c r="K52" s="22">
        <v>1</v>
      </c>
      <c r="M52" s="87"/>
      <c r="O52" s="84"/>
      <c r="Q52" s="84"/>
      <c r="R52" s="22"/>
      <c r="S52" s="22"/>
      <c r="T52" s="22"/>
      <c r="U52" s="22"/>
      <c r="X52" s="308"/>
      <c r="Y52" s="308"/>
      <c r="Z52" s="308"/>
      <c r="AA52" s="308"/>
    </row>
    <row r="53" spans="1:31">
      <c r="C53" s="10"/>
      <c r="O53" s="18"/>
      <c r="Q53" s="18"/>
      <c r="X53" s="308"/>
      <c r="Y53" s="308"/>
      <c r="Z53" s="308"/>
      <c r="AA53" s="308"/>
    </row>
    <row r="54" spans="1:31">
      <c r="C54" s="5" t="s">
        <v>126</v>
      </c>
      <c r="D54" s="13"/>
      <c r="F54" s="146"/>
      <c r="J54" s="22">
        <v>215757</v>
      </c>
      <c r="K54" s="22">
        <v>1</v>
      </c>
      <c r="M54" s="87"/>
      <c r="O54" s="22">
        <v>17802</v>
      </c>
      <c r="Q54" s="84"/>
      <c r="R54" s="311"/>
      <c r="S54" s="311"/>
      <c r="T54" s="311">
        <v>3445</v>
      </c>
      <c r="U54" s="311">
        <v>1385</v>
      </c>
      <c r="X54" s="308"/>
      <c r="Y54" s="308"/>
      <c r="Z54" s="308"/>
      <c r="AA54" s="308"/>
    </row>
    <row r="55" spans="1:31">
      <c r="C55" s="5" t="s">
        <v>20</v>
      </c>
      <c r="D55" s="13"/>
      <c r="F55" s="145"/>
      <c r="J55" s="84"/>
      <c r="K55" s="84"/>
      <c r="M55" s="84"/>
      <c r="O55" s="311">
        <v>717310</v>
      </c>
      <c r="Q55" s="84"/>
      <c r="R55" s="22"/>
      <c r="S55" s="22"/>
      <c r="T55" s="22"/>
      <c r="U55" s="22"/>
      <c r="V55" s="47"/>
      <c r="W55" s="47"/>
      <c r="X55" s="308"/>
      <c r="Y55" s="308"/>
      <c r="Z55" s="308"/>
      <c r="AA55" s="308"/>
    </row>
    <row r="56" spans="1:31">
      <c r="C56" s="5" t="s">
        <v>77</v>
      </c>
      <c r="D56" s="13"/>
      <c r="F56" s="145"/>
      <c r="J56" s="84"/>
      <c r="K56" s="84"/>
      <c r="M56" s="84"/>
      <c r="O56" s="311">
        <v>1052038</v>
      </c>
      <c r="Q56" s="84"/>
      <c r="R56" s="84"/>
      <c r="S56" s="84"/>
      <c r="T56" s="84"/>
      <c r="U56" s="84"/>
      <c r="V56" s="47"/>
      <c r="W56" s="47"/>
      <c r="X56" s="134"/>
      <c r="Y56" s="308"/>
      <c r="Z56" s="308"/>
      <c r="AA56" s="308"/>
    </row>
    <row r="57" spans="1:31">
      <c r="C57" s="10"/>
      <c r="D57" s="13"/>
      <c r="O57" s="135"/>
      <c r="Q57" s="47"/>
      <c r="R57" s="47"/>
      <c r="S57" s="47"/>
      <c r="T57" s="47"/>
      <c r="U57" s="47"/>
      <c r="V57" s="47"/>
      <c r="W57" s="47"/>
      <c r="X57" s="308"/>
      <c r="Y57" s="308"/>
      <c r="Z57" s="308"/>
      <c r="AA57" s="308"/>
    </row>
    <row r="58" spans="1:31" ht="15">
      <c r="B58" s="9" t="s">
        <v>17</v>
      </c>
      <c r="C58" s="10"/>
      <c r="D58" s="13"/>
      <c r="M58" s="8"/>
      <c r="O58" s="47"/>
      <c r="Q58" s="47"/>
      <c r="R58" s="47"/>
      <c r="S58" s="47"/>
      <c r="T58" s="47"/>
      <c r="U58" s="47"/>
      <c r="V58" s="47"/>
      <c r="W58" s="47"/>
      <c r="X58" s="308"/>
      <c r="Y58" s="308"/>
      <c r="Z58" s="308"/>
      <c r="AA58" s="308"/>
    </row>
    <row r="59" spans="1:31" ht="12.75" customHeight="1">
      <c r="B59" s="9"/>
      <c r="C59" s="10"/>
      <c r="D59" s="19" t="s">
        <v>28</v>
      </c>
      <c r="F59" s="145"/>
      <c r="K59" s="308"/>
      <c r="M59" s="22">
        <v>575387</v>
      </c>
      <c r="O59" s="47"/>
      <c r="Q59" s="47"/>
      <c r="R59" s="47"/>
      <c r="S59" s="47"/>
      <c r="T59" s="47"/>
      <c r="U59" s="47"/>
      <c r="V59" s="47"/>
      <c r="W59" s="47"/>
      <c r="X59" s="308"/>
      <c r="Y59" s="308"/>
      <c r="Z59" s="308"/>
      <c r="AA59" s="308"/>
    </row>
    <row r="60" spans="1:31">
      <c r="C60" s="10"/>
      <c r="D60" s="19" t="s">
        <v>31</v>
      </c>
      <c r="F60" s="145"/>
      <c r="K60" s="308"/>
      <c r="M60" s="22">
        <v>275221</v>
      </c>
      <c r="O60" s="195"/>
      <c r="Q60" s="47"/>
      <c r="R60" s="47"/>
      <c r="S60" s="47"/>
      <c r="T60" s="47"/>
      <c r="U60" s="47"/>
      <c r="V60" s="47"/>
      <c r="W60" s="47"/>
      <c r="X60" s="308"/>
      <c r="Y60" s="308"/>
      <c r="Z60" s="308"/>
      <c r="AA60" s="308"/>
    </row>
    <row r="61" spans="1:31">
      <c r="C61" s="10"/>
      <c r="D61" s="19" t="s">
        <v>21</v>
      </c>
      <c r="K61" s="308"/>
      <c r="M61" s="22">
        <v>897402.017113826</v>
      </c>
      <c r="O61" s="47"/>
      <c r="Q61" s="47"/>
      <c r="R61" s="47"/>
      <c r="S61" s="47"/>
      <c r="T61" s="47"/>
      <c r="U61" s="47"/>
      <c r="V61" s="47"/>
      <c r="W61" s="47"/>
      <c r="X61" s="308"/>
      <c r="Y61" s="308"/>
      <c r="Z61" s="308"/>
      <c r="AA61" s="308"/>
    </row>
    <row r="62" spans="1:31">
      <c r="C62" s="10"/>
      <c r="D62" s="180" t="s">
        <v>29</v>
      </c>
      <c r="K62" s="308"/>
      <c r="M62" s="22">
        <v>33815</v>
      </c>
      <c r="O62" s="47"/>
      <c r="Q62" s="47"/>
      <c r="R62" s="47"/>
      <c r="S62" s="47"/>
      <c r="T62" s="47"/>
      <c r="U62" s="47"/>
      <c r="V62" s="47"/>
      <c r="W62" s="47"/>
      <c r="X62" s="308"/>
      <c r="Y62" s="308"/>
      <c r="Z62" s="308"/>
      <c r="AA62" s="308"/>
    </row>
    <row r="63" spans="1:31">
      <c r="C63" s="10"/>
      <c r="D63" s="180" t="s">
        <v>160</v>
      </c>
      <c r="E63" s="134"/>
      <c r="F63" s="145"/>
      <c r="K63" s="308"/>
      <c r="M63" s="22">
        <v>160862</v>
      </c>
      <c r="O63" s="47"/>
      <c r="Q63" s="47"/>
      <c r="R63" s="47"/>
      <c r="S63" s="47"/>
      <c r="T63" s="47"/>
      <c r="U63" s="47"/>
      <c r="V63" s="47"/>
      <c r="W63" s="47"/>
      <c r="X63" s="308"/>
      <c r="Y63" s="47"/>
      <c r="Z63" s="47"/>
      <c r="AA63" s="47"/>
      <c r="AB63" s="47"/>
      <c r="AC63" s="47"/>
      <c r="AD63" s="35"/>
      <c r="AE63" s="70"/>
    </row>
    <row r="64" spans="1:31" s="2" customFormat="1">
      <c r="A64"/>
      <c r="B64"/>
      <c r="C64"/>
      <c r="D64"/>
      <c r="E64"/>
      <c r="F64" s="20"/>
      <c r="G64" s="20"/>
      <c r="X64" s="309"/>
      <c r="Y64" s="309"/>
      <c r="Z64" s="309"/>
      <c r="AA64" s="309"/>
    </row>
    <row r="65" spans="1:27" s="2" customFormat="1">
      <c r="A65"/>
      <c r="B65"/>
      <c r="C65"/>
      <c r="D65"/>
      <c r="E65"/>
      <c r="F65" s="20"/>
      <c r="G65" s="20"/>
      <c r="X65" s="309"/>
      <c r="Y65" s="309"/>
      <c r="Z65" s="309"/>
      <c r="AA65" s="309"/>
    </row>
    <row r="66" spans="1:27" s="2" customFormat="1">
      <c r="A66"/>
      <c r="B66"/>
      <c r="C66"/>
      <c r="D66"/>
      <c r="E66"/>
      <c r="F66" s="20"/>
      <c r="G66" s="20"/>
      <c r="X66" s="309"/>
      <c r="Y66" s="309"/>
      <c r="Z66" s="309"/>
      <c r="AA66" s="309"/>
    </row>
    <row r="67" spans="1:27" s="2" customFormat="1">
      <c r="A67"/>
      <c r="B67"/>
      <c r="C67"/>
      <c r="D67"/>
      <c r="E67"/>
      <c r="F67" s="20"/>
      <c r="G67" s="20"/>
      <c r="X67" s="309"/>
      <c r="Y67" s="309"/>
      <c r="Z67" s="309"/>
      <c r="AA67" s="309"/>
    </row>
    <row r="68" spans="1:27" s="2" customFormat="1">
      <c r="A68"/>
      <c r="B68"/>
      <c r="C68"/>
      <c r="D68"/>
      <c r="E68"/>
      <c r="F68" s="20"/>
      <c r="G68" s="20"/>
      <c r="J68"/>
      <c r="K68"/>
      <c r="X68" s="309"/>
      <c r="Y68" s="309"/>
      <c r="Z68" s="309"/>
      <c r="AA68" s="309"/>
    </row>
    <row r="69" spans="1:27" s="2" customFormat="1">
      <c r="A69"/>
      <c r="B69"/>
      <c r="C69"/>
      <c r="D69"/>
      <c r="E69"/>
      <c r="F69" s="20"/>
      <c r="G69" s="20"/>
      <c r="J69"/>
      <c r="K69"/>
      <c r="X69" s="309"/>
      <c r="Y69" s="309"/>
      <c r="Z69" s="309"/>
      <c r="AA69" s="309"/>
    </row>
    <row r="70" spans="1:27" s="2" customFormat="1">
      <c r="A70"/>
      <c r="B70"/>
      <c r="C70"/>
      <c r="D70"/>
      <c r="E70"/>
      <c r="F70" s="20"/>
      <c r="G70" s="20"/>
      <c r="X70" s="309"/>
      <c r="Y70" s="309"/>
      <c r="Z70" s="309"/>
      <c r="AA70" s="309"/>
    </row>
    <row r="71" spans="1:27" s="2" customFormat="1">
      <c r="A71"/>
      <c r="B71"/>
      <c r="C71"/>
      <c r="D71"/>
      <c r="E71"/>
      <c r="F71" s="20"/>
      <c r="G71" s="20"/>
      <c r="X71" s="309"/>
      <c r="Y71" s="309"/>
      <c r="Z71" s="309"/>
      <c r="AA71" s="309"/>
    </row>
    <row r="72" spans="1:27" s="2" customFormat="1">
      <c r="A72"/>
      <c r="B72"/>
      <c r="C72"/>
      <c r="D72"/>
      <c r="E72"/>
      <c r="F72" s="20"/>
      <c r="G72" s="20"/>
      <c r="X72" s="309"/>
      <c r="Y72" s="309"/>
      <c r="Z72" s="309"/>
      <c r="AA72" s="309"/>
    </row>
    <row r="73" spans="1:27" s="2" customFormat="1">
      <c r="A73"/>
      <c r="B73"/>
      <c r="C73"/>
      <c r="D73"/>
      <c r="E73"/>
      <c r="F73" s="20"/>
      <c r="G73" s="20"/>
      <c r="X73" s="309"/>
      <c r="Y73" s="309"/>
      <c r="Z73" s="309"/>
      <c r="AA73" s="309"/>
    </row>
    <row r="74" spans="1:27" s="2" customFormat="1">
      <c r="A74"/>
      <c r="B74"/>
      <c r="C74"/>
      <c r="D74"/>
      <c r="E74"/>
      <c r="F74" s="20"/>
      <c r="G74" s="20"/>
      <c r="X74" s="309"/>
      <c r="Y74" s="309"/>
      <c r="Z74" s="309"/>
      <c r="AA74" s="309"/>
    </row>
    <row r="75" spans="1:27" s="2" customFormat="1">
      <c r="A75"/>
      <c r="B75"/>
      <c r="C75"/>
      <c r="D75"/>
      <c r="E75"/>
      <c r="F75" s="20"/>
      <c r="G75" s="20"/>
    </row>
    <row r="76" spans="1:27" s="2" customFormat="1">
      <c r="A76"/>
      <c r="B76"/>
      <c r="C76"/>
      <c r="D76"/>
      <c r="E76"/>
      <c r="F76" s="20"/>
      <c r="G76" s="20"/>
    </row>
    <row r="77" spans="1:27" s="2" customFormat="1">
      <c r="A77"/>
      <c r="B77"/>
      <c r="C77"/>
      <c r="D77"/>
      <c r="E77"/>
      <c r="F77" s="20"/>
      <c r="G77" s="20"/>
    </row>
    <row r="78" spans="1:27" s="2" customFormat="1">
      <c r="A78"/>
      <c r="B78"/>
      <c r="C78"/>
      <c r="D78"/>
      <c r="E78"/>
      <c r="F78" s="20"/>
      <c r="G78" s="20"/>
    </row>
    <row r="79" spans="1:27" s="2" customFormat="1">
      <c r="A79"/>
      <c r="B79"/>
      <c r="C79"/>
      <c r="D79"/>
      <c r="E79"/>
      <c r="F79" s="20"/>
      <c r="G79" s="20"/>
    </row>
    <row r="80" spans="1:27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</row>
    <row r="141" spans="1:13" s="2" customFormat="1">
      <c r="A141"/>
      <c r="B141"/>
      <c r="C141"/>
      <c r="D141"/>
      <c r="E141"/>
      <c r="F141" s="20"/>
      <c r="G141" s="20"/>
    </row>
    <row r="142" spans="1:13" s="2" customFormat="1">
      <c r="A142"/>
      <c r="B142"/>
      <c r="C142"/>
      <c r="D142"/>
      <c r="E142"/>
      <c r="F142" s="20"/>
      <c r="G142" s="20"/>
      <c r="M142"/>
    </row>
    <row r="143" spans="1:13" s="2" customFormat="1">
      <c r="A143"/>
      <c r="B143"/>
      <c r="C143"/>
      <c r="D143"/>
      <c r="E143"/>
      <c r="F143" s="20"/>
      <c r="G143" s="20"/>
      <c r="M143"/>
    </row>
    <row r="144" spans="1:13" s="2" customFormat="1">
      <c r="A144"/>
      <c r="B144"/>
      <c r="C144"/>
      <c r="D144"/>
      <c r="E144"/>
      <c r="F144" s="20"/>
      <c r="G144" s="20"/>
      <c r="M144"/>
    </row>
  </sheetData>
  <sortState ref="A19:AD36">
    <sortCondition ref="B19:B36"/>
  </sortState>
  <conditionalFormatting sqref="H2">
    <cfRule type="containsText" dxfId="11" priority="1" operator="containsText" text="TRUE">
      <formula>NOT(ISERROR(SEARCH("TRUE",H2)))</formula>
    </cfRule>
  </conditionalFormatting>
  <dataValidations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CC"/>
    <pageSetUpPr fitToPage="1"/>
  </sheetPr>
  <dimension ref="A1:AE144"/>
  <sheetViews>
    <sheetView showGridLines="0" zoomScale="80" zoomScaleNormal="80" workbookViewId="0">
      <pane xSplit="6" ySplit="10" topLeftCell="G11" activePane="bottomRight" state="frozen"/>
      <selection pane="topRight"/>
      <selection pane="bottomLeft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156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42</v>
      </c>
      <c r="C5" s="6"/>
      <c r="D5" s="6"/>
      <c r="E5" s="6"/>
      <c r="F5" s="289" t="s">
        <v>32</v>
      </c>
      <c r="K5" s="5"/>
    </row>
    <row r="6" spans="1:31" ht="1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INDEX(Project_inputs!$J$101:$M$106, MATCH(D$2, Project_inputs!$C$101:$C$106, 0), MATCH(A7, Project_inputs!$J$100:$M$100,0))</f>
        <v>2018</v>
      </c>
      <c r="K7" s="134"/>
    </row>
    <row r="8" spans="1:31">
      <c r="A8" t="s">
        <v>36</v>
      </c>
      <c r="F8" s="290">
        <f>INDEX(Project_inputs!$J$101:$M$106, MATCH(D$2, Project_inputs!$C$101:$C$106, 0), MATCH(A8, Project_inputs!$J$100:$M$100,0))</f>
        <v>2019</v>
      </c>
      <c r="G8" s="99"/>
      <c r="K8" s="134"/>
    </row>
    <row r="9" spans="1:31" ht="15">
      <c r="A9" s="4"/>
      <c r="B9" s="4"/>
      <c r="C9" s="4"/>
      <c r="D9" s="4"/>
      <c r="E9" s="4"/>
      <c r="F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7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2019</v>
      </c>
      <c r="K11" s="94">
        <f>IF(K$12="design", $F$7, $F$8)</f>
        <v>2019</v>
      </c>
      <c r="L11" s="93"/>
      <c r="M11" s="94">
        <f>IF(M$12="design", $F$7, $F$8)</f>
        <v>2019</v>
      </c>
      <c r="N11" s="93"/>
      <c r="O11" s="94">
        <f t="shared" ref="O11" si="0">IF(O$12="design", $F$7, $F$8)</f>
        <v>2019</v>
      </c>
      <c r="P11" s="93"/>
      <c r="Q11" s="94">
        <f t="shared" ref="Q11:U11" si="1">IF(Q$12="design", $F$7, $F$8)</f>
        <v>2018</v>
      </c>
      <c r="R11" s="94">
        <f t="shared" si="1"/>
        <v>2019</v>
      </c>
      <c r="S11" s="94">
        <f t="shared" si="1"/>
        <v>2019</v>
      </c>
      <c r="T11" s="94">
        <f t="shared" si="1"/>
        <v>2019</v>
      </c>
      <c r="U11" s="94">
        <f t="shared" si="1"/>
        <v>2019</v>
      </c>
      <c r="V11" s="18"/>
      <c r="W11" s="18"/>
    </row>
    <row r="12" spans="1:31" s="8" customFormat="1" ht="15.7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75">
      <c r="A13" s="6"/>
      <c r="B13" s="285" t="s">
        <v>183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163.65443717623674</v>
      </c>
      <c r="S13" s="92">
        <f ca="1">INDEX(INDIRECT($F$5&amp;"_rates"), MATCH(S$12, INDIRECT($F$5&amp;"_roles"), 0), MATCH($F$8, INDIRECT($F$5&amp;"_years"),0))</f>
        <v>154.04332155234076</v>
      </c>
      <c r="T13" s="92">
        <f ca="1">INDEX(INDIRECT($F$5&amp;"_rates"), MATCH(T$12, INDIRECT($F$5&amp;"_roles"), 0), MATCH($F$8, INDIRECT($F$5&amp;"_years"),0))</f>
        <v>252.38272932343432</v>
      </c>
      <c r="U13" s="92">
        <f ca="1">INDEX(INDIRECT($F$5&amp;"_rates"), MATCH(U$12, INDIRECT($F$5&amp;"_roles"), 0), MATCH($F$8, INDIRECT($F$5&amp;"_years"),0))</f>
        <v>155.12119628112006</v>
      </c>
      <c r="X13"/>
      <c r="Y13"/>
      <c r="Z13"/>
      <c r="AA13"/>
      <c r="AB13"/>
      <c r="AC13"/>
      <c r="AD13"/>
      <c r="AE13"/>
    </row>
    <row r="14" spans="1:31" s="8" customFormat="1" ht="15.7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22">
        <v>4043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8" ht="15">
      <c r="B17" s="9" t="s">
        <v>55</v>
      </c>
      <c r="M17" s="18"/>
    </row>
    <row r="18" spans="2:28">
      <c r="D18" s="17" t="s">
        <v>127</v>
      </c>
      <c r="F18" s="121"/>
      <c r="G18" s="14"/>
      <c r="J18" s="95">
        <f>INDEX(Project_inputs!$I$11:$I$45, MATCH(D18, Project_inputs!$D$11:$D$45,0))</f>
        <v>357</v>
      </c>
      <c r="K18" s="22">
        <v>527</v>
      </c>
      <c r="M18" s="87"/>
      <c r="O18" s="84"/>
      <c r="Q18" s="84"/>
      <c r="R18" s="22">
        <v>2503</v>
      </c>
      <c r="S18" s="22">
        <v>0</v>
      </c>
      <c r="T18" s="22">
        <v>0</v>
      </c>
      <c r="U18" s="22">
        <v>0</v>
      </c>
      <c r="X18" s="308"/>
      <c r="Y18" s="321"/>
      <c r="Z18" s="308"/>
      <c r="AA18" s="321"/>
      <c r="AB18" s="308"/>
    </row>
    <row r="19" spans="2:28">
      <c r="D19" s="17" t="s">
        <v>128</v>
      </c>
      <c r="F19" s="121"/>
      <c r="G19" s="14"/>
      <c r="J19" s="95">
        <f>INDEX(Project_inputs!$I$11:$I$45, MATCH(D19, Project_inputs!$D$11:$D$45,0))</f>
        <v>531</v>
      </c>
      <c r="K19" s="22">
        <v>712</v>
      </c>
      <c r="M19" s="87"/>
      <c r="O19" s="84"/>
      <c r="Q19" s="84"/>
      <c r="R19" s="22">
        <v>4096</v>
      </c>
      <c r="S19" s="22">
        <v>0</v>
      </c>
      <c r="T19" s="22">
        <v>0</v>
      </c>
      <c r="U19" s="22">
        <v>0</v>
      </c>
      <c r="X19" s="308"/>
      <c r="Y19" s="321"/>
      <c r="Z19" s="308"/>
      <c r="AA19" s="321"/>
      <c r="AB19" s="308"/>
    </row>
    <row r="20" spans="2:28">
      <c r="D20" t="s">
        <v>87</v>
      </c>
      <c r="F20" s="100"/>
      <c r="H20" s="12"/>
      <c r="I20" s="12"/>
      <c r="J20" s="95">
        <f>INDEX(Project_inputs!$I$11:$I$45, MATCH(D20, Project_inputs!$D$11:$D$45,0))</f>
        <v>24347</v>
      </c>
      <c r="K20" s="22">
        <v>1</v>
      </c>
      <c r="M20" s="87"/>
      <c r="O20" s="84"/>
      <c r="Q20" s="84"/>
      <c r="R20" s="22">
        <v>96</v>
      </c>
      <c r="S20" s="22">
        <v>0</v>
      </c>
      <c r="T20" s="22">
        <v>40</v>
      </c>
      <c r="U20" s="22">
        <v>0</v>
      </c>
      <c r="X20" s="308"/>
      <c r="Y20" s="321"/>
      <c r="Z20" s="308"/>
      <c r="AA20" s="308"/>
      <c r="AB20" s="308"/>
    </row>
    <row r="21" spans="2:28">
      <c r="D21" s="17" t="s">
        <v>79</v>
      </c>
      <c r="F21" s="121"/>
      <c r="H21" s="12"/>
      <c r="I21" s="12"/>
      <c r="J21" s="95">
        <f>INDEX(Project_inputs!$I$11:$I$45, MATCH(D21, Project_inputs!$D$11:$D$45,0))</f>
        <v>5976</v>
      </c>
      <c r="K21" s="22">
        <v>9</v>
      </c>
      <c r="M21" s="87"/>
      <c r="O21" s="84"/>
      <c r="Q21" s="84"/>
      <c r="R21" s="22">
        <v>0</v>
      </c>
      <c r="S21" s="22">
        <v>72</v>
      </c>
      <c r="T21" s="22">
        <v>288</v>
      </c>
      <c r="U21" s="22">
        <v>0</v>
      </c>
      <c r="X21" s="308"/>
      <c r="Y21" s="321"/>
      <c r="Z21" s="308"/>
      <c r="AA21" s="308"/>
      <c r="AB21" s="308"/>
    </row>
    <row r="22" spans="2:28">
      <c r="D22" t="s">
        <v>7</v>
      </c>
      <c r="F22" s="121"/>
      <c r="J22" s="95">
        <f>INDEX(Project_inputs!$I$11:$I$45, MATCH(D22, Project_inputs!$D$11:$D$45,0))</f>
        <v>14347</v>
      </c>
      <c r="K22" s="22">
        <v>10</v>
      </c>
      <c r="M22" s="87"/>
      <c r="O22" s="84"/>
      <c r="Q22" s="84"/>
      <c r="R22" s="22">
        <v>0</v>
      </c>
      <c r="S22" s="22">
        <v>550</v>
      </c>
      <c r="T22" s="22">
        <v>160</v>
      </c>
      <c r="U22" s="22">
        <v>300</v>
      </c>
      <c r="X22" s="308"/>
      <c r="Y22" s="321"/>
      <c r="Z22" s="308"/>
      <c r="AA22" s="308"/>
      <c r="AB22" s="308"/>
    </row>
    <row r="23" spans="2:28">
      <c r="D23" t="s">
        <v>8</v>
      </c>
      <c r="F23" s="121"/>
      <c r="J23" s="95">
        <f>INDEX(Project_inputs!$I$11:$I$45, MATCH(D23, Project_inputs!$D$11:$D$45,0))</f>
        <v>21835</v>
      </c>
      <c r="K23" s="22">
        <v>35</v>
      </c>
      <c r="M23" s="87"/>
      <c r="O23" s="84"/>
      <c r="Q23" s="84"/>
      <c r="R23" s="22">
        <v>0</v>
      </c>
      <c r="S23" s="22">
        <v>980</v>
      </c>
      <c r="T23" s="22">
        <v>560</v>
      </c>
      <c r="U23" s="22">
        <v>1050</v>
      </c>
      <c r="X23" s="308"/>
      <c r="Y23" s="321"/>
      <c r="Z23" s="308"/>
      <c r="AA23" s="308"/>
      <c r="AB23" s="308"/>
    </row>
    <row r="24" spans="2:28">
      <c r="D24" t="s">
        <v>22</v>
      </c>
      <c r="F24" s="121"/>
      <c r="J24" s="95">
        <f>INDEX(Project_inputs!$I$11:$I$45, MATCH(D24, Project_inputs!$D$11:$D$45,0))</f>
        <v>205</v>
      </c>
      <c r="K24" s="22">
        <v>15</v>
      </c>
      <c r="M24" s="87"/>
      <c r="O24" s="84"/>
      <c r="Q24" s="84"/>
      <c r="R24" s="22">
        <v>108.75</v>
      </c>
      <c r="S24" s="22">
        <v>0</v>
      </c>
      <c r="T24" s="22">
        <v>0</v>
      </c>
      <c r="U24" s="22">
        <v>0</v>
      </c>
      <c r="X24" s="308"/>
      <c r="Y24" s="321"/>
      <c r="Z24" s="308"/>
      <c r="AA24" s="308"/>
      <c r="AB24" s="308"/>
    </row>
    <row r="25" spans="2:28">
      <c r="D25" t="s">
        <v>116</v>
      </c>
      <c r="F25" s="121"/>
      <c r="J25" s="95">
        <f>INDEX(Project_inputs!$I$11:$I$45, MATCH(D25, Project_inputs!$D$11:$D$45,0))</f>
        <v>11265</v>
      </c>
      <c r="K25" s="22">
        <v>20</v>
      </c>
      <c r="M25" s="87"/>
      <c r="O25" s="84"/>
      <c r="Q25" s="84"/>
      <c r="R25" s="22">
        <v>205</v>
      </c>
      <c r="S25" s="22">
        <v>0</v>
      </c>
      <c r="T25" s="22">
        <v>0</v>
      </c>
      <c r="U25" s="22">
        <v>0</v>
      </c>
      <c r="X25" s="308"/>
      <c r="Y25" s="321"/>
      <c r="Z25" s="308"/>
      <c r="AA25" s="308"/>
      <c r="AB25" s="308"/>
    </row>
    <row r="26" spans="2:28">
      <c r="D26" t="s">
        <v>117</v>
      </c>
      <c r="F26" s="121"/>
      <c r="J26" s="95">
        <f>INDEX(Project_inputs!$I$11:$I$45, MATCH(D26, Project_inputs!$D$11:$D$45,0))</f>
        <v>13623</v>
      </c>
      <c r="K26" s="22"/>
      <c r="M26" s="87"/>
      <c r="O26" s="84"/>
      <c r="Q26" s="84"/>
      <c r="R26" s="22">
        <v>0</v>
      </c>
      <c r="S26" s="22">
        <v>0</v>
      </c>
      <c r="T26" s="22">
        <v>0</v>
      </c>
      <c r="U26" s="22">
        <v>0</v>
      </c>
      <c r="X26" s="308"/>
      <c r="Y26" s="321"/>
      <c r="Z26" s="308"/>
      <c r="AA26" s="308"/>
      <c r="AB26" s="308"/>
    </row>
    <row r="27" spans="2:28">
      <c r="D27" t="s">
        <v>118</v>
      </c>
      <c r="F27" s="121"/>
      <c r="J27" s="95">
        <f>INDEX(Project_inputs!$I$11:$I$45, MATCH(D27, Project_inputs!$D$11:$D$45,0))</f>
        <v>145694</v>
      </c>
      <c r="K27" s="22">
        <v>2</v>
      </c>
      <c r="M27" s="87"/>
      <c r="O27" s="84"/>
      <c r="Q27" s="84"/>
      <c r="R27" s="22">
        <v>0</v>
      </c>
      <c r="S27" s="22">
        <v>324</v>
      </c>
      <c r="T27" s="22">
        <v>80</v>
      </c>
      <c r="U27" s="22">
        <v>0</v>
      </c>
      <c r="X27" s="308"/>
      <c r="Y27" s="321"/>
      <c r="Z27" s="308"/>
      <c r="AA27" s="308"/>
      <c r="AB27" s="308"/>
    </row>
    <row r="28" spans="2:28">
      <c r="D28" t="s">
        <v>143</v>
      </c>
      <c r="F28" s="100"/>
      <c r="J28" s="95">
        <f>INDEX(Project_inputs!$I$11:$I$45, MATCH(D28, Project_inputs!$D$11:$D$45,0))</f>
        <v>96614</v>
      </c>
      <c r="K28" s="22">
        <v>5</v>
      </c>
      <c r="M28" s="87"/>
      <c r="O28" s="84"/>
      <c r="Q28" s="84"/>
      <c r="R28" s="22"/>
      <c r="S28" s="22"/>
      <c r="T28" s="22"/>
      <c r="U28" s="22"/>
      <c r="X28" s="308"/>
      <c r="Y28" s="321"/>
      <c r="Z28" s="308"/>
      <c r="AA28" s="308"/>
      <c r="AB28" s="308"/>
    </row>
    <row r="29" spans="2:28">
      <c r="D29" t="s">
        <v>181</v>
      </c>
      <c r="F29" s="100"/>
      <c r="J29" s="311">
        <v>223069</v>
      </c>
      <c r="K29" s="22">
        <v>1</v>
      </c>
      <c r="M29" s="87"/>
      <c r="O29" s="84"/>
      <c r="Q29" s="84"/>
      <c r="R29" s="22"/>
      <c r="S29" s="22"/>
      <c r="T29" s="22"/>
      <c r="U29" s="22"/>
      <c r="X29" s="308"/>
      <c r="Y29" s="308"/>
      <c r="Z29" s="308"/>
      <c r="AA29" s="308"/>
      <c r="AB29" s="308"/>
    </row>
    <row r="30" spans="2:28">
      <c r="D30" t="s">
        <v>165</v>
      </c>
      <c r="F30" s="100"/>
      <c r="J30" s="95">
        <f>INDEX(Project_inputs!$I$11:$I$45, MATCH(D30, Project_inputs!$D$11:$D$45,0))</f>
        <v>312</v>
      </c>
      <c r="K30" s="22">
        <v>3214</v>
      </c>
      <c r="M30" s="87"/>
      <c r="O30" s="84"/>
      <c r="Q30" s="84"/>
      <c r="R30" s="22"/>
      <c r="S30" s="22"/>
      <c r="T30" s="22"/>
      <c r="U30" s="22"/>
      <c r="X30" s="308"/>
      <c r="Y30" s="308"/>
      <c r="Z30" s="308"/>
      <c r="AA30" s="308"/>
      <c r="AB30" s="308"/>
    </row>
    <row r="31" spans="2:28">
      <c r="D31" t="s">
        <v>175</v>
      </c>
      <c r="F31" s="100"/>
      <c r="J31" s="95">
        <f>INDEX(Project_inputs!$I$11:$I$45, MATCH(D31, Project_inputs!$D$11:$D$45,0))</f>
        <v>800379</v>
      </c>
      <c r="K31" s="22"/>
      <c r="M31" s="87"/>
      <c r="O31" s="84"/>
      <c r="Q31" s="84"/>
      <c r="R31" s="22"/>
      <c r="S31" s="22"/>
      <c r="T31" s="22"/>
      <c r="U31" s="22"/>
      <c r="X31" s="308"/>
      <c r="Y31" s="321"/>
      <c r="Z31" s="308"/>
      <c r="AA31" s="308"/>
      <c r="AB31" s="308"/>
    </row>
    <row r="32" spans="2:28">
      <c r="D32" t="s">
        <v>152</v>
      </c>
      <c r="F32" s="100"/>
      <c r="J32" s="95">
        <f>INDEX(Project_inputs!$I$11:$I$45, MATCH(D32, Project_inputs!$D$11:$D$45,0))</f>
        <v>704777</v>
      </c>
      <c r="K32" s="22">
        <v>2</v>
      </c>
      <c r="M32" s="87"/>
      <c r="O32" s="84"/>
      <c r="Q32" s="84"/>
      <c r="R32" s="22"/>
      <c r="S32" s="22"/>
      <c r="T32" s="22"/>
      <c r="U32" s="22"/>
      <c r="X32" s="308"/>
      <c r="Y32" s="321"/>
      <c r="Z32" s="308"/>
      <c r="AA32" s="308"/>
      <c r="AB32" s="308"/>
    </row>
    <row r="33" spans="1:28">
      <c r="D33" t="s">
        <v>153</v>
      </c>
      <c r="F33" s="100"/>
      <c r="J33" s="95">
        <f>INDEX(Project_inputs!$I$11:$I$45, MATCH(D33, Project_inputs!$D$11:$D$45,0))</f>
        <v>800379</v>
      </c>
      <c r="K33" s="22">
        <v>2</v>
      </c>
      <c r="M33" s="87"/>
      <c r="O33" s="84"/>
      <c r="Q33" s="84"/>
      <c r="R33" s="22"/>
      <c r="S33" s="22"/>
      <c r="T33" s="22"/>
      <c r="U33" s="22"/>
      <c r="X33" s="308"/>
      <c r="Y33" s="321"/>
      <c r="Z33" s="308"/>
      <c r="AA33" s="308"/>
      <c r="AB33" s="308"/>
    </row>
    <row r="34" spans="1:28">
      <c r="D34" t="s">
        <v>182</v>
      </c>
      <c r="F34" s="100"/>
      <c r="J34" s="311">
        <v>135729</v>
      </c>
      <c r="K34" s="22">
        <v>1</v>
      </c>
      <c r="M34" s="87"/>
      <c r="O34" s="84"/>
      <c r="Q34" s="84"/>
      <c r="R34" s="22"/>
      <c r="S34" s="22"/>
      <c r="T34" s="22"/>
      <c r="U34" s="22"/>
      <c r="X34" s="308"/>
      <c r="Y34" s="321"/>
      <c r="Z34" s="308"/>
      <c r="AA34" s="308"/>
      <c r="AB34" s="308"/>
    </row>
    <row r="35" spans="1:28">
      <c r="D35" s="308" t="s">
        <v>172</v>
      </c>
      <c r="F35" s="100"/>
      <c r="J35" s="311">
        <v>0</v>
      </c>
      <c r="K35" s="22">
        <v>0</v>
      </c>
      <c r="M35" s="87"/>
      <c r="O35" s="84"/>
      <c r="Q35" s="84"/>
      <c r="R35" s="22"/>
      <c r="S35" s="22"/>
      <c r="T35" s="22"/>
      <c r="U35" s="22"/>
      <c r="X35" s="308"/>
      <c r="Y35" s="321"/>
      <c r="Z35" s="308"/>
      <c r="AA35" s="308"/>
      <c r="AB35" s="308"/>
    </row>
    <row r="36" spans="1:28">
      <c r="D36" s="308" t="s">
        <v>187</v>
      </c>
      <c r="F36" s="100"/>
      <c r="J36" s="311">
        <v>0</v>
      </c>
      <c r="K36" s="311">
        <v>0</v>
      </c>
      <c r="M36" s="87"/>
      <c r="O36" s="84"/>
      <c r="Q36" s="84"/>
      <c r="R36" s="22"/>
      <c r="S36" s="22"/>
      <c r="T36" s="22"/>
      <c r="U36" s="22"/>
      <c r="X36" s="308"/>
      <c r="Y36" s="321"/>
      <c r="Z36" s="308"/>
      <c r="AA36" s="308"/>
      <c r="AB36" s="308"/>
    </row>
    <row r="37" spans="1:28">
      <c r="M37" s="18"/>
      <c r="O37" s="18"/>
      <c r="Q37" s="18"/>
      <c r="X37" s="308"/>
      <c r="Y37" s="308"/>
      <c r="Z37" s="308"/>
      <c r="AA37" s="308"/>
      <c r="AB37" s="308"/>
    </row>
    <row r="38" spans="1:28" ht="15">
      <c r="A38" s="18"/>
      <c r="B38" s="9" t="s">
        <v>9</v>
      </c>
      <c r="C38" s="18"/>
      <c r="D38" s="18"/>
      <c r="M38" s="18"/>
      <c r="O38" s="18"/>
      <c r="Q38" s="18"/>
      <c r="X38" s="308"/>
      <c r="Y38" s="308"/>
      <c r="Z38" s="308"/>
      <c r="AA38" s="308"/>
      <c r="AB38" s="308"/>
    </row>
    <row r="39" spans="1:28">
      <c r="C39" s="10" t="s">
        <v>10</v>
      </c>
      <c r="M39" s="18"/>
      <c r="O39" s="18"/>
      <c r="Q39" s="18"/>
      <c r="X39" s="308"/>
      <c r="Y39" s="308"/>
      <c r="Z39" s="308"/>
      <c r="AA39" s="308"/>
      <c r="AB39" s="308"/>
    </row>
    <row r="40" spans="1:28">
      <c r="D40" t="s">
        <v>11</v>
      </c>
      <c r="F40" s="146"/>
      <c r="J40" s="95">
        <f>INDEX(Project_inputs!$I$11:$I$45, MATCH(D40, Project_inputs!$D$11:$D$45,0))</f>
        <v>1159367</v>
      </c>
      <c r="K40" s="22">
        <v>2</v>
      </c>
      <c r="M40" s="87"/>
      <c r="O40" s="84"/>
      <c r="Q40" s="84"/>
      <c r="R40" s="22"/>
      <c r="S40" s="22"/>
      <c r="T40" s="22"/>
      <c r="U40" s="22">
        <v>2041</v>
      </c>
      <c r="X40" s="308"/>
      <c r="Y40" s="308"/>
      <c r="Z40" s="308"/>
      <c r="AA40" s="308"/>
      <c r="AB40" s="308"/>
    </row>
    <row r="41" spans="1:28">
      <c r="D41" t="s">
        <v>12</v>
      </c>
      <c r="F41" s="100"/>
      <c r="J41" s="95">
        <f>INDEX(Project_inputs!$I$11:$I$45, MATCH(D41, Project_inputs!$D$11:$D$45,0))</f>
        <v>144921</v>
      </c>
      <c r="K41" s="22">
        <v>1</v>
      </c>
      <c r="M41" s="87"/>
      <c r="O41" s="84"/>
      <c r="Q41" s="84"/>
      <c r="R41" s="22"/>
      <c r="S41" s="22"/>
      <c r="T41" s="22"/>
      <c r="U41" s="22"/>
      <c r="X41" s="308"/>
      <c r="Y41" s="308"/>
      <c r="Z41" s="308"/>
      <c r="AA41" s="308"/>
      <c r="AB41" s="308"/>
    </row>
    <row r="42" spans="1:28">
      <c r="D42" t="s">
        <v>178</v>
      </c>
      <c r="F42" s="100"/>
      <c r="J42" s="95">
        <f>INDEX(Project_inputs!$I$11:$I$45, MATCH(D42, Project_inputs!$D$11:$D$45,0))</f>
        <v>870491</v>
      </c>
      <c r="K42" s="22"/>
      <c r="M42" s="87"/>
      <c r="O42" s="84"/>
      <c r="Q42" s="84"/>
      <c r="R42" s="22"/>
      <c r="S42" s="22"/>
      <c r="T42" s="22"/>
      <c r="U42" s="22"/>
      <c r="X42" s="308"/>
      <c r="Y42" s="308"/>
      <c r="Z42" s="308"/>
      <c r="AA42" s="308"/>
      <c r="AB42" s="308"/>
    </row>
    <row r="43" spans="1:28">
      <c r="D43" t="s">
        <v>13</v>
      </c>
      <c r="F43" s="100"/>
      <c r="J43" s="95">
        <f>INDEX(Project_inputs!$I$11:$I$45, MATCH(D43, Project_inputs!$D$11:$D$45,0))</f>
        <v>66809</v>
      </c>
      <c r="K43" s="22">
        <v>2</v>
      </c>
      <c r="M43" s="87"/>
      <c r="O43" s="84"/>
      <c r="Q43" s="84"/>
      <c r="R43" s="22"/>
      <c r="S43" s="22"/>
      <c r="T43" s="22"/>
      <c r="U43" s="22"/>
      <c r="X43" s="308"/>
      <c r="Y43" s="308"/>
      <c r="Z43" s="308"/>
      <c r="AA43" s="308"/>
      <c r="AB43" s="308"/>
    </row>
    <row r="44" spans="1:28">
      <c r="D44" t="s">
        <v>23</v>
      </c>
      <c r="F44" s="100"/>
      <c r="J44" s="95">
        <f>INDEX(Project_inputs!$I$11:$I$45, MATCH(D44, Project_inputs!$D$11:$D$45,0))</f>
        <v>47341</v>
      </c>
      <c r="K44" s="22">
        <v>2</v>
      </c>
      <c r="M44" s="87"/>
      <c r="O44" s="84"/>
      <c r="Q44" s="84"/>
      <c r="R44" s="22"/>
      <c r="S44" s="22"/>
      <c r="T44" s="22"/>
      <c r="U44" s="22"/>
      <c r="X44" s="308"/>
      <c r="Y44" s="308"/>
      <c r="Z44" s="308"/>
      <c r="AA44" s="308"/>
      <c r="AB44" s="308"/>
    </row>
    <row r="45" spans="1:28">
      <c r="D45" t="s">
        <v>24</v>
      </c>
      <c r="F45" s="100"/>
      <c r="J45" s="95">
        <f>INDEX(Project_inputs!$I$11:$I$45, MATCH(D45, Project_inputs!$D$11:$D$45,0))</f>
        <v>52172</v>
      </c>
      <c r="K45" s="22"/>
      <c r="M45" s="87"/>
      <c r="O45" s="84"/>
      <c r="Q45" s="84"/>
      <c r="R45" s="22"/>
      <c r="S45" s="22"/>
      <c r="T45" s="22"/>
      <c r="U45" s="22"/>
      <c r="X45" s="308"/>
      <c r="Y45" s="308"/>
      <c r="Z45" s="308"/>
      <c r="AA45" s="308"/>
      <c r="AB45" s="308"/>
    </row>
    <row r="46" spans="1:28">
      <c r="D46" t="s">
        <v>14</v>
      </c>
      <c r="F46" s="100"/>
      <c r="J46" s="95">
        <f>INDEX(Project_inputs!$I$11:$I$45, MATCH(D46, Project_inputs!$D$11:$D$45,0))</f>
        <v>309177</v>
      </c>
      <c r="K46" s="22"/>
      <c r="M46" s="87"/>
      <c r="O46" s="84"/>
      <c r="Q46" s="84"/>
      <c r="R46" s="22"/>
      <c r="S46" s="22"/>
      <c r="T46" s="22"/>
      <c r="U46" s="22"/>
      <c r="X46" s="308"/>
      <c r="Y46" s="308"/>
      <c r="Z46" s="308"/>
      <c r="AA46" s="308"/>
      <c r="AB46" s="308"/>
    </row>
    <row r="47" spans="1:28">
      <c r="D47" t="s">
        <v>15</v>
      </c>
      <c r="F47" s="100"/>
      <c r="J47" s="95">
        <f>INDEX(Project_inputs!$I$11:$I$45, MATCH(D47, Project_inputs!$D$11:$D$45,0))</f>
        <v>48307</v>
      </c>
      <c r="K47" s="22">
        <v>1</v>
      </c>
      <c r="M47" s="87"/>
      <c r="O47" s="84"/>
      <c r="Q47" s="84"/>
      <c r="R47" s="22"/>
      <c r="S47" s="22"/>
      <c r="T47" s="22"/>
      <c r="U47" s="22"/>
      <c r="X47" s="308"/>
      <c r="Y47" s="308"/>
      <c r="Z47" s="308"/>
      <c r="AA47" s="308"/>
      <c r="AB47" s="308"/>
    </row>
    <row r="48" spans="1:28">
      <c r="D48" t="s">
        <v>92</v>
      </c>
      <c r="F48" s="100"/>
      <c r="J48" s="95">
        <f>INDEX(Project_inputs!$I$11:$I$45, MATCH(D48, Project_inputs!$D$11:$D$45,0))</f>
        <v>401914</v>
      </c>
      <c r="K48" s="22"/>
      <c r="M48" s="87"/>
      <c r="O48" s="84"/>
      <c r="Q48" s="84"/>
      <c r="R48" s="22"/>
      <c r="S48" s="22"/>
      <c r="T48" s="22"/>
      <c r="U48" s="22"/>
      <c r="X48" s="308"/>
      <c r="Y48" s="308"/>
      <c r="Z48" s="308"/>
      <c r="AA48" s="308"/>
      <c r="AB48" s="308"/>
    </row>
    <row r="49" spans="1:31">
      <c r="D49" t="s">
        <v>57</v>
      </c>
      <c r="F49" s="100"/>
      <c r="J49" s="95">
        <f>INDEX(Project_inputs!$I$11:$I$45, MATCH(D49, Project_inputs!$D$11:$D$45,0))</f>
        <v>68615</v>
      </c>
      <c r="K49" s="22"/>
      <c r="M49" s="87"/>
      <c r="O49" s="84"/>
      <c r="Q49" s="84"/>
      <c r="R49" s="22"/>
      <c r="S49" s="22"/>
      <c r="T49" s="22"/>
      <c r="U49" s="22"/>
      <c r="X49" s="308"/>
      <c r="Y49" s="308"/>
      <c r="Z49" s="308"/>
      <c r="AA49" s="308"/>
      <c r="AB49" s="308"/>
    </row>
    <row r="50" spans="1:31">
      <c r="D50" t="s">
        <v>16</v>
      </c>
      <c r="F50" s="100"/>
      <c r="J50" s="95">
        <f>INDEX(Project_inputs!$I$11:$I$45, MATCH(D50, Project_inputs!$D$11:$D$45,0))</f>
        <v>16521</v>
      </c>
      <c r="K50" s="22"/>
      <c r="M50" s="87"/>
      <c r="O50" s="84"/>
      <c r="Q50" s="84"/>
      <c r="R50" s="22"/>
      <c r="S50" s="22"/>
      <c r="T50" s="22"/>
      <c r="U50" s="22"/>
      <c r="X50" s="308"/>
      <c r="Y50" s="308"/>
      <c r="Z50" s="308"/>
      <c r="AA50" s="308"/>
      <c r="AB50" s="308"/>
    </row>
    <row r="51" spans="1:31">
      <c r="D51" s="315" t="s">
        <v>169</v>
      </c>
      <c r="F51" s="100"/>
      <c r="J51" s="95">
        <f>INDEX(Project_inputs!$I$11:$I$45, MATCH(D51, Project_inputs!$D$11:$D$45,0))</f>
        <v>216852</v>
      </c>
      <c r="K51" s="311">
        <v>1</v>
      </c>
      <c r="M51" s="87"/>
      <c r="O51" s="84"/>
      <c r="Q51" s="84"/>
      <c r="R51" s="22"/>
      <c r="S51" s="22"/>
      <c r="T51" s="22"/>
      <c r="U51" s="22"/>
      <c r="X51" s="308"/>
      <c r="Y51" s="308"/>
      <c r="Z51" s="308"/>
      <c r="AA51" s="308"/>
      <c r="AB51" s="308"/>
    </row>
    <row r="52" spans="1:31">
      <c r="D52" s="315" t="s">
        <v>160</v>
      </c>
      <c r="F52" s="100"/>
      <c r="G52" s="308"/>
      <c r="J52" s="22">
        <f>205017</f>
        <v>205017</v>
      </c>
      <c r="K52" s="22">
        <v>1</v>
      </c>
      <c r="M52" s="87"/>
      <c r="O52" s="84"/>
      <c r="Q52" s="84"/>
      <c r="R52" s="22"/>
      <c r="S52" s="22"/>
      <c r="T52" s="22"/>
      <c r="U52" s="22"/>
      <c r="X52" s="308"/>
      <c r="Y52" s="308"/>
      <c r="Z52" s="308"/>
      <c r="AA52" s="308"/>
      <c r="AB52" s="308"/>
    </row>
    <row r="53" spans="1:31">
      <c r="C53" s="10"/>
      <c r="O53" s="18"/>
      <c r="Q53" s="18"/>
      <c r="X53" s="308"/>
      <c r="Y53" s="308"/>
      <c r="Z53" s="308"/>
      <c r="AA53" s="308"/>
      <c r="AB53" s="308"/>
    </row>
    <row r="54" spans="1:31">
      <c r="C54" s="5" t="s">
        <v>126</v>
      </c>
      <c r="D54" s="13"/>
      <c r="F54" s="146"/>
      <c r="J54" s="22">
        <v>274309</v>
      </c>
      <c r="K54" s="22">
        <v>1</v>
      </c>
      <c r="M54" s="87"/>
      <c r="O54" s="311">
        <v>17802</v>
      </c>
      <c r="Q54" s="84"/>
      <c r="R54" s="141"/>
      <c r="S54" s="22"/>
      <c r="T54" s="22">
        <v>2196</v>
      </c>
      <c r="U54" s="22">
        <v>1158</v>
      </c>
      <c r="X54" s="308"/>
      <c r="Y54" s="308"/>
      <c r="Z54" s="308"/>
      <c r="AA54" s="308"/>
      <c r="AB54" s="308"/>
    </row>
    <row r="55" spans="1:31">
      <c r="C55" s="5" t="s">
        <v>20</v>
      </c>
      <c r="D55" s="13"/>
      <c r="F55" s="145"/>
      <c r="J55" s="84"/>
      <c r="K55" s="84"/>
      <c r="M55" s="84"/>
      <c r="O55" s="311">
        <v>578377</v>
      </c>
      <c r="Q55" s="84"/>
      <c r="R55" s="22"/>
      <c r="S55" s="22"/>
      <c r="T55" s="22"/>
      <c r="U55" s="22"/>
      <c r="V55" s="47"/>
      <c r="W55" s="47"/>
      <c r="X55" s="308"/>
      <c r="Y55" s="308"/>
      <c r="Z55" s="308"/>
      <c r="AA55" s="308"/>
      <c r="AB55" s="308"/>
    </row>
    <row r="56" spans="1:31">
      <c r="C56" s="5" t="s">
        <v>77</v>
      </c>
      <c r="D56" s="13"/>
      <c r="F56" s="145"/>
      <c r="J56" s="84"/>
      <c r="K56" s="84"/>
      <c r="M56" s="84"/>
      <c r="O56" s="311">
        <v>580392</v>
      </c>
      <c r="Q56" s="84"/>
      <c r="R56" s="84"/>
      <c r="S56" s="84"/>
      <c r="T56" s="84"/>
      <c r="U56" s="84"/>
      <c r="V56" s="47"/>
      <c r="W56" s="47"/>
      <c r="X56" s="134"/>
      <c r="Y56" s="308"/>
      <c r="Z56" s="308"/>
      <c r="AA56" s="308"/>
      <c r="AB56" s="308"/>
    </row>
    <row r="57" spans="1:31">
      <c r="C57" s="10"/>
      <c r="D57" s="13"/>
      <c r="O57" s="135"/>
      <c r="Q57" s="47"/>
      <c r="R57" s="47"/>
      <c r="S57" s="47"/>
      <c r="T57" s="47"/>
      <c r="U57" s="47"/>
      <c r="V57" s="47"/>
      <c r="W57" s="47"/>
      <c r="X57" s="308"/>
      <c r="Y57" s="308"/>
      <c r="Z57" s="308"/>
      <c r="AA57" s="308"/>
      <c r="AB57" s="308"/>
    </row>
    <row r="58" spans="1:31" ht="15">
      <c r="B58" s="9" t="s">
        <v>17</v>
      </c>
      <c r="C58" s="10"/>
      <c r="D58" s="13"/>
      <c r="M58" s="8"/>
      <c r="O58" s="47"/>
      <c r="Q58" s="47"/>
      <c r="R58" s="47"/>
      <c r="S58" s="47"/>
      <c r="T58" s="47"/>
      <c r="U58" s="47"/>
      <c r="V58" s="47"/>
      <c r="W58" s="47"/>
      <c r="X58" s="308"/>
      <c r="Y58" s="308"/>
      <c r="Z58" s="308"/>
      <c r="AA58" s="308"/>
      <c r="AB58" s="308"/>
    </row>
    <row r="59" spans="1:31" ht="12.75" customHeight="1">
      <c r="B59" s="9"/>
      <c r="C59" s="10"/>
      <c r="D59" s="19" t="s">
        <v>28</v>
      </c>
      <c r="F59" s="145"/>
      <c r="M59" s="22">
        <v>293200</v>
      </c>
      <c r="O59" s="47"/>
      <c r="Q59" s="47"/>
      <c r="R59" s="47"/>
      <c r="S59" s="47"/>
      <c r="T59" s="47"/>
      <c r="U59" s="47"/>
      <c r="V59" s="47"/>
      <c r="W59" s="47"/>
      <c r="X59" s="308"/>
      <c r="Y59" s="308"/>
      <c r="Z59" s="308"/>
      <c r="AA59" s="308"/>
      <c r="AB59" s="308"/>
    </row>
    <row r="60" spans="1:31">
      <c r="C60" s="10"/>
      <c r="D60" s="19" t="s">
        <v>31</v>
      </c>
      <c r="F60" s="145"/>
      <c r="M60" s="22">
        <v>144180</v>
      </c>
      <c r="O60" s="47"/>
      <c r="Q60" s="47"/>
      <c r="R60" s="47"/>
      <c r="S60" s="47"/>
      <c r="T60" s="47"/>
      <c r="U60" s="47"/>
      <c r="V60" s="47"/>
      <c r="W60" s="47"/>
      <c r="X60" s="308"/>
      <c r="Y60" s="308"/>
      <c r="Z60" s="308"/>
      <c r="AA60" s="308"/>
      <c r="AB60" s="308"/>
    </row>
    <row r="61" spans="1:31">
      <c r="C61" s="10"/>
      <c r="D61" s="19" t="s">
        <v>21</v>
      </c>
      <c r="M61" s="22">
        <v>657166.21905746323</v>
      </c>
      <c r="O61" s="47"/>
      <c r="Q61" s="47"/>
      <c r="R61" s="47"/>
      <c r="S61" s="47"/>
      <c r="T61" s="47"/>
      <c r="U61" s="47"/>
      <c r="V61" s="47"/>
      <c r="W61" s="47"/>
      <c r="X61" s="308"/>
      <c r="Y61" s="308"/>
      <c r="Z61" s="308"/>
      <c r="AA61" s="308"/>
      <c r="AB61" s="308"/>
    </row>
    <row r="62" spans="1:31">
      <c r="C62" s="10"/>
      <c r="D62" s="180" t="s">
        <v>29</v>
      </c>
      <c r="M62" s="22">
        <v>33815</v>
      </c>
      <c r="O62" s="47"/>
      <c r="Q62" s="47"/>
      <c r="R62" s="47"/>
      <c r="S62" s="47"/>
      <c r="T62" s="47"/>
      <c r="U62" s="47"/>
      <c r="V62" s="47"/>
      <c r="W62" s="47"/>
      <c r="X62" s="308"/>
      <c r="Y62" s="308"/>
      <c r="Z62" s="308"/>
      <c r="AA62" s="308"/>
      <c r="AB62" s="308"/>
    </row>
    <row r="63" spans="1:31">
      <c r="C63" s="10"/>
      <c r="D63" s="180" t="s">
        <v>160</v>
      </c>
      <c r="E63" s="134"/>
      <c r="F63" s="145"/>
      <c r="M63" s="22">
        <v>115937</v>
      </c>
      <c r="O63" s="47"/>
      <c r="Q63" s="47"/>
      <c r="R63" s="47"/>
      <c r="S63" s="47"/>
      <c r="T63" s="47"/>
      <c r="U63" s="47"/>
      <c r="V63" s="47"/>
      <c r="W63" s="47"/>
      <c r="X63" s="308"/>
      <c r="Y63" s="47"/>
      <c r="Z63" s="47"/>
      <c r="AA63" s="47"/>
      <c r="AB63" s="47"/>
      <c r="AC63" s="47"/>
      <c r="AD63" s="35"/>
      <c r="AE63" s="70"/>
    </row>
    <row r="64" spans="1:31" s="2" customFormat="1">
      <c r="A64"/>
      <c r="B64"/>
      <c r="C64"/>
      <c r="D64"/>
      <c r="E64"/>
      <c r="F64" s="20"/>
      <c r="G64" s="20"/>
      <c r="X64" s="309"/>
      <c r="Y64" s="309"/>
      <c r="Z64" s="309"/>
      <c r="AA64" s="309"/>
      <c r="AB64" s="309"/>
    </row>
    <row r="65" spans="1:28" s="2" customFormat="1">
      <c r="A65"/>
      <c r="B65"/>
      <c r="C65"/>
      <c r="D65"/>
      <c r="E65"/>
      <c r="F65" s="20"/>
      <c r="G65" s="20"/>
      <c r="X65" s="309"/>
      <c r="Y65" s="309"/>
      <c r="Z65" s="309"/>
      <c r="AA65" s="309"/>
      <c r="AB65" s="309"/>
    </row>
    <row r="66" spans="1:28" s="2" customFormat="1">
      <c r="A66"/>
      <c r="B66"/>
      <c r="C66"/>
      <c r="D66"/>
      <c r="E66"/>
      <c r="F66" s="20"/>
      <c r="G66" s="20"/>
      <c r="X66" s="309"/>
      <c r="Y66" s="309"/>
      <c r="Z66" s="309"/>
      <c r="AA66" s="309"/>
      <c r="AB66" s="309"/>
    </row>
    <row r="67" spans="1:28" s="2" customFormat="1">
      <c r="A67"/>
      <c r="B67"/>
      <c r="C67"/>
      <c r="D67"/>
      <c r="E67"/>
      <c r="F67" s="20"/>
      <c r="G67" s="20"/>
      <c r="X67" s="309"/>
      <c r="Y67" s="309"/>
      <c r="Z67" s="309"/>
      <c r="AA67" s="309"/>
      <c r="AB67" s="309"/>
    </row>
    <row r="68" spans="1:28" s="2" customFormat="1">
      <c r="A68"/>
      <c r="B68"/>
      <c r="C68"/>
      <c r="D68"/>
      <c r="E68"/>
      <c r="F68" s="20"/>
      <c r="G68" s="20"/>
      <c r="J68"/>
      <c r="K68"/>
      <c r="X68" s="309"/>
      <c r="Y68" s="309"/>
      <c r="Z68" s="309"/>
      <c r="AA68" s="309"/>
      <c r="AB68" s="309"/>
    </row>
    <row r="69" spans="1:28" s="2" customFormat="1">
      <c r="A69"/>
      <c r="B69"/>
      <c r="C69"/>
      <c r="D69"/>
      <c r="E69"/>
      <c r="F69" s="20"/>
      <c r="G69" s="20"/>
      <c r="X69" s="309"/>
      <c r="Y69" s="309"/>
      <c r="Z69" s="309"/>
      <c r="AA69" s="309"/>
      <c r="AB69" s="309"/>
    </row>
    <row r="70" spans="1:28" s="2" customFormat="1">
      <c r="A70"/>
      <c r="B70"/>
      <c r="C70"/>
      <c r="D70"/>
      <c r="E70"/>
      <c r="F70" s="20"/>
      <c r="G70" s="20"/>
      <c r="X70" s="309"/>
      <c r="Y70" s="309"/>
      <c r="Z70" s="309"/>
      <c r="AA70" s="309"/>
      <c r="AB70" s="309"/>
    </row>
    <row r="71" spans="1:28" s="2" customFormat="1">
      <c r="A71"/>
      <c r="B71"/>
      <c r="C71"/>
      <c r="D71"/>
      <c r="E71"/>
      <c r="F71" s="20"/>
      <c r="G71" s="20"/>
      <c r="X71" s="309"/>
      <c r="Y71" s="309"/>
      <c r="Z71" s="309"/>
      <c r="AA71" s="309"/>
      <c r="AB71" s="309"/>
    </row>
    <row r="72" spans="1:28" s="2" customFormat="1">
      <c r="A72"/>
      <c r="B72"/>
      <c r="C72"/>
      <c r="D72"/>
      <c r="E72"/>
      <c r="F72" s="20"/>
      <c r="G72" s="20"/>
      <c r="X72" s="309"/>
      <c r="Y72" s="309"/>
      <c r="Z72" s="309"/>
      <c r="AA72" s="309"/>
      <c r="AB72" s="309"/>
    </row>
    <row r="73" spans="1:28" s="2" customFormat="1">
      <c r="A73"/>
      <c r="B73"/>
      <c r="C73"/>
      <c r="D73"/>
      <c r="E73"/>
      <c r="F73" s="20"/>
      <c r="G73" s="20"/>
      <c r="X73" s="309"/>
      <c r="Y73" s="309"/>
      <c r="Z73" s="309"/>
      <c r="AA73" s="309"/>
      <c r="AB73" s="309"/>
    </row>
    <row r="74" spans="1:28" s="2" customFormat="1">
      <c r="A74"/>
      <c r="B74"/>
      <c r="C74"/>
      <c r="D74"/>
      <c r="E74"/>
      <c r="F74" s="20"/>
      <c r="G74" s="20"/>
      <c r="X74" s="309"/>
      <c r="Y74" s="309"/>
      <c r="Z74" s="309"/>
      <c r="AA74" s="309"/>
      <c r="AB74" s="309"/>
    </row>
    <row r="75" spans="1:28" s="2" customFormat="1">
      <c r="A75"/>
      <c r="B75"/>
      <c r="C75"/>
      <c r="D75"/>
      <c r="E75"/>
      <c r="F75" s="20"/>
      <c r="G75" s="20"/>
    </row>
    <row r="76" spans="1:28" s="2" customFormat="1">
      <c r="A76"/>
      <c r="B76"/>
      <c r="C76"/>
      <c r="D76"/>
      <c r="E76"/>
      <c r="F76" s="20"/>
      <c r="G76" s="20"/>
    </row>
    <row r="77" spans="1:28" s="2" customFormat="1">
      <c r="A77"/>
      <c r="B77"/>
      <c r="C77"/>
      <c r="D77"/>
      <c r="E77"/>
      <c r="F77" s="20"/>
      <c r="G77" s="20"/>
    </row>
    <row r="78" spans="1:28" s="2" customFormat="1">
      <c r="A78"/>
      <c r="B78"/>
      <c r="C78"/>
      <c r="D78"/>
      <c r="E78"/>
      <c r="F78" s="20"/>
      <c r="G78" s="20"/>
    </row>
    <row r="79" spans="1:28" s="2" customFormat="1">
      <c r="A79"/>
      <c r="B79"/>
      <c r="C79"/>
      <c r="D79"/>
      <c r="E79"/>
      <c r="F79" s="20"/>
      <c r="G79" s="20"/>
    </row>
    <row r="80" spans="1:28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</row>
    <row r="141" spans="1:13" s="2" customFormat="1">
      <c r="A141"/>
      <c r="B141"/>
      <c r="C141"/>
      <c r="D141"/>
      <c r="E141"/>
      <c r="F141" s="20"/>
      <c r="G141" s="20"/>
    </row>
    <row r="142" spans="1:13" s="2" customFormat="1">
      <c r="A142"/>
      <c r="B142"/>
      <c r="C142"/>
      <c r="D142"/>
      <c r="E142"/>
      <c r="F142" s="20"/>
      <c r="G142" s="20"/>
      <c r="M142"/>
    </row>
    <row r="143" spans="1:13" s="2" customFormat="1">
      <c r="A143"/>
      <c r="B143"/>
      <c r="C143"/>
      <c r="D143"/>
      <c r="E143"/>
      <c r="F143" s="20"/>
      <c r="G143" s="20"/>
      <c r="M143"/>
    </row>
    <row r="144" spans="1:13" s="2" customFormat="1">
      <c r="A144"/>
      <c r="B144"/>
      <c r="C144"/>
      <c r="D144"/>
      <c r="E144"/>
      <c r="F144" s="20"/>
      <c r="G144" s="20"/>
      <c r="M144"/>
    </row>
  </sheetData>
  <sortState ref="A19:AD36">
    <sortCondition ref="B19:B36"/>
  </sortState>
  <conditionalFormatting sqref="H2">
    <cfRule type="containsText" dxfId="10" priority="1" operator="containsText" text="TRUE">
      <formula>NOT(ISERROR(SEARCH("TRUE",H2)))</formula>
    </cfRule>
  </conditionalFormatting>
  <dataValidations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CC"/>
    <pageSetUpPr fitToPage="1"/>
  </sheetPr>
  <dimension ref="A1:AE144"/>
  <sheetViews>
    <sheetView showGridLines="0" zoomScale="80" zoomScaleNormal="80" workbookViewId="0">
      <pane xSplit="6" ySplit="10" topLeftCell="G11" activePane="bottomRight" state="frozen"/>
      <selection pane="topRight"/>
      <selection pane="bottomLeft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157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42</v>
      </c>
      <c r="C5" s="6"/>
      <c r="D5" s="6"/>
      <c r="E5" s="6"/>
      <c r="F5" s="289" t="s">
        <v>32</v>
      </c>
      <c r="K5" s="5"/>
    </row>
    <row r="6" spans="1:31" ht="1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INDEX(Project_inputs!$J$101:$M$106, MATCH(D$2, Project_inputs!$C$101:$C$106, 0), MATCH(A7, Project_inputs!$J$100:$M$100,0))</f>
        <v>2018</v>
      </c>
      <c r="K7" s="134"/>
    </row>
    <row r="8" spans="1:31">
      <c r="A8" t="s">
        <v>36</v>
      </c>
      <c r="F8" s="290">
        <f>INDEX(Project_inputs!$J$101:$M$106, MATCH(D$2, Project_inputs!$C$101:$C$106, 0), MATCH(A8, Project_inputs!$J$100:$M$100,0))</f>
        <v>2019</v>
      </c>
      <c r="G8" s="99"/>
      <c r="K8" s="134"/>
    </row>
    <row r="9" spans="1:31" ht="15">
      <c r="A9" s="4"/>
      <c r="B9" s="4"/>
      <c r="C9" s="4"/>
      <c r="D9" s="4"/>
      <c r="E9" s="4"/>
      <c r="F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7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2019</v>
      </c>
      <c r="K11" s="94">
        <f>IF(K$12="design", $F$7, $F$8)</f>
        <v>2019</v>
      </c>
      <c r="L11" s="93"/>
      <c r="M11" s="94">
        <f>IF(M$12="design", $F$7, $F$8)</f>
        <v>2019</v>
      </c>
      <c r="N11" s="93"/>
      <c r="O11" s="94">
        <f t="shared" ref="O11" si="0">IF(O$12="design", $F$7, $F$8)</f>
        <v>2019</v>
      </c>
      <c r="P11" s="93"/>
      <c r="Q11" s="94">
        <f t="shared" ref="Q11:U11" si="1">IF(Q$12="design", $F$7, $F$8)</f>
        <v>2018</v>
      </c>
      <c r="R11" s="94">
        <f t="shared" si="1"/>
        <v>2019</v>
      </c>
      <c r="S11" s="94">
        <f t="shared" si="1"/>
        <v>2019</v>
      </c>
      <c r="T11" s="94">
        <f t="shared" si="1"/>
        <v>2019</v>
      </c>
      <c r="U11" s="94">
        <f t="shared" si="1"/>
        <v>2019</v>
      </c>
      <c r="V11" s="18"/>
      <c r="W11" s="18"/>
    </row>
    <row r="12" spans="1:31" s="8" customFormat="1" ht="15.7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75">
      <c r="A13" s="6"/>
      <c r="B13" s="285" t="s">
        <v>183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163.65443717623674</v>
      </c>
      <c r="S13" s="92">
        <f ca="1">INDEX(INDIRECT($F$5&amp;"_rates"), MATCH(S$12, INDIRECT($F$5&amp;"_roles"), 0), MATCH($F$8, INDIRECT($F$5&amp;"_years"),0))</f>
        <v>154.04332155234076</v>
      </c>
      <c r="T13" s="92">
        <f ca="1">INDEX(INDIRECT($F$5&amp;"_rates"), MATCH(T$12, INDIRECT($F$5&amp;"_roles"), 0), MATCH($F$8, INDIRECT($F$5&amp;"_years"),0))</f>
        <v>252.38272932343432</v>
      </c>
      <c r="U13" s="92">
        <f ca="1">INDEX(INDIRECT($F$5&amp;"_rates"), MATCH(U$12, INDIRECT($F$5&amp;"_roles"), 0), MATCH($F$8, INDIRECT($F$5&amp;"_years"),0))</f>
        <v>155.12119628112006</v>
      </c>
      <c r="X13"/>
      <c r="Y13"/>
      <c r="Z13"/>
      <c r="AA13"/>
      <c r="AB13"/>
      <c r="AC13"/>
      <c r="AD13"/>
      <c r="AE13"/>
    </row>
    <row r="14" spans="1:31" s="8" customFormat="1" ht="15.7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22">
        <v>5453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</row>
    <row r="17" spans="2:28" ht="15">
      <c r="B17" s="9" t="s">
        <v>55</v>
      </c>
      <c r="M17" s="18"/>
    </row>
    <row r="18" spans="2:28">
      <c r="D18" s="17" t="s">
        <v>127</v>
      </c>
      <c r="F18" s="121"/>
      <c r="G18" s="14"/>
      <c r="J18" s="95">
        <f>INDEX(Project_inputs!$I$11:$I$45, MATCH(D18, Project_inputs!$D$11:$D$45,0))</f>
        <v>357</v>
      </c>
      <c r="K18" s="22">
        <v>442</v>
      </c>
      <c r="M18" s="87"/>
      <c r="O18" s="84"/>
      <c r="Q18" s="84"/>
      <c r="R18" s="22">
        <v>2099</v>
      </c>
      <c r="S18" s="22">
        <v>0</v>
      </c>
      <c r="T18" s="22">
        <v>0</v>
      </c>
      <c r="U18" s="22">
        <v>0</v>
      </c>
      <c r="X18" s="308"/>
      <c r="Y18" s="321"/>
      <c r="Z18" s="308"/>
      <c r="AA18" s="321"/>
      <c r="AB18" s="308"/>
    </row>
    <row r="19" spans="2:28">
      <c r="D19" s="17" t="s">
        <v>128</v>
      </c>
      <c r="F19" s="121"/>
      <c r="G19" s="14"/>
      <c r="J19" s="95">
        <f>INDEX(Project_inputs!$I$11:$I$45, MATCH(D19, Project_inputs!$D$11:$D$45,0))</f>
        <v>531</v>
      </c>
      <c r="K19" s="22">
        <v>316</v>
      </c>
      <c r="M19" s="87"/>
      <c r="O19" s="84"/>
      <c r="Q19" s="84"/>
      <c r="R19" s="22">
        <v>1818</v>
      </c>
      <c r="S19" s="22">
        <v>0</v>
      </c>
      <c r="T19" s="22">
        <v>0</v>
      </c>
      <c r="U19" s="22">
        <v>0</v>
      </c>
      <c r="X19" s="308"/>
      <c r="Y19" s="321"/>
      <c r="Z19" s="308"/>
      <c r="AA19" s="321"/>
      <c r="AB19" s="308"/>
    </row>
    <row r="20" spans="2:28">
      <c r="D20" t="s">
        <v>87</v>
      </c>
      <c r="F20" s="100"/>
      <c r="H20" s="12"/>
      <c r="I20" s="12"/>
      <c r="J20" s="95">
        <f>INDEX(Project_inputs!$I$11:$I$45, MATCH(D20, Project_inputs!$D$11:$D$45,0))</f>
        <v>24347</v>
      </c>
      <c r="K20" s="22">
        <v>3</v>
      </c>
      <c r="M20" s="87"/>
      <c r="O20" s="84"/>
      <c r="Q20" s="84"/>
      <c r="R20" s="22">
        <v>288</v>
      </c>
      <c r="S20" s="22">
        <v>0</v>
      </c>
      <c r="T20" s="22">
        <v>120</v>
      </c>
      <c r="U20" s="22">
        <v>0</v>
      </c>
      <c r="X20" s="308"/>
      <c r="Y20" s="321"/>
      <c r="Z20" s="308"/>
      <c r="AA20" s="308"/>
      <c r="AB20" s="308"/>
    </row>
    <row r="21" spans="2:28">
      <c r="D21" s="17" t="s">
        <v>79</v>
      </c>
      <c r="F21" s="121"/>
      <c r="H21" s="12"/>
      <c r="I21" s="12"/>
      <c r="J21" s="95">
        <f>INDEX(Project_inputs!$I$11:$I$45, MATCH(D21, Project_inputs!$D$11:$D$45,0))</f>
        <v>5976</v>
      </c>
      <c r="K21" s="22">
        <v>2</v>
      </c>
      <c r="M21" s="87"/>
      <c r="O21" s="84"/>
      <c r="Q21" s="84"/>
      <c r="R21" s="22">
        <v>0</v>
      </c>
      <c r="S21" s="22">
        <v>16</v>
      </c>
      <c r="T21" s="22">
        <v>64</v>
      </c>
      <c r="U21" s="22">
        <v>0</v>
      </c>
      <c r="X21" s="308"/>
      <c r="Y21" s="321"/>
      <c r="Z21" s="308"/>
      <c r="AA21" s="308"/>
      <c r="AB21" s="308"/>
    </row>
    <row r="22" spans="2:28">
      <c r="D22" t="s">
        <v>7</v>
      </c>
      <c r="F22" s="121"/>
      <c r="J22" s="95">
        <f>INDEX(Project_inputs!$I$11:$I$45, MATCH(D22, Project_inputs!$D$11:$D$45,0))</f>
        <v>14347</v>
      </c>
      <c r="K22" s="22">
        <v>11</v>
      </c>
      <c r="M22" s="87"/>
      <c r="O22" s="84"/>
      <c r="Q22" s="84"/>
      <c r="R22" s="22">
        <v>0</v>
      </c>
      <c r="S22" s="22">
        <v>605</v>
      </c>
      <c r="T22" s="22">
        <v>176</v>
      </c>
      <c r="U22" s="22">
        <v>330</v>
      </c>
      <c r="X22" s="308"/>
      <c r="Y22" s="321"/>
      <c r="Z22" s="308"/>
      <c r="AA22" s="308"/>
      <c r="AB22" s="308"/>
    </row>
    <row r="23" spans="2:28">
      <c r="D23" t="s">
        <v>8</v>
      </c>
      <c r="F23" s="121"/>
      <c r="J23" s="95">
        <f>INDEX(Project_inputs!$I$11:$I$45, MATCH(D23, Project_inputs!$D$11:$D$45,0))</f>
        <v>21835</v>
      </c>
      <c r="K23" s="22">
        <v>27</v>
      </c>
      <c r="M23" s="87"/>
      <c r="O23" s="84"/>
      <c r="Q23" s="84"/>
      <c r="R23" s="22">
        <v>0</v>
      </c>
      <c r="S23" s="22">
        <v>756</v>
      </c>
      <c r="T23" s="22">
        <v>432</v>
      </c>
      <c r="U23" s="22">
        <v>810</v>
      </c>
      <c r="X23" s="308"/>
      <c r="Y23" s="321"/>
      <c r="Z23" s="308"/>
      <c r="AA23" s="308"/>
      <c r="AB23" s="308"/>
    </row>
    <row r="24" spans="2:28">
      <c r="D24" t="s">
        <v>22</v>
      </c>
      <c r="F24" s="121"/>
      <c r="J24" s="95">
        <f>INDEX(Project_inputs!$I$11:$I$45, MATCH(D24, Project_inputs!$D$11:$D$45,0))</f>
        <v>205</v>
      </c>
      <c r="K24" s="22">
        <v>16</v>
      </c>
      <c r="M24" s="87"/>
      <c r="O24" s="84"/>
      <c r="Q24" s="84"/>
      <c r="R24" s="22">
        <v>116</v>
      </c>
      <c r="S24" s="22">
        <v>0</v>
      </c>
      <c r="T24" s="22">
        <v>0</v>
      </c>
      <c r="U24" s="22">
        <v>0</v>
      </c>
      <c r="X24" s="308"/>
      <c r="Y24" s="321"/>
      <c r="Z24" s="308"/>
      <c r="AA24" s="308"/>
      <c r="AB24" s="308"/>
    </row>
    <row r="25" spans="2:28">
      <c r="D25" t="s">
        <v>116</v>
      </c>
      <c r="F25" s="121"/>
      <c r="J25" s="95">
        <f>INDEX(Project_inputs!$I$11:$I$45, MATCH(D25, Project_inputs!$D$11:$D$45,0))</f>
        <v>11265</v>
      </c>
      <c r="K25" s="22">
        <v>22</v>
      </c>
      <c r="M25" s="87"/>
      <c r="O25" s="84"/>
      <c r="Q25" s="84"/>
      <c r="R25" s="22">
        <v>225.5</v>
      </c>
      <c r="S25" s="22">
        <v>0</v>
      </c>
      <c r="T25" s="22">
        <v>0</v>
      </c>
      <c r="U25" s="22">
        <v>0</v>
      </c>
      <c r="X25" s="308"/>
      <c r="Y25" s="321"/>
      <c r="Z25" s="308"/>
      <c r="AA25" s="308"/>
      <c r="AB25" s="308"/>
    </row>
    <row r="26" spans="2:28">
      <c r="D26" t="s">
        <v>117</v>
      </c>
      <c r="F26" s="121"/>
      <c r="J26" s="95">
        <f>INDEX(Project_inputs!$I$11:$I$45, MATCH(D26, Project_inputs!$D$11:$D$45,0))</f>
        <v>13623</v>
      </c>
      <c r="K26" s="22"/>
      <c r="M26" s="87"/>
      <c r="O26" s="84"/>
      <c r="Q26" s="84"/>
      <c r="R26" s="22">
        <v>0</v>
      </c>
      <c r="S26" s="22">
        <v>0</v>
      </c>
      <c r="T26" s="22">
        <v>0</v>
      </c>
      <c r="U26" s="22">
        <v>0</v>
      </c>
      <c r="X26" s="308"/>
      <c r="Y26" s="321"/>
      <c r="Z26" s="308"/>
      <c r="AA26" s="308"/>
      <c r="AB26" s="308"/>
    </row>
    <row r="27" spans="2:28">
      <c r="D27" t="s">
        <v>118</v>
      </c>
      <c r="F27" s="121"/>
      <c r="J27" s="95">
        <f>INDEX(Project_inputs!$I$11:$I$45, MATCH(D27, Project_inputs!$D$11:$D$45,0))</f>
        <v>145694</v>
      </c>
      <c r="K27" s="22">
        <v>2</v>
      </c>
      <c r="M27" s="87"/>
      <c r="O27" s="84"/>
      <c r="Q27" s="84"/>
      <c r="R27" s="22">
        <v>0</v>
      </c>
      <c r="S27" s="22">
        <v>324</v>
      </c>
      <c r="T27" s="22">
        <v>80</v>
      </c>
      <c r="U27" s="22">
        <v>0</v>
      </c>
      <c r="X27" s="308"/>
      <c r="Y27" s="321"/>
      <c r="Z27" s="308"/>
      <c r="AA27" s="308"/>
      <c r="AB27" s="308"/>
    </row>
    <row r="28" spans="2:28">
      <c r="D28" t="s">
        <v>143</v>
      </c>
      <c r="F28" s="100"/>
      <c r="J28" s="95">
        <f>INDEX(Project_inputs!$I$11:$I$45, MATCH(D28, Project_inputs!$D$11:$D$45,0))</f>
        <v>96614</v>
      </c>
      <c r="K28" s="22">
        <v>6</v>
      </c>
      <c r="M28" s="87"/>
      <c r="O28" s="84"/>
      <c r="Q28" s="84"/>
      <c r="R28" s="22"/>
      <c r="S28" s="22"/>
      <c r="T28" s="22"/>
      <c r="U28" s="22"/>
      <c r="X28" s="308"/>
      <c r="Y28" s="321"/>
      <c r="Z28" s="308"/>
      <c r="AA28" s="308"/>
      <c r="AB28" s="308"/>
    </row>
    <row r="29" spans="2:28">
      <c r="D29" t="s">
        <v>181</v>
      </c>
      <c r="F29" s="100"/>
      <c r="J29" s="311">
        <v>239925</v>
      </c>
      <c r="K29" s="22">
        <v>1</v>
      </c>
      <c r="M29" s="87"/>
      <c r="O29" s="84"/>
      <c r="Q29" s="84"/>
      <c r="R29" s="22"/>
      <c r="S29" s="22"/>
      <c r="T29" s="22"/>
      <c r="U29" s="22"/>
      <c r="X29" s="308"/>
      <c r="Y29" s="308"/>
      <c r="Z29" s="308"/>
      <c r="AA29" s="308"/>
      <c r="AB29" s="308"/>
    </row>
    <row r="30" spans="2:28">
      <c r="D30" t="s">
        <v>165</v>
      </c>
      <c r="F30" s="100"/>
      <c r="J30" s="95">
        <f>INDEX(Project_inputs!$I$11:$I$45, MATCH(D30, Project_inputs!$D$11:$D$45,0))</f>
        <v>312</v>
      </c>
      <c r="K30" s="22">
        <v>3524</v>
      </c>
      <c r="M30" s="87"/>
      <c r="O30" s="84"/>
      <c r="Q30" s="84"/>
      <c r="R30" s="22"/>
      <c r="S30" s="22"/>
      <c r="T30" s="22"/>
      <c r="U30" s="22"/>
      <c r="X30" s="308"/>
      <c r="Y30" s="308"/>
      <c r="Z30" s="308"/>
      <c r="AA30" s="308"/>
      <c r="AB30" s="308"/>
    </row>
    <row r="31" spans="2:28">
      <c r="D31" t="s">
        <v>175</v>
      </c>
      <c r="F31" s="100"/>
      <c r="J31" s="95">
        <f>INDEX(Project_inputs!$I$11:$I$45, MATCH(D31, Project_inputs!$D$11:$D$45,0))</f>
        <v>800379</v>
      </c>
      <c r="K31" s="22"/>
      <c r="M31" s="87"/>
      <c r="O31" s="84"/>
      <c r="Q31" s="84"/>
      <c r="R31" s="22"/>
      <c r="S31" s="22"/>
      <c r="T31" s="22"/>
      <c r="U31" s="22"/>
      <c r="X31" s="308"/>
      <c r="Y31" s="321"/>
      <c r="Z31" s="308"/>
      <c r="AA31" s="308"/>
      <c r="AB31" s="308"/>
    </row>
    <row r="32" spans="2:28">
      <c r="D32" t="s">
        <v>152</v>
      </c>
      <c r="F32" s="100"/>
      <c r="J32" s="95">
        <f>INDEX(Project_inputs!$I$11:$I$45, MATCH(D32, Project_inputs!$D$11:$D$45,0))</f>
        <v>704777</v>
      </c>
      <c r="K32" s="22"/>
      <c r="M32" s="87"/>
      <c r="O32" s="84"/>
      <c r="Q32" s="84"/>
      <c r="R32" s="22"/>
      <c r="S32" s="22"/>
      <c r="T32" s="22"/>
      <c r="U32" s="22"/>
      <c r="X32" s="308"/>
      <c r="Y32" s="321"/>
      <c r="Z32" s="308"/>
      <c r="AA32" s="308"/>
      <c r="AB32" s="308"/>
    </row>
    <row r="33" spans="1:28">
      <c r="D33" t="s">
        <v>153</v>
      </c>
      <c r="F33" s="100"/>
      <c r="J33" s="95">
        <f>INDEX(Project_inputs!$I$11:$I$45, MATCH(D33, Project_inputs!$D$11:$D$45,0))</f>
        <v>800379</v>
      </c>
      <c r="K33" s="22">
        <v>2</v>
      </c>
      <c r="M33" s="87"/>
      <c r="O33" s="84"/>
      <c r="Q33" s="84"/>
      <c r="R33" s="22"/>
      <c r="S33" s="22"/>
      <c r="T33" s="22"/>
      <c r="U33" s="22"/>
      <c r="X33" s="308"/>
      <c r="Y33" s="321"/>
      <c r="Z33" s="308"/>
      <c r="AA33" s="308"/>
      <c r="AB33" s="308"/>
    </row>
    <row r="34" spans="1:28">
      <c r="D34" t="s">
        <v>182</v>
      </c>
      <c r="F34" s="100"/>
      <c r="J34" s="311">
        <v>34558</v>
      </c>
      <c r="K34" s="22">
        <v>1</v>
      </c>
      <c r="M34" s="87"/>
      <c r="O34" s="84"/>
      <c r="Q34" s="84"/>
      <c r="R34" s="22"/>
      <c r="S34" s="22"/>
      <c r="T34" s="22"/>
      <c r="U34" s="22"/>
      <c r="X34" s="308"/>
      <c r="Y34" s="321"/>
      <c r="Z34" s="308"/>
      <c r="AA34" s="308"/>
      <c r="AB34" s="308"/>
    </row>
    <row r="35" spans="1:28">
      <c r="D35" s="308" t="s">
        <v>172</v>
      </c>
      <c r="F35" s="100"/>
      <c r="J35" s="311">
        <v>0</v>
      </c>
      <c r="K35" s="22">
        <v>0</v>
      </c>
      <c r="M35" s="87"/>
      <c r="O35" s="84"/>
      <c r="Q35" s="84"/>
      <c r="R35" s="22"/>
      <c r="S35" s="22"/>
      <c r="T35" s="22"/>
      <c r="U35" s="22"/>
      <c r="X35" s="308"/>
      <c r="Y35" s="321"/>
      <c r="Z35" s="308"/>
      <c r="AA35" s="308"/>
      <c r="AB35" s="308"/>
    </row>
    <row r="36" spans="1:28">
      <c r="D36" s="308" t="s">
        <v>187</v>
      </c>
      <c r="F36" s="100"/>
      <c r="J36" s="311">
        <v>0</v>
      </c>
      <c r="K36" s="311">
        <v>0</v>
      </c>
      <c r="M36" s="87"/>
      <c r="O36" s="84"/>
      <c r="Q36" s="84"/>
      <c r="R36" s="22"/>
      <c r="S36" s="22"/>
      <c r="T36" s="22"/>
      <c r="U36" s="22"/>
      <c r="X36" s="308"/>
      <c r="Y36" s="321"/>
      <c r="Z36" s="308"/>
      <c r="AA36" s="308"/>
      <c r="AB36" s="308"/>
    </row>
    <row r="37" spans="1:28">
      <c r="M37" s="18"/>
      <c r="O37" s="18"/>
      <c r="Q37" s="18"/>
      <c r="X37" s="308"/>
      <c r="Y37" s="308"/>
      <c r="Z37" s="308"/>
      <c r="AA37" s="308"/>
      <c r="AB37" s="308"/>
    </row>
    <row r="38" spans="1:28" ht="15">
      <c r="A38" s="18"/>
      <c r="B38" s="9" t="s">
        <v>9</v>
      </c>
      <c r="C38" s="18"/>
      <c r="D38" s="18"/>
      <c r="M38" s="18"/>
      <c r="O38" s="18"/>
      <c r="Q38" s="18"/>
      <c r="X38" s="308"/>
      <c r="Y38" s="308"/>
      <c r="Z38" s="308"/>
      <c r="AA38" s="308"/>
      <c r="AB38" s="308"/>
    </row>
    <row r="39" spans="1:28">
      <c r="C39" s="10" t="s">
        <v>10</v>
      </c>
      <c r="M39" s="18"/>
      <c r="O39" s="18"/>
      <c r="Q39" s="18"/>
      <c r="X39" s="308"/>
      <c r="Y39" s="308"/>
      <c r="Z39" s="308"/>
      <c r="AA39" s="308"/>
      <c r="AB39" s="308"/>
    </row>
    <row r="40" spans="1:28">
      <c r="D40" t="s">
        <v>11</v>
      </c>
      <c r="F40" s="146"/>
      <c r="J40" s="95">
        <f>INDEX(Project_inputs!$I$11:$I$45, MATCH(D40, Project_inputs!$D$11:$D$45,0))</f>
        <v>1159367</v>
      </c>
      <c r="K40" s="22">
        <v>2</v>
      </c>
      <c r="M40" s="87"/>
      <c r="O40" s="84"/>
      <c r="Q40" s="84"/>
      <c r="R40" s="22"/>
      <c r="S40" s="22"/>
      <c r="T40" s="22"/>
      <c r="U40" s="22">
        <v>1595</v>
      </c>
      <c r="X40" s="308"/>
      <c r="Y40" s="308"/>
      <c r="Z40" s="308"/>
      <c r="AA40" s="308"/>
      <c r="AB40" s="308"/>
    </row>
    <row r="41" spans="1:28">
      <c r="D41" t="s">
        <v>12</v>
      </c>
      <c r="F41" s="100"/>
      <c r="J41" s="95">
        <f>INDEX(Project_inputs!$I$11:$I$45, MATCH(D41, Project_inputs!$D$11:$D$45,0))</f>
        <v>144921</v>
      </c>
      <c r="K41" s="22">
        <v>1</v>
      </c>
      <c r="M41" s="87"/>
      <c r="O41" s="84"/>
      <c r="Q41" s="84"/>
      <c r="R41" s="22"/>
      <c r="S41" s="22"/>
      <c r="T41" s="22"/>
      <c r="U41" s="22"/>
      <c r="X41" s="308"/>
      <c r="Y41" s="308"/>
      <c r="Z41" s="308"/>
      <c r="AA41" s="308"/>
      <c r="AB41" s="308"/>
    </row>
    <row r="42" spans="1:28">
      <c r="D42" t="s">
        <v>178</v>
      </c>
      <c r="F42" s="100"/>
      <c r="J42" s="95">
        <f>INDEX(Project_inputs!$I$11:$I$45, MATCH(D42, Project_inputs!$D$11:$D$45,0))</f>
        <v>870491</v>
      </c>
      <c r="K42" s="22"/>
      <c r="M42" s="87"/>
      <c r="O42" s="84"/>
      <c r="Q42" s="84"/>
      <c r="R42" s="22"/>
      <c r="S42" s="22"/>
      <c r="T42" s="22"/>
      <c r="U42" s="22"/>
      <c r="X42" s="308"/>
      <c r="Y42" s="308"/>
      <c r="Z42" s="308"/>
      <c r="AA42" s="308"/>
      <c r="AB42" s="308"/>
    </row>
    <row r="43" spans="1:28">
      <c r="D43" t="s">
        <v>13</v>
      </c>
      <c r="F43" s="100"/>
      <c r="J43" s="95">
        <f>INDEX(Project_inputs!$I$11:$I$45, MATCH(D43, Project_inputs!$D$11:$D$45,0))</f>
        <v>66809</v>
      </c>
      <c r="K43" s="22">
        <v>2</v>
      </c>
      <c r="M43" s="87"/>
      <c r="O43" s="84"/>
      <c r="Q43" s="84"/>
      <c r="R43" s="22"/>
      <c r="S43" s="22"/>
      <c r="T43" s="22"/>
      <c r="U43" s="22"/>
      <c r="X43" s="308"/>
      <c r="Y43" s="308"/>
      <c r="Z43" s="308"/>
      <c r="AA43" s="308"/>
      <c r="AB43" s="308"/>
    </row>
    <row r="44" spans="1:28">
      <c r="D44" t="s">
        <v>23</v>
      </c>
      <c r="F44" s="100"/>
      <c r="J44" s="95">
        <f>INDEX(Project_inputs!$I$11:$I$45, MATCH(D44, Project_inputs!$D$11:$D$45,0))</f>
        <v>47341</v>
      </c>
      <c r="K44" s="22">
        <v>2</v>
      </c>
      <c r="M44" s="87"/>
      <c r="O44" s="84"/>
      <c r="Q44" s="84"/>
      <c r="R44" s="22"/>
      <c r="S44" s="22"/>
      <c r="T44" s="22"/>
      <c r="U44" s="22"/>
      <c r="X44" s="308"/>
      <c r="Y44" s="308"/>
      <c r="Z44" s="308"/>
      <c r="AA44" s="308"/>
      <c r="AB44" s="308"/>
    </row>
    <row r="45" spans="1:28">
      <c r="D45" t="s">
        <v>24</v>
      </c>
      <c r="F45" s="100"/>
      <c r="J45" s="95">
        <f>INDEX(Project_inputs!$I$11:$I$45, MATCH(D45, Project_inputs!$D$11:$D$45,0))</f>
        <v>52172</v>
      </c>
      <c r="K45" s="22"/>
      <c r="M45" s="87"/>
      <c r="O45" s="84"/>
      <c r="Q45" s="84"/>
      <c r="R45" s="22"/>
      <c r="S45" s="22"/>
      <c r="T45" s="22"/>
      <c r="U45" s="22"/>
      <c r="X45" s="308"/>
      <c r="Y45" s="308"/>
      <c r="Z45" s="308"/>
      <c r="AA45" s="308"/>
      <c r="AB45" s="308"/>
    </row>
    <row r="46" spans="1:28">
      <c r="D46" t="s">
        <v>14</v>
      </c>
      <c r="F46" s="100"/>
      <c r="J46" s="95">
        <f>INDEX(Project_inputs!$I$11:$I$45, MATCH(D46, Project_inputs!$D$11:$D$45,0))</f>
        <v>309177</v>
      </c>
      <c r="K46" s="22"/>
      <c r="M46" s="87"/>
      <c r="O46" s="84"/>
      <c r="Q46" s="84"/>
      <c r="R46" s="22"/>
      <c r="S46" s="22"/>
      <c r="T46" s="22"/>
      <c r="U46" s="22"/>
      <c r="X46" s="308"/>
      <c r="Y46" s="308"/>
      <c r="Z46" s="308"/>
      <c r="AA46" s="308"/>
      <c r="AB46" s="308"/>
    </row>
    <row r="47" spans="1:28">
      <c r="D47" t="s">
        <v>15</v>
      </c>
      <c r="F47" s="100"/>
      <c r="J47" s="95">
        <f>INDEX(Project_inputs!$I$11:$I$45, MATCH(D47, Project_inputs!$D$11:$D$45,0))</f>
        <v>48307</v>
      </c>
      <c r="K47" s="22">
        <v>1</v>
      </c>
      <c r="M47" s="87"/>
      <c r="O47" s="84"/>
      <c r="Q47" s="84"/>
      <c r="R47" s="22"/>
      <c r="S47" s="22"/>
      <c r="T47" s="22"/>
      <c r="U47" s="22"/>
      <c r="X47" s="308"/>
      <c r="Y47" s="308"/>
      <c r="Z47" s="308"/>
      <c r="AA47" s="308"/>
      <c r="AB47" s="308"/>
    </row>
    <row r="48" spans="1:28">
      <c r="D48" t="s">
        <v>92</v>
      </c>
      <c r="F48" s="100"/>
      <c r="J48" s="95">
        <f>INDEX(Project_inputs!$I$11:$I$45, MATCH(D48, Project_inputs!$D$11:$D$45,0))</f>
        <v>401914</v>
      </c>
      <c r="K48" s="22"/>
      <c r="M48" s="87"/>
      <c r="O48" s="84"/>
      <c r="Q48" s="84"/>
      <c r="R48" s="22"/>
      <c r="S48" s="22"/>
      <c r="T48" s="22"/>
      <c r="U48" s="22"/>
      <c r="X48" s="308"/>
      <c r="Y48" s="308"/>
      <c r="Z48" s="308"/>
      <c r="AA48" s="308"/>
      <c r="AB48" s="308"/>
    </row>
    <row r="49" spans="1:31">
      <c r="D49" t="s">
        <v>57</v>
      </c>
      <c r="F49" s="100"/>
      <c r="J49" s="95">
        <f>INDEX(Project_inputs!$I$11:$I$45, MATCH(D49, Project_inputs!$D$11:$D$45,0))</f>
        <v>68615</v>
      </c>
      <c r="K49" s="22"/>
      <c r="M49" s="87"/>
      <c r="O49" s="84"/>
      <c r="Q49" s="84"/>
      <c r="R49" s="22"/>
      <c r="S49" s="22"/>
      <c r="T49" s="22"/>
      <c r="U49" s="22"/>
      <c r="X49" s="308"/>
      <c r="Y49" s="308"/>
      <c r="Z49" s="308"/>
      <c r="AA49" s="308"/>
      <c r="AB49" s="308"/>
    </row>
    <row r="50" spans="1:31">
      <c r="D50" t="s">
        <v>16</v>
      </c>
      <c r="F50" s="100"/>
      <c r="J50" s="95">
        <f>INDEX(Project_inputs!$I$11:$I$45, MATCH(D50, Project_inputs!$D$11:$D$45,0))</f>
        <v>16521</v>
      </c>
      <c r="K50" s="22"/>
      <c r="M50" s="87"/>
      <c r="O50" s="84"/>
      <c r="Q50" s="84"/>
      <c r="R50" s="22"/>
      <c r="S50" s="22"/>
      <c r="T50" s="22"/>
      <c r="U50" s="22"/>
      <c r="X50" s="308"/>
      <c r="Y50" s="308"/>
      <c r="Z50" s="308"/>
      <c r="AA50" s="308"/>
      <c r="AB50" s="308"/>
    </row>
    <row r="51" spans="1:31">
      <c r="D51" s="315" t="s">
        <v>169</v>
      </c>
      <c r="F51" s="100"/>
      <c r="G51" s="308"/>
      <c r="J51" s="95">
        <f>INDEX(Project_inputs!$I$11:$I$45, MATCH(D51, Project_inputs!$D$11:$D$45,0))</f>
        <v>216852</v>
      </c>
      <c r="K51" s="22">
        <v>1</v>
      </c>
      <c r="M51" s="87"/>
      <c r="O51" s="84"/>
      <c r="Q51" s="84"/>
      <c r="R51" s="22"/>
      <c r="S51" s="22"/>
      <c r="T51" s="22"/>
      <c r="U51" s="22"/>
      <c r="X51" s="308"/>
      <c r="Y51" s="308"/>
      <c r="Z51" s="308"/>
      <c r="AA51" s="308"/>
      <c r="AB51" s="308"/>
    </row>
    <row r="52" spans="1:31">
      <c r="D52" s="315" t="s">
        <v>160</v>
      </c>
      <c r="F52" s="100"/>
      <c r="G52" s="308"/>
      <c r="J52" s="22">
        <v>245595</v>
      </c>
      <c r="K52" s="22">
        <v>1</v>
      </c>
      <c r="M52" s="87"/>
      <c r="O52" s="84"/>
      <c r="Q52" s="84"/>
      <c r="R52" s="22"/>
      <c r="S52" s="22"/>
      <c r="T52" s="22"/>
      <c r="U52" s="22"/>
      <c r="X52" s="308"/>
      <c r="Y52" s="308"/>
      <c r="Z52" s="308"/>
      <c r="AA52" s="308"/>
      <c r="AB52" s="308"/>
    </row>
    <row r="53" spans="1:31">
      <c r="C53" s="10"/>
      <c r="G53" s="308"/>
      <c r="O53" s="18"/>
      <c r="Q53" s="18"/>
      <c r="X53" s="308"/>
      <c r="Y53" s="308"/>
      <c r="Z53" s="308"/>
      <c r="AA53" s="308"/>
      <c r="AB53" s="308"/>
    </row>
    <row r="54" spans="1:31">
      <c r="C54" s="5" t="s">
        <v>126</v>
      </c>
      <c r="D54" s="13"/>
      <c r="F54" s="146"/>
      <c r="G54" s="308"/>
      <c r="J54" s="22">
        <v>274309</v>
      </c>
      <c r="K54" s="22">
        <v>1</v>
      </c>
      <c r="M54" s="87"/>
      <c r="O54" s="311">
        <v>17802</v>
      </c>
      <c r="Q54" s="84"/>
      <c r="R54" s="141"/>
      <c r="S54" s="22"/>
      <c r="T54" s="22">
        <v>1333</v>
      </c>
      <c r="U54" s="22">
        <v>896</v>
      </c>
      <c r="X54" s="308"/>
      <c r="Y54" s="308"/>
      <c r="Z54" s="308"/>
      <c r="AA54" s="308"/>
      <c r="AB54" s="308"/>
    </row>
    <row r="55" spans="1:31">
      <c r="C55" s="5" t="s">
        <v>20</v>
      </c>
      <c r="D55" s="13"/>
      <c r="F55" s="145"/>
      <c r="J55" s="84"/>
      <c r="K55" s="84"/>
      <c r="M55" s="84"/>
      <c r="O55" s="311">
        <v>458767</v>
      </c>
      <c r="Q55" s="84"/>
      <c r="R55" s="22"/>
      <c r="S55" s="22"/>
      <c r="T55" s="22"/>
      <c r="U55" s="22"/>
      <c r="V55" s="47"/>
      <c r="W55" s="47"/>
      <c r="X55" s="308"/>
      <c r="Y55" s="308"/>
      <c r="Z55" s="308"/>
      <c r="AA55" s="308"/>
      <c r="AB55" s="308"/>
    </row>
    <row r="56" spans="1:31">
      <c r="C56" s="5" t="s">
        <v>77</v>
      </c>
      <c r="D56" s="13"/>
      <c r="F56" s="145"/>
      <c r="J56" s="84"/>
      <c r="K56" s="84"/>
      <c r="M56" s="84"/>
      <c r="O56" s="311">
        <v>417234</v>
      </c>
      <c r="Q56" s="84"/>
      <c r="R56" s="84"/>
      <c r="S56" s="84"/>
      <c r="T56" s="84"/>
      <c r="U56" s="84"/>
      <c r="V56" s="47"/>
      <c r="W56" s="47"/>
      <c r="X56" s="134"/>
      <c r="Y56" s="308"/>
      <c r="Z56" s="308"/>
      <c r="AA56" s="308"/>
      <c r="AB56" s="308"/>
    </row>
    <row r="57" spans="1:31">
      <c r="C57" s="10"/>
      <c r="D57" s="13"/>
      <c r="O57" s="135"/>
      <c r="Q57" s="47"/>
      <c r="R57" s="47"/>
      <c r="S57" s="47"/>
      <c r="T57" s="47"/>
      <c r="U57" s="47"/>
      <c r="V57" s="47"/>
      <c r="W57" s="47"/>
      <c r="X57" s="308"/>
      <c r="Y57" s="308"/>
      <c r="Z57" s="308"/>
      <c r="AA57" s="308"/>
      <c r="AB57" s="308"/>
    </row>
    <row r="58" spans="1:31" ht="15">
      <c r="B58" s="9" t="s">
        <v>17</v>
      </c>
      <c r="C58" s="10"/>
      <c r="D58" s="13"/>
      <c r="M58" s="8"/>
      <c r="O58" s="47"/>
      <c r="Q58" s="47"/>
      <c r="R58" s="47"/>
      <c r="S58" s="47"/>
      <c r="T58" s="47"/>
      <c r="U58" s="47"/>
      <c r="V58" s="47"/>
      <c r="W58" s="47"/>
      <c r="X58" s="308"/>
      <c r="Y58" s="308"/>
      <c r="Z58" s="308"/>
      <c r="AA58" s="308"/>
      <c r="AB58" s="308"/>
    </row>
    <row r="59" spans="1:31" ht="12.75" customHeight="1">
      <c r="B59" s="9"/>
      <c r="C59" s="10"/>
      <c r="D59" s="19" t="s">
        <v>28</v>
      </c>
      <c r="F59" s="145"/>
      <c r="M59" s="22">
        <v>223096</v>
      </c>
      <c r="O59" s="47"/>
      <c r="Q59" s="47"/>
      <c r="R59" s="47"/>
      <c r="S59" s="47"/>
      <c r="T59" s="47"/>
      <c r="U59" s="47"/>
      <c r="V59" s="47"/>
      <c r="W59" s="47"/>
      <c r="X59" s="308"/>
      <c r="Y59" s="308"/>
      <c r="Z59" s="308"/>
      <c r="AA59" s="308"/>
      <c r="AB59" s="308"/>
    </row>
    <row r="60" spans="1:31">
      <c r="C60" s="10"/>
      <c r="D60" s="19" t="s">
        <v>31</v>
      </c>
      <c r="F60" s="145"/>
      <c r="M60" s="22">
        <v>91642</v>
      </c>
      <c r="O60" s="47"/>
      <c r="Q60" s="47"/>
      <c r="R60" s="47"/>
      <c r="S60" s="47"/>
      <c r="T60" s="47"/>
      <c r="U60" s="47"/>
      <c r="V60" s="47"/>
      <c r="W60" s="47"/>
      <c r="X60" s="308"/>
      <c r="Y60" s="308"/>
      <c r="Z60" s="308"/>
      <c r="AA60" s="308"/>
      <c r="AB60" s="308"/>
    </row>
    <row r="61" spans="1:31">
      <c r="C61" s="10"/>
      <c r="D61" s="19" t="s">
        <v>21</v>
      </c>
      <c r="M61" s="22">
        <v>595792.93710525765</v>
      </c>
      <c r="O61" s="47"/>
      <c r="Q61" s="47"/>
      <c r="R61" s="47"/>
      <c r="S61" s="47"/>
      <c r="T61" s="47"/>
      <c r="U61" s="47"/>
      <c r="V61" s="47"/>
      <c r="W61" s="47"/>
      <c r="X61" s="308"/>
      <c r="Y61" s="308"/>
      <c r="Z61" s="308"/>
      <c r="AA61" s="308"/>
      <c r="AB61" s="308"/>
    </row>
    <row r="62" spans="1:31">
      <c r="C62" s="10"/>
      <c r="D62" s="180" t="s">
        <v>29</v>
      </c>
      <c r="M62" s="22">
        <v>33815</v>
      </c>
      <c r="O62" s="47"/>
      <c r="Q62" s="47"/>
      <c r="R62" s="47"/>
      <c r="S62" s="47"/>
      <c r="T62" s="47"/>
      <c r="U62" s="47"/>
      <c r="V62" s="47"/>
      <c r="W62" s="47"/>
      <c r="X62" s="308"/>
      <c r="Y62" s="308"/>
      <c r="Z62" s="308"/>
      <c r="AA62" s="308"/>
      <c r="AB62" s="308"/>
    </row>
    <row r="63" spans="1:31">
      <c r="C63" s="10"/>
      <c r="D63" s="180" t="s">
        <v>160</v>
      </c>
      <c r="E63" s="134"/>
      <c r="F63" s="145"/>
      <c r="M63" s="311">
        <v>200957</v>
      </c>
      <c r="O63" s="47"/>
      <c r="Q63" s="47"/>
      <c r="R63" s="47"/>
      <c r="S63" s="47"/>
      <c r="T63" s="47"/>
      <c r="U63" s="47"/>
      <c r="V63" s="47"/>
      <c r="W63" s="47"/>
      <c r="X63" s="308"/>
      <c r="Y63" s="47"/>
      <c r="Z63" s="47"/>
      <c r="AA63" s="47"/>
      <c r="AB63" s="47"/>
      <c r="AC63" s="47"/>
      <c r="AD63" s="35"/>
      <c r="AE63" s="70"/>
    </row>
    <row r="64" spans="1:31" s="2" customFormat="1">
      <c r="A64"/>
      <c r="B64"/>
      <c r="C64"/>
      <c r="D64"/>
      <c r="E64"/>
      <c r="F64" s="20"/>
      <c r="G64" s="20"/>
      <c r="X64" s="309"/>
      <c r="Y64" s="309"/>
      <c r="Z64" s="309"/>
      <c r="AA64" s="309"/>
      <c r="AB64" s="309"/>
    </row>
    <row r="65" spans="1:28" s="2" customFormat="1">
      <c r="A65"/>
      <c r="B65"/>
      <c r="C65"/>
      <c r="D65"/>
      <c r="E65"/>
      <c r="F65" s="20"/>
      <c r="G65" s="20"/>
      <c r="X65" s="309"/>
      <c r="Y65" s="309"/>
      <c r="Z65" s="309"/>
      <c r="AA65" s="309"/>
      <c r="AB65" s="309"/>
    </row>
    <row r="66" spans="1:28" s="2" customFormat="1">
      <c r="A66"/>
      <c r="B66"/>
      <c r="C66"/>
      <c r="D66"/>
      <c r="E66"/>
      <c r="F66" s="20"/>
      <c r="G66" s="20"/>
      <c r="X66" s="309"/>
      <c r="Y66" s="309"/>
      <c r="Z66" s="309"/>
      <c r="AA66" s="309"/>
      <c r="AB66" s="309"/>
    </row>
    <row r="67" spans="1:28" s="2" customFormat="1">
      <c r="A67"/>
      <c r="B67"/>
      <c r="C67"/>
      <c r="D67"/>
      <c r="E67"/>
      <c r="F67" s="20"/>
      <c r="G67" s="20"/>
      <c r="X67" s="309"/>
      <c r="Y67" s="309"/>
      <c r="Z67" s="309"/>
      <c r="AA67" s="309"/>
      <c r="AB67" s="309"/>
    </row>
    <row r="68" spans="1:28" s="2" customFormat="1">
      <c r="A68"/>
      <c r="B68"/>
      <c r="C68"/>
      <c r="D68"/>
      <c r="E68"/>
      <c r="F68" s="20"/>
      <c r="G68" s="20"/>
      <c r="J68"/>
      <c r="K68"/>
      <c r="X68" s="309"/>
      <c r="Y68" s="309"/>
      <c r="Z68" s="309"/>
      <c r="AA68" s="309"/>
      <c r="AB68" s="309"/>
    </row>
    <row r="69" spans="1:28" s="2" customFormat="1">
      <c r="A69"/>
      <c r="B69"/>
      <c r="C69"/>
      <c r="D69"/>
      <c r="E69"/>
      <c r="F69" s="20"/>
      <c r="G69" s="20"/>
      <c r="X69" s="309"/>
      <c r="Y69" s="309"/>
      <c r="Z69" s="309"/>
      <c r="AA69" s="309"/>
      <c r="AB69" s="309"/>
    </row>
    <row r="70" spans="1:28" s="2" customFormat="1">
      <c r="A70"/>
      <c r="B70"/>
      <c r="C70"/>
      <c r="D70"/>
      <c r="E70"/>
      <c r="F70" s="20"/>
      <c r="G70" s="20"/>
      <c r="X70" s="309"/>
      <c r="Y70" s="309"/>
      <c r="Z70" s="309"/>
      <c r="AA70" s="309"/>
      <c r="AB70" s="309"/>
    </row>
    <row r="71" spans="1:28" s="2" customFormat="1">
      <c r="A71"/>
      <c r="B71"/>
      <c r="C71"/>
      <c r="D71"/>
      <c r="E71"/>
      <c r="F71" s="20"/>
      <c r="G71" s="20"/>
    </row>
    <row r="72" spans="1:28" s="2" customFormat="1">
      <c r="A72"/>
      <c r="B72"/>
      <c r="C72"/>
      <c r="D72"/>
      <c r="E72"/>
      <c r="F72" s="20"/>
      <c r="G72" s="20"/>
    </row>
    <row r="73" spans="1:28" s="2" customFormat="1">
      <c r="A73"/>
      <c r="B73"/>
      <c r="C73"/>
      <c r="D73"/>
      <c r="E73"/>
      <c r="F73" s="20"/>
      <c r="G73" s="20"/>
    </row>
    <row r="74" spans="1:28" s="2" customFormat="1">
      <c r="A74"/>
      <c r="B74"/>
      <c r="C74"/>
      <c r="D74"/>
      <c r="E74"/>
      <c r="F74" s="20"/>
      <c r="G74" s="20"/>
    </row>
    <row r="75" spans="1:28" s="2" customFormat="1">
      <c r="A75"/>
      <c r="B75"/>
      <c r="C75"/>
      <c r="D75"/>
      <c r="E75"/>
      <c r="F75" s="20"/>
      <c r="G75" s="20"/>
    </row>
    <row r="76" spans="1:28" s="2" customFormat="1">
      <c r="A76"/>
      <c r="B76"/>
      <c r="C76"/>
      <c r="D76"/>
      <c r="E76"/>
      <c r="F76" s="20"/>
      <c r="G76" s="20"/>
    </row>
    <row r="77" spans="1:28" s="2" customFormat="1">
      <c r="A77"/>
      <c r="B77"/>
      <c r="C77"/>
      <c r="D77"/>
      <c r="E77"/>
      <c r="F77" s="20"/>
      <c r="G77" s="20"/>
    </row>
    <row r="78" spans="1:28" s="2" customFormat="1">
      <c r="A78"/>
      <c r="B78"/>
      <c r="C78"/>
      <c r="D78"/>
      <c r="E78"/>
      <c r="F78" s="20"/>
      <c r="G78" s="20"/>
    </row>
    <row r="79" spans="1:28" s="2" customFormat="1">
      <c r="A79"/>
      <c r="B79"/>
      <c r="C79"/>
      <c r="D79"/>
      <c r="E79"/>
      <c r="F79" s="20"/>
      <c r="G79" s="20"/>
    </row>
    <row r="80" spans="1:28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</row>
    <row r="141" spans="1:13" s="2" customFormat="1">
      <c r="A141"/>
      <c r="B141"/>
      <c r="C141"/>
      <c r="D141"/>
      <c r="E141"/>
      <c r="F141" s="20"/>
      <c r="G141" s="20"/>
    </row>
    <row r="142" spans="1:13" s="2" customFormat="1">
      <c r="A142"/>
      <c r="B142"/>
      <c r="C142"/>
      <c r="D142"/>
      <c r="E142"/>
      <c r="F142" s="20"/>
      <c r="G142" s="20"/>
      <c r="M142"/>
    </row>
    <row r="143" spans="1:13" s="2" customFormat="1">
      <c r="A143"/>
      <c r="B143"/>
      <c r="C143"/>
      <c r="D143"/>
      <c r="E143"/>
      <c r="F143" s="20"/>
      <c r="G143" s="20"/>
      <c r="M143"/>
    </row>
    <row r="144" spans="1:13" s="2" customFormat="1">
      <c r="A144"/>
      <c r="B144"/>
      <c r="C144"/>
      <c r="D144"/>
      <c r="E144"/>
      <c r="F144" s="20"/>
      <c r="G144" s="20"/>
      <c r="M144"/>
    </row>
  </sheetData>
  <sortState ref="A19:AD36">
    <sortCondition ref="B19:B36"/>
  </sortState>
  <conditionalFormatting sqref="H2">
    <cfRule type="containsText" dxfId="9" priority="1" operator="containsText" text="TRUE">
      <formula>NOT(ISERROR(SEARCH("TRUE",H2)))</formula>
    </cfRule>
  </conditionalFormatting>
  <dataValidations disablePrompts="1"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CC"/>
    <pageSetUpPr fitToPage="1"/>
  </sheetPr>
  <dimension ref="A1:AE142"/>
  <sheetViews>
    <sheetView showGridLines="0" zoomScale="80" zoomScaleNormal="80" workbookViewId="0">
      <pane xSplit="6" ySplit="10" topLeftCell="G11" activePane="bottomRight" state="frozen"/>
      <selection pane="topRight"/>
      <selection pane="bottomLeft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158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42</v>
      </c>
      <c r="C5" s="6"/>
      <c r="D5" s="6"/>
      <c r="E5" s="6"/>
      <c r="F5" s="289" t="s">
        <v>32</v>
      </c>
      <c r="K5" s="5"/>
    </row>
    <row r="6" spans="1:31" ht="1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INDEX(Project_inputs!$J$101:$M$106, MATCH(D$2, Project_inputs!$C$101:$C$106, 0), MATCH(A7, Project_inputs!$J$100:$M$100,0))</f>
        <v>2018</v>
      </c>
      <c r="K7" s="134"/>
    </row>
    <row r="8" spans="1:31">
      <c r="A8" t="s">
        <v>36</v>
      </c>
      <c r="F8" s="290">
        <f>INDEX(Project_inputs!$J$101:$M$106, MATCH(D$2, Project_inputs!$C$101:$C$106, 0), MATCH(A8, Project_inputs!$J$100:$M$100,0))</f>
        <v>2018</v>
      </c>
      <c r="G8" s="99"/>
      <c r="K8" s="134"/>
    </row>
    <row r="9" spans="1:31" ht="15">
      <c r="B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7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2018</v>
      </c>
      <c r="K11" s="94">
        <f>IF(K$12="design", $F$7, $F$8)</f>
        <v>2018</v>
      </c>
      <c r="L11" s="93"/>
      <c r="M11" s="94">
        <f>IF(M$12="design", $F$7, $F$8)</f>
        <v>2018</v>
      </c>
      <c r="N11" s="93"/>
      <c r="O11" s="94">
        <f t="shared" ref="O11" si="0">IF(O$12="design", $F$7, $F$8)</f>
        <v>2018</v>
      </c>
      <c r="P11" s="93"/>
      <c r="Q11" s="94">
        <f t="shared" ref="Q11:U11" si="1">IF(Q$12="design", $F$7, $F$8)</f>
        <v>2018</v>
      </c>
      <c r="R11" s="94">
        <f t="shared" si="1"/>
        <v>2018</v>
      </c>
      <c r="S11" s="94">
        <f t="shared" si="1"/>
        <v>2018</v>
      </c>
      <c r="T11" s="94">
        <f t="shared" si="1"/>
        <v>2018</v>
      </c>
      <c r="U11" s="94">
        <f t="shared" si="1"/>
        <v>2018</v>
      </c>
      <c r="V11" s="18"/>
      <c r="W11" s="18"/>
    </row>
    <row r="12" spans="1:31" s="8" customFormat="1" ht="15.7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75">
      <c r="A13" s="6"/>
      <c r="B13" s="285" t="s">
        <v>183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162.68876790107549</v>
      </c>
      <c r="S13" s="92">
        <f ca="1">INDEX(INDIRECT($F$5&amp;"_rates"), MATCH(S$12, INDIRECT($F$5&amp;"_roles"), 0), MATCH($F$8, INDIRECT($F$5&amp;"_years"),0))</f>
        <v>153.13436420762369</v>
      </c>
      <c r="T13" s="92">
        <f ca="1">INDEX(INDIRECT($F$5&amp;"_rates"), MATCH(T$12, INDIRECT($F$5&amp;"_roles"), 0), MATCH($F$8, INDIRECT($F$5&amp;"_years"),0))</f>
        <v>250.89350451844768</v>
      </c>
      <c r="U13" s="92">
        <f ca="1">INDEX(INDIRECT($F$5&amp;"_rates"), MATCH(U$12, INDIRECT($F$5&amp;"_roles"), 0), MATCH($F$8, INDIRECT($F$5&amp;"_years"),0))</f>
        <v>154.20587876355333</v>
      </c>
      <c r="X13"/>
      <c r="Y13"/>
      <c r="Z13"/>
      <c r="AA13"/>
      <c r="AB13"/>
      <c r="AC13"/>
      <c r="AD13"/>
      <c r="AE13"/>
    </row>
    <row r="14" spans="1:31" s="8" customFormat="1" ht="15.7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311">
        <v>4478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7" ht="15">
      <c r="B17" s="9" t="s">
        <v>55</v>
      </c>
      <c r="M17" s="18"/>
    </row>
    <row r="18" spans="2:27">
      <c r="D18" s="17" t="s">
        <v>127</v>
      </c>
      <c r="F18" s="121"/>
      <c r="G18" s="14"/>
      <c r="J18" s="95">
        <f>INDEX(Project_inputs!$I$11:$I$45, MATCH(D18, Project_inputs!$D$11:$D$45,0))</f>
        <v>357</v>
      </c>
      <c r="K18" s="22">
        <v>248</v>
      </c>
      <c r="M18" s="87"/>
      <c r="O18" s="84"/>
      <c r="Q18" s="84"/>
      <c r="R18" s="22">
        <v>1179</v>
      </c>
      <c r="S18" s="22">
        <v>0</v>
      </c>
      <c r="T18" s="22">
        <v>0</v>
      </c>
      <c r="U18" s="22">
        <v>0</v>
      </c>
      <c r="X18" s="308"/>
      <c r="Y18" s="321"/>
      <c r="Z18" s="308"/>
      <c r="AA18" s="321"/>
    </row>
    <row r="19" spans="2:27">
      <c r="D19" s="17" t="s">
        <v>128</v>
      </c>
      <c r="F19" s="121"/>
      <c r="G19" s="14"/>
      <c r="J19" s="95">
        <f>INDEX(Project_inputs!$I$11:$I$45, MATCH(D19, Project_inputs!$D$11:$D$45,0))</f>
        <v>531</v>
      </c>
      <c r="K19" s="22">
        <v>446</v>
      </c>
      <c r="M19" s="87"/>
      <c r="O19" s="84"/>
      <c r="Q19" s="84"/>
      <c r="R19" s="22">
        <v>2464</v>
      </c>
      <c r="S19" s="22">
        <v>0</v>
      </c>
      <c r="T19" s="22">
        <v>0</v>
      </c>
      <c r="U19" s="22">
        <v>0</v>
      </c>
      <c r="X19" s="308"/>
      <c r="Y19" s="321"/>
      <c r="Z19" s="308"/>
      <c r="AA19" s="321"/>
    </row>
    <row r="20" spans="2:27">
      <c r="D20" t="s">
        <v>87</v>
      </c>
      <c r="F20" s="100"/>
      <c r="H20" s="12"/>
      <c r="I20" s="12"/>
      <c r="J20" s="95">
        <f>INDEX(Project_inputs!$I$11:$I$45, MATCH(D20, Project_inputs!$D$11:$D$45,0))</f>
        <v>24347</v>
      </c>
      <c r="K20" s="22">
        <v>8</v>
      </c>
      <c r="M20" s="87"/>
      <c r="O20" s="84"/>
      <c r="Q20" s="84"/>
      <c r="R20" s="22">
        <v>768</v>
      </c>
      <c r="S20" s="22">
        <v>0</v>
      </c>
      <c r="T20" s="22">
        <v>320</v>
      </c>
      <c r="U20" s="22">
        <v>0</v>
      </c>
      <c r="X20" s="308"/>
      <c r="Y20" s="321"/>
      <c r="Z20" s="308"/>
      <c r="AA20" s="308"/>
    </row>
    <row r="21" spans="2:27">
      <c r="D21" s="17" t="s">
        <v>79</v>
      </c>
      <c r="F21" s="121"/>
      <c r="H21" s="12"/>
      <c r="I21" s="12"/>
      <c r="J21" s="95">
        <f>INDEX(Project_inputs!$I$11:$I$45, MATCH(D21, Project_inputs!$D$11:$D$45,0))</f>
        <v>5976</v>
      </c>
      <c r="K21" s="22">
        <v>7</v>
      </c>
      <c r="M21" s="87"/>
      <c r="O21" s="84"/>
      <c r="Q21" s="84"/>
      <c r="R21" s="22">
        <v>0</v>
      </c>
      <c r="S21" s="22">
        <v>56</v>
      </c>
      <c r="T21" s="22">
        <v>224</v>
      </c>
      <c r="U21" s="22">
        <v>0</v>
      </c>
      <c r="X21" s="308"/>
      <c r="Y21" s="321"/>
      <c r="Z21" s="308"/>
      <c r="AA21" s="308"/>
    </row>
    <row r="22" spans="2:27">
      <c r="D22" t="s">
        <v>7</v>
      </c>
      <c r="F22" s="121"/>
      <c r="J22" s="95">
        <f>INDEX(Project_inputs!$I$11:$I$45, MATCH(D22, Project_inputs!$D$11:$D$45,0))</f>
        <v>14347</v>
      </c>
      <c r="K22" s="22">
        <v>13</v>
      </c>
      <c r="M22" s="87"/>
      <c r="O22" s="84"/>
      <c r="Q22" s="84"/>
      <c r="R22" s="22">
        <v>0</v>
      </c>
      <c r="S22" s="22">
        <v>715</v>
      </c>
      <c r="T22" s="22">
        <v>208</v>
      </c>
      <c r="U22" s="22">
        <v>390</v>
      </c>
      <c r="X22" s="308"/>
      <c r="Y22" s="321"/>
      <c r="Z22" s="308"/>
      <c r="AA22" s="308"/>
    </row>
    <row r="23" spans="2:27">
      <c r="D23" t="s">
        <v>8</v>
      </c>
      <c r="F23" s="121"/>
      <c r="J23" s="95">
        <f>INDEX(Project_inputs!$I$11:$I$45, MATCH(D23, Project_inputs!$D$11:$D$45,0))</f>
        <v>21835</v>
      </c>
      <c r="K23" s="22">
        <v>44</v>
      </c>
      <c r="M23" s="87"/>
      <c r="O23" s="84"/>
      <c r="Q23" s="84"/>
      <c r="R23" s="22">
        <v>0</v>
      </c>
      <c r="S23" s="22">
        <v>1232</v>
      </c>
      <c r="T23" s="22">
        <v>704</v>
      </c>
      <c r="U23" s="22">
        <v>1320</v>
      </c>
      <c r="X23" s="308"/>
      <c r="Y23" s="321"/>
      <c r="Z23" s="308"/>
      <c r="AA23" s="308"/>
    </row>
    <row r="24" spans="2:27">
      <c r="D24" t="s">
        <v>22</v>
      </c>
      <c r="F24" s="121"/>
      <c r="J24" s="95">
        <f>INDEX(Project_inputs!$I$11:$I$45, MATCH(D24, Project_inputs!$D$11:$D$45,0))</f>
        <v>205</v>
      </c>
      <c r="K24" s="22">
        <v>21</v>
      </c>
      <c r="M24" s="87"/>
      <c r="O24" s="84"/>
      <c r="Q24" s="84"/>
      <c r="R24" s="22">
        <v>152.25</v>
      </c>
      <c r="S24" s="22">
        <v>0</v>
      </c>
      <c r="T24" s="22">
        <v>0</v>
      </c>
      <c r="U24" s="22">
        <v>0</v>
      </c>
      <c r="X24" s="308"/>
      <c r="Y24" s="321"/>
      <c r="Z24" s="308"/>
      <c r="AA24" s="308"/>
    </row>
    <row r="25" spans="2:27">
      <c r="D25" t="s">
        <v>116</v>
      </c>
      <c r="F25" s="121"/>
      <c r="J25" s="95">
        <f>INDEX(Project_inputs!$I$11:$I$45, MATCH(D25, Project_inputs!$D$11:$D$45,0))</f>
        <v>11265</v>
      </c>
      <c r="K25" s="22">
        <v>22</v>
      </c>
      <c r="M25" s="87"/>
      <c r="O25" s="84"/>
      <c r="Q25" s="84"/>
      <c r="R25" s="22">
        <v>225.5</v>
      </c>
      <c r="S25" s="22">
        <v>0</v>
      </c>
      <c r="T25" s="22">
        <v>0</v>
      </c>
      <c r="U25" s="22">
        <v>0</v>
      </c>
      <c r="X25" s="308"/>
      <c r="Y25" s="321"/>
      <c r="Z25" s="308"/>
      <c r="AA25" s="308"/>
    </row>
    <row r="26" spans="2:27">
      <c r="D26" t="s">
        <v>117</v>
      </c>
      <c r="F26" s="121"/>
      <c r="J26" s="95">
        <f>INDEX(Project_inputs!$I$11:$I$45, MATCH(D26, Project_inputs!$D$11:$D$45,0))</f>
        <v>13623</v>
      </c>
      <c r="K26" s="22"/>
      <c r="M26" s="87"/>
      <c r="O26" s="84"/>
      <c r="Q26" s="84"/>
      <c r="R26" s="22">
        <v>0</v>
      </c>
      <c r="S26" s="22">
        <v>0</v>
      </c>
      <c r="T26" s="22">
        <v>0</v>
      </c>
      <c r="U26" s="22">
        <v>0</v>
      </c>
      <c r="X26" s="308"/>
      <c r="Y26" s="321"/>
      <c r="Z26" s="308"/>
      <c r="AA26" s="308"/>
    </row>
    <row r="27" spans="2:27">
      <c r="D27" t="s">
        <v>118</v>
      </c>
      <c r="F27" s="121"/>
      <c r="J27" s="95">
        <f>INDEX(Project_inputs!$I$11:$I$45, MATCH(D27, Project_inputs!$D$11:$D$45,0))</f>
        <v>145694</v>
      </c>
      <c r="K27" s="22">
        <v>8</v>
      </c>
      <c r="M27" s="87"/>
      <c r="O27" s="84"/>
      <c r="Q27" s="84"/>
      <c r="R27" s="22">
        <v>0</v>
      </c>
      <c r="S27" s="22">
        <v>1296</v>
      </c>
      <c r="T27" s="22">
        <v>320</v>
      </c>
      <c r="U27" s="22">
        <v>0</v>
      </c>
      <c r="X27" s="308"/>
      <c r="Y27" s="321"/>
      <c r="Z27" s="308"/>
      <c r="AA27" s="308"/>
    </row>
    <row r="28" spans="2:27">
      <c r="D28" t="s">
        <v>143</v>
      </c>
      <c r="F28" s="100"/>
      <c r="J28" s="95">
        <f>INDEX(Project_inputs!$I$11:$I$45, MATCH(D28, Project_inputs!$D$11:$D$45,0))</f>
        <v>96614</v>
      </c>
      <c r="K28" s="22"/>
      <c r="M28" s="87"/>
      <c r="O28" s="84"/>
      <c r="Q28" s="84"/>
      <c r="R28" s="22"/>
      <c r="S28" s="22"/>
      <c r="T28" s="22"/>
      <c r="U28" s="22"/>
      <c r="X28" s="308"/>
      <c r="Y28" s="321"/>
      <c r="Z28" s="308"/>
      <c r="AA28" s="308"/>
    </row>
    <row r="29" spans="2:27">
      <c r="D29" t="s">
        <v>181</v>
      </c>
      <c r="F29" s="100"/>
      <c r="J29" s="311">
        <v>61411</v>
      </c>
      <c r="K29" s="22">
        <v>1</v>
      </c>
      <c r="M29" s="87"/>
      <c r="O29" s="84"/>
      <c r="Q29" s="84"/>
      <c r="R29" s="22"/>
      <c r="S29" s="22"/>
      <c r="T29" s="22"/>
      <c r="U29" s="22"/>
      <c r="X29" s="308"/>
      <c r="Y29" s="308"/>
      <c r="Z29" s="308"/>
      <c r="AA29" s="308"/>
    </row>
    <row r="30" spans="2:27">
      <c r="D30" t="s">
        <v>165</v>
      </c>
      <c r="F30" s="100"/>
      <c r="J30" s="95">
        <f>INDEX(Project_inputs!$I$11:$I$45, MATCH(D30, Project_inputs!$D$11:$D$45,0))</f>
        <v>312</v>
      </c>
      <c r="K30" s="22">
        <v>241</v>
      </c>
      <c r="M30" s="87"/>
      <c r="O30" s="84"/>
      <c r="Q30" s="84"/>
      <c r="R30" s="22"/>
      <c r="S30" s="22"/>
      <c r="T30" s="22"/>
      <c r="U30" s="22"/>
      <c r="X30" s="308"/>
      <c r="Y30" s="308"/>
      <c r="Z30" s="308"/>
      <c r="AA30" s="308"/>
    </row>
    <row r="31" spans="2:27">
      <c r="D31" t="s">
        <v>175</v>
      </c>
      <c r="F31" s="100"/>
      <c r="J31" s="95">
        <f>INDEX(Project_inputs!$I$11:$I$45, MATCH(D31, Project_inputs!$D$11:$D$45,0))</f>
        <v>800379</v>
      </c>
      <c r="K31" s="22"/>
      <c r="M31" s="87"/>
      <c r="O31" s="84"/>
      <c r="Q31" s="84"/>
      <c r="R31" s="22"/>
      <c r="S31" s="22"/>
      <c r="T31" s="22"/>
      <c r="U31" s="22"/>
      <c r="X31" s="308"/>
      <c r="Y31" s="321"/>
      <c r="Z31" s="308"/>
      <c r="AA31" s="308"/>
    </row>
    <row r="32" spans="2:27">
      <c r="D32" t="s">
        <v>152</v>
      </c>
      <c r="F32" s="100"/>
      <c r="J32" s="95">
        <f>INDEX(Project_inputs!$I$11:$I$45, MATCH(D32, Project_inputs!$D$11:$D$45,0))</f>
        <v>704777</v>
      </c>
      <c r="K32" s="22">
        <v>4</v>
      </c>
      <c r="M32" s="87"/>
      <c r="O32" s="84"/>
      <c r="Q32" s="84"/>
      <c r="R32" s="22"/>
      <c r="S32" s="22"/>
      <c r="T32" s="22"/>
      <c r="U32" s="22"/>
      <c r="X32" s="308"/>
      <c r="Y32" s="321"/>
      <c r="Z32" s="308"/>
      <c r="AA32" s="308"/>
    </row>
    <row r="33" spans="1:27">
      <c r="D33" t="s">
        <v>153</v>
      </c>
      <c r="F33" s="100"/>
      <c r="J33" s="95">
        <f>INDEX(Project_inputs!$I$11:$I$45, MATCH(D33, Project_inputs!$D$11:$D$45,0))</f>
        <v>800379</v>
      </c>
      <c r="K33" s="22"/>
      <c r="M33" s="87"/>
      <c r="O33" s="84"/>
      <c r="Q33" s="84"/>
      <c r="R33" s="22"/>
      <c r="S33" s="22"/>
      <c r="T33" s="22"/>
      <c r="U33" s="22"/>
      <c r="X33" s="308"/>
      <c r="Y33" s="321"/>
      <c r="Z33" s="308"/>
      <c r="AA33" s="308"/>
    </row>
    <row r="34" spans="1:27">
      <c r="D34" t="s">
        <v>182</v>
      </c>
      <c r="F34" s="100"/>
      <c r="J34" s="311">
        <v>88708</v>
      </c>
      <c r="K34" s="22">
        <v>1</v>
      </c>
      <c r="M34" s="87"/>
      <c r="O34" s="84"/>
      <c r="Q34" s="84"/>
      <c r="R34" s="22"/>
      <c r="S34" s="22"/>
      <c r="T34" s="22"/>
      <c r="U34" s="22"/>
      <c r="X34" s="308"/>
      <c r="Y34" s="321"/>
      <c r="Z34" s="308"/>
      <c r="AA34" s="308"/>
    </row>
    <row r="35" spans="1:27">
      <c r="D35" s="308" t="s">
        <v>172</v>
      </c>
      <c r="F35" s="100"/>
      <c r="J35" s="311">
        <v>0</v>
      </c>
      <c r="K35" s="22">
        <v>0</v>
      </c>
      <c r="M35" s="87"/>
      <c r="O35" s="84"/>
      <c r="Q35" s="84"/>
      <c r="R35" s="22"/>
      <c r="S35" s="22"/>
      <c r="T35" s="22"/>
      <c r="U35" s="22"/>
      <c r="X35" s="308"/>
      <c r="Y35" s="321"/>
      <c r="Z35" s="308"/>
      <c r="AA35" s="308"/>
    </row>
    <row r="36" spans="1:27">
      <c r="D36" s="308" t="s">
        <v>187</v>
      </c>
      <c r="F36" s="100"/>
      <c r="J36" s="311">
        <v>0</v>
      </c>
      <c r="K36" s="311">
        <v>0</v>
      </c>
      <c r="M36" s="87"/>
      <c r="O36" s="84"/>
      <c r="Q36" s="84"/>
      <c r="R36" s="22"/>
      <c r="S36" s="22"/>
      <c r="T36" s="22"/>
      <c r="U36" s="22"/>
      <c r="X36" s="308"/>
      <c r="Y36" s="321"/>
      <c r="Z36" s="308"/>
      <c r="AA36" s="308"/>
    </row>
    <row r="37" spans="1:27">
      <c r="M37" s="18"/>
      <c r="O37" s="18"/>
      <c r="Q37" s="18"/>
      <c r="X37" s="308"/>
      <c r="Y37" s="308"/>
      <c r="Z37" s="308"/>
      <c r="AA37" s="308"/>
    </row>
    <row r="38" spans="1:27" ht="15">
      <c r="A38" s="18"/>
      <c r="B38" s="9" t="s">
        <v>9</v>
      </c>
      <c r="C38" s="18"/>
      <c r="D38" s="18"/>
      <c r="M38" s="18"/>
      <c r="O38" s="18"/>
      <c r="Q38" s="18"/>
      <c r="X38" s="308"/>
      <c r="Y38" s="308"/>
      <c r="Z38" s="308"/>
      <c r="AA38" s="308"/>
    </row>
    <row r="39" spans="1:27">
      <c r="C39" s="10" t="s">
        <v>10</v>
      </c>
      <c r="M39" s="18"/>
      <c r="O39" s="18"/>
      <c r="Q39" s="18"/>
      <c r="X39" s="308"/>
      <c r="Y39" s="308"/>
      <c r="Z39" s="308"/>
      <c r="AA39" s="308"/>
    </row>
    <row r="40" spans="1:27">
      <c r="D40" t="s">
        <v>11</v>
      </c>
      <c r="F40" s="146"/>
      <c r="J40" s="95">
        <f>INDEX(Project_inputs!$I$11:$I$45, MATCH(D40, Project_inputs!$D$11:$D$45,0))</f>
        <v>1159367</v>
      </c>
      <c r="K40" s="22">
        <v>1</v>
      </c>
      <c r="M40" s="87"/>
      <c r="O40" s="84"/>
      <c r="Q40" s="84"/>
      <c r="R40" s="22"/>
      <c r="S40" s="22"/>
      <c r="T40" s="22"/>
      <c r="U40" s="22">
        <v>1866</v>
      </c>
      <c r="X40" s="308"/>
      <c r="Y40" s="308"/>
      <c r="Z40" s="308"/>
      <c r="AA40" s="308"/>
    </row>
    <row r="41" spans="1:27">
      <c r="D41" t="s">
        <v>12</v>
      </c>
      <c r="F41" s="100"/>
      <c r="J41" s="95">
        <f>INDEX(Project_inputs!$I$11:$I$45, MATCH(D41, Project_inputs!$D$11:$D$45,0))</f>
        <v>144921</v>
      </c>
      <c r="K41" s="22">
        <v>1</v>
      </c>
      <c r="M41" s="87"/>
      <c r="O41" s="84"/>
      <c r="Q41" s="84"/>
      <c r="R41" s="22"/>
      <c r="S41" s="22"/>
      <c r="T41" s="22"/>
      <c r="U41" s="22"/>
      <c r="X41" s="308"/>
      <c r="Y41" s="308"/>
      <c r="Z41" s="308"/>
      <c r="AA41" s="308"/>
    </row>
    <row r="42" spans="1:27">
      <c r="D42" t="s">
        <v>178</v>
      </c>
      <c r="F42" s="100"/>
      <c r="J42" s="95">
        <f>INDEX(Project_inputs!$I$11:$I$45, MATCH(D42, Project_inputs!$D$11:$D$45,0))</f>
        <v>870491</v>
      </c>
      <c r="K42" s="22"/>
      <c r="M42" s="87"/>
      <c r="O42" s="84"/>
      <c r="Q42" s="84"/>
      <c r="R42" s="22"/>
      <c r="S42" s="22"/>
      <c r="T42" s="22"/>
      <c r="U42" s="22"/>
      <c r="X42" s="308"/>
      <c r="Y42" s="308"/>
      <c r="Z42" s="308"/>
      <c r="AA42" s="308"/>
    </row>
    <row r="43" spans="1:27">
      <c r="D43" t="s">
        <v>13</v>
      </c>
      <c r="F43" s="100"/>
      <c r="J43" s="95">
        <f>INDEX(Project_inputs!$I$11:$I$45, MATCH(D43, Project_inputs!$D$11:$D$45,0))</f>
        <v>66809</v>
      </c>
      <c r="K43" s="22">
        <v>2</v>
      </c>
      <c r="M43" s="87"/>
      <c r="O43" s="84"/>
      <c r="Q43" s="84"/>
      <c r="R43" s="22"/>
      <c r="S43" s="22"/>
      <c r="T43" s="22"/>
      <c r="U43" s="22"/>
      <c r="X43" s="308"/>
      <c r="Y43" s="308"/>
      <c r="Z43" s="308"/>
      <c r="AA43" s="308"/>
    </row>
    <row r="44" spans="1:27">
      <c r="D44" t="s">
        <v>23</v>
      </c>
      <c r="F44" s="100"/>
      <c r="J44" s="95">
        <f>INDEX(Project_inputs!$I$11:$I$45, MATCH(D44, Project_inputs!$D$11:$D$45,0))</f>
        <v>47341</v>
      </c>
      <c r="K44" s="22">
        <v>1</v>
      </c>
      <c r="M44" s="87"/>
      <c r="O44" s="84"/>
      <c r="Q44" s="84"/>
      <c r="R44" s="22"/>
      <c r="S44" s="22"/>
      <c r="T44" s="22"/>
      <c r="U44" s="22"/>
      <c r="X44" s="308"/>
      <c r="Y44" s="308"/>
      <c r="Z44" s="308"/>
      <c r="AA44" s="308"/>
    </row>
    <row r="45" spans="1:27">
      <c r="D45" t="s">
        <v>24</v>
      </c>
      <c r="F45" s="100"/>
      <c r="J45" s="95">
        <f>INDEX(Project_inputs!$I$11:$I$45, MATCH(D45, Project_inputs!$D$11:$D$45,0))</f>
        <v>52172</v>
      </c>
      <c r="K45" s="22"/>
      <c r="M45" s="87"/>
      <c r="O45" s="84"/>
      <c r="Q45" s="84"/>
      <c r="R45" s="22"/>
      <c r="S45" s="22"/>
      <c r="T45" s="22"/>
      <c r="U45" s="22"/>
      <c r="X45" s="308"/>
      <c r="Y45" s="308"/>
      <c r="Z45" s="308"/>
      <c r="AA45" s="308"/>
    </row>
    <row r="46" spans="1:27">
      <c r="D46" t="s">
        <v>14</v>
      </c>
      <c r="F46" s="100"/>
      <c r="J46" s="95">
        <f>INDEX(Project_inputs!$I$11:$I$45, MATCH(D46, Project_inputs!$D$11:$D$45,0))</f>
        <v>309177</v>
      </c>
      <c r="K46" s="22"/>
      <c r="M46" s="87"/>
      <c r="O46" s="84"/>
      <c r="Q46" s="84"/>
      <c r="R46" s="22"/>
      <c r="S46" s="22"/>
      <c r="T46" s="22"/>
      <c r="U46" s="22"/>
      <c r="X46" s="308"/>
      <c r="Y46" s="308"/>
      <c r="Z46" s="308"/>
      <c r="AA46" s="308"/>
    </row>
    <row r="47" spans="1:27">
      <c r="D47" t="s">
        <v>15</v>
      </c>
      <c r="F47" s="100"/>
      <c r="J47" s="95">
        <f>INDEX(Project_inputs!$I$11:$I$45, MATCH(D47, Project_inputs!$D$11:$D$45,0))</f>
        <v>48307</v>
      </c>
      <c r="K47" s="22">
        <v>1</v>
      </c>
      <c r="M47" s="87"/>
      <c r="O47" s="84"/>
      <c r="Q47" s="84"/>
      <c r="R47" s="22"/>
      <c r="S47" s="22"/>
      <c r="T47" s="22"/>
      <c r="U47" s="22"/>
      <c r="X47" s="308"/>
      <c r="Y47" s="308"/>
      <c r="Z47" s="308"/>
      <c r="AA47" s="308"/>
    </row>
    <row r="48" spans="1:27">
      <c r="D48" t="s">
        <v>92</v>
      </c>
      <c r="F48" s="100"/>
      <c r="J48" s="95">
        <f>INDEX(Project_inputs!$I$11:$I$45, MATCH(D48, Project_inputs!$D$11:$D$45,0))</f>
        <v>401914</v>
      </c>
      <c r="K48" s="22"/>
      <c r="M48" s="87"/>
      <c r="O48" s="84"/>
      <c r="Q48" s="84"/>
      <c r="R48" s="22"/>
      <c r="S48" s="22"/>
      <c r="T48" s="22"/>
      <c r="U48" s="22"/>
      <c r="X48" s="308"/>
      <c r="Y48" s="308"/>
      <c r="Z48" s="308"/>
      <c r="AA48" s="308"/>
    </row>
    <row r="49" spans="1:31">
      <c r="D49" t="s">
        <v>57</v>
      </c>
      <c r="F49" s="100"/>
      <c r="J49" s="95">
        <f>INDEX(Project_inputs!$I$11:$I$45, MATCH(D49, Project_inputs!$D$11:$D$45,0))</f>
        <v>68615</v>
      </c>
      <c r="K49" s="22"/>
      <c r="M49" s="87"/>
      <c r="O49" s="84"/>
      <c r="Q49" s="84"/>
      <c r="R49" s="22"/>
      <c r="S49" s="22"/>
      <c r="T49" s="22"/>
      <c r="U49" s="22"/>
      <c r="X49" s="308"/>
      <c r="Y49" s="308"/>
      <c r="Z49" s="308"/>
      <c r="AA49" s="308"/>
    </row>
    <row r="50" spans="1:31">
      <c r="D50" t="s">
        <v>16</v>
      </c>
      <c r="F50" s="100"/>
      <c r="J50" s="95">
        <f>INDEX(Project_inputs!$I$11:$I$45, MATCH(D50, Project_inputs!$D$11:$D$45,0))</f>
        <v>16521</v>
      </c>
      <c r="K50" s="22">
        <v>1</v>
      </c>
      <c r="M50" s="87"/>
      <c r="O50" s="84"/>
      <c r="Q50" s="84"/>
      <c r="R50" s="22"/>
      <c r="S50" s="22"/>
      <c r="T50" s="22"/>
      <c r="U50" s="22"/>
      <c r="X50" s="308"/>
      <c r="Y50" s="308"/>
      <c r="Z50" s="308"/>
      <c r="AA50" s="308"/>
    </row>
    <row r="51" spans="1:31">
      <c r="D51" s="315" t="s">
        <v>169</v>
      </c>
      <c r="F51" s="100"/>
      <c r="J51" s="95">
        <f>INDEX(Project_inputs!$I$11:$I$45, MATCH(D51, Project_inputs!$D$11:$D$45,0))</f>
        <v>216852</v>
      </c>
      <c r="K51" s="22">
        <v>0</v>
      </c>
      <c r="M51" s="87"/>
      <c r="O51" s="84"/>
      <c r="Q51" s="84"/>
      <c r="R51" s="22"/>
      <c r="S51" s="22"/>
      <c r="T51" s="22"/>
      <c r="U51" s="22"/>
      <c r="X51" s="308"/>
      <c r="Y51" s="308"/>
      <c r="Z51" s="308"/>
      <c r="AA51" s="308"/>
    </row>
    <row r="52" spans="1:31">
      <c r="D52" s="315" t="s">
        <v>160</v>
      </c>
      <c r="F52" s="100"/>
      <c r="J52" s="311">
        <v>175153</v>
      </c>
      <c r="K52" s="22">
        <v>1</v>
      </c>
      <c r="M52" s="87"/>
      <c r="O52" s="84"/>
      <c r="Q52" s="84"/>
      <c r="R52" s="22"/>
      <c r="S52" s="22"/>
      <c r="T52" s="22"/>
      <c r="U52" s="22"/>
      <c r="X52" s="308"/>
      <c r="Y52" s="308"/>
      <c r="Z52" s="308"/>
      <c r="AA52" s="308"/>
    </row>
    <row r="53" spans="1:31">
      <c r="C53" s="10"/>
      <c r="O53" s="18"/>
      <c r="Q53" s="18"/>
      <c r="X53" s="308"/>
      <c r="Y53" s="308"/>
      <c r="Z53" s="308"/>
      <c r="AA53" s="308"/>
    </row>
    <row r="54" spans="1:31">
      <c r="C54" s="5" t="s">
        <v>126</v>
      </c>
      <c r="D54" s="13"/>
      <c r="F54" s="146"/>
      <c r="J54" s="22">
        <v>100498</v>
      </c>
      <c r="K54" s="22">
        <v>1</v>
      </c>
      <c r="M54" s="87"/>
      <c r="O54" s="311">
        <v>17802</v>
      </c>
      <c r="Q54" s="84"/>
      <c r="R54" s="141"/>
      <c r="S54" s="22"/>
      <c r="T54" s="22">
        <v>1379</v>
      </c>
      <c r="U54" s="22">
        <v>851</v>
      </c>
      <c r="X54" s="308"/>
      <c r="Y54" s="308"/>
      <c r="Z54" s="308"/>
      <c r="AA54" s="308"/>
    </row>
    <row r="55" spans="1:31">
      <c r="C55" s="5" t="s">
        <v>20</v>
      </c>
      <c r="D55" s="13"/>
      <c r="F55" s="145"/>
      <c r="J55" s="84"/>
      <c r="K55" s="84"/>
      <c r="M55" s="84"/>
      <c r="O55" s="311">
        <v>514421</v>
      </c>
      <c r="Q55" s="84"/>
      <c r="R55" s="22"/>
      <c r="S55" s="22"/>
      <c r="T55" s="22"/>
      <c r="U55" s="22"/>
      <c r="V55" s="47"/>
      <c r="W55" s="47"/>
      <c r="X55" s="308"/>
      <c r="Y55" s="308"/>
      <c r="Z55" s="308"/>
      <c r="AA55" s="308"/>
    </row>
    <row r="56" spans="1:31">
      <c r="C56" s="5" t="s">
        <v>77</v>
      </c>
      <c r="D56" s="13"/>
      <c r="F56" s="145"/>
      <c r="J56" s="84"/>
      <c r="K56" s="84"/>
      <c r="M56" s="84"/>
      <c r="O56" s="311">
        <v>541070</v>
      </c>
      <c r="Q56" s="84"/>
      <c r="R56" s="84"/>
      <c r="S56" s="84"/>
      <c r="T56" s="84"/>
      <c r="U56" s="84"/>
      <c r="V56" s="47"/>
      <c r="W56" s="47"/>
      <c r="X56" s="134"/>
      <c r="Y56" s="308"/>
      <c r="Z56" s="308"/>
      <c r="AA56" s="308"/>
    </row>
    <row r="57" spans="1:31">
      <c r="C57" s="10"/>
      <c r="D57" s="13"/>
      <c r="O57" s="135"/>
      <c r="Q57" s="47"/>
      <c r="R57" s="47"/>
      <c r="S57" s="47"/>
      <c r="T57" s="47"/>
      <c r="U57" s="47"/>
      <c r="V57" s="47"/>
      <c r="W57" s="47"/>
      <c r="X57" s="308"/>
      <c r="Y57" s="308"/>
      <c r="Z57" s="308"/>
      <c r="AA57" s="308"/>
    </row>
    <row r="58" spans="1:31" ht="15">
      <c r="B58" s="9" t="s">
        <v>17</v>
      </c>
      <c r="C58" s="10"/>
      <c r="D58" s="13"/>
      <c r="M58" s="8"/>
      <c r="O58" s="47"/>
      <c r="Q58" s="47"/>
      <c r="R58" s="47"/>
      <c r="S58" s="47"/>
      <c r="T58" s="47"/>
      <c r="U58" s="47"/>
      <c r="V58" s="47"/>
      <c r="W58" s="47"/>
      <c r="X58" s="308"/>
      <c r="Y58" s="308"/>
      <c r="Z58" s="308"/>
      <c r="AA58" s="308"/>
    </row>
    <row r="59" spans="1:31" ht="12.75" customHeight="1">
      <c r="B59" s="9"/>
      <c r="C59" s="10"/>
      <c r="D59" s="19" t="s">
        <v>28</v>
      </c>
      <c r="F59" s="145"/>
      <c r="M59" s="22">
        <v>180392</v>
      </c>
      <c r="O59" s="47"/>
      <c r="Q59" s="47"/>
      <c r="R59" s="47"/>
      <c r="S59" s="47"/>
      <c r="T59" s="47"/>
      <c r="U59" s="47"/>
      <c r="V59" s="47"/>
      <c r="W59" s="47"/>
      <c r="X59" s="308"/>
      <c r="Y59" s="308"/>
      <c r="Z59" s="308"/>
      <c r="AA59" s="308"/>
    </row>
    <row r="60" spans="1:31">
      <c r="C60" s="10"/>
      <c r="D60" s="19" t="s">
        <v>31</v>
      </c>
      <c r="F60" s="145"/>
      <c r="M60" s="22">
        <v>107944</v>
      </c>
      <c r="O60" s="47"/>
      <c r="Q60" s="47"/>
      <c r="R60" s="47"/>
      <c r="S60" s="47"/>
      <c r="T60" s="47"/>
      <c r="U60" s="47"/>
      <c r="V60" s="47"/>
      <c r="W60" s="47"/>
      <c r="X60" s="308"/>
      <c r="Y60" s="308"/>
      <c r="Z60" s="308"/>
      <c r="AA60" s="308"/>
    </row>
    <row r="61" spans="1:31">
      <c r="C61" s="10"/>
      <c r="D61" s="19" t="s">
        <v>21</v>
      </c>
      <c r="M61" s="22">
        <v>390900.59581866348</v>
      </c>
      <c r="O61" s="47"/>
      <c r="Q61" s="47"/>
      <c r="R61" s="47"/>
      <c r="S61" s="47"/>
      <c r="T61" s="47"/>
      <c r="U61" s="47"/>
      <c r="V61" s="47"/>
      <c r="W61" s="47"/>
      <c r="X61" s="308"/>
      <c r="Y61" s="308"/>
      <c r="Z61" s="308"/>
      <c r="AA61" s="308"/>
    </row>
    <row r="62" spans="1:31">
      <c r="C62" s="10"/>
      <c r="D62" s="180" t="s">
        <v>29</v>
      </c>
      <c r="M62" s="311">
        <v>33815</v>
      </c>
      <c r="O62" s="47"/>
      <c r="Q62" s="47"/>
      <c r="R62" s="47"/>
      <c r="S62" s="47"/>
      <c r="T62" s="47"/>
      <c r="U62" s="47"/>
      <c r="V62" s="47"/>
      <c r="W62" s="47"/>
      <c r="X62" s="308"/>
      <c r="Y62" s="308"/>
      <c r="Z62" s="308"/>
      <c r="AA62" s="308"/>
    </row>
    <row r="63" spans="1:31">
      <c r="C63" s="10"/>
      <c r="D63" s="180" t="s">
        <v>160</v>
      </c>
      <c r="E63" s="134"/>
      <c r="F63" s="145"/>
      <c r="M63" s="311">
        <v>323174</v>
      </c>
      <c r="O63" s="47"/>
      <c r="Q63" s="47"/>
      <c r="R63" s="47"/>
      <c r="S63" s="47"/>
      <c r="T63" s="47"/>
      <c r="U63" s="47"/>
      <c r="V63" s="47"/>
      <c r="W63" s="47"/>
      <c r="X63" s="308"/>
      <c r="Y63" s="47"/>
      <c r="Z63" s="47"/>
      <c r="AA63" s="47"/>
      <c r="AB63" s="47"/>
      <c r="AC63" s="47"/>
      <c r="AD63" s="35"/>
      <c r="AE63" s="70"/>
    </row>
    <row r="64" spans="1:31" s="2" customFormat="1">
      <c r="A64"/>
      <c r="B64"/>
      <c r="C64"/>
      <c r="D64"/>
      <c r="E64"/>
      <c r="F64" s="20"/>
      <c r="G64" s="20"/>
      <c r="X64" s="309"/>
      <c r="Y64" s="309"/>
      <c r="Z64" s="309"/>
      <c r="AA64" s="309"/>
    </row>
    <row r="65" spans="1:27" s="2" customFormat="1">
      <c r="A65"/>
      <c r="B65"/>
      <c r="C65"/>
      <c r="D65"/>
      <c r="E65"/>
      <c r="F65" s="20"/>
      <c r="G65" s="20"/>
      <c r="J65"/>
      <c r="K65"/>
      <c r="X65" s="309"/>
      <c r="Y65" s="309"/>
      <c r="Z65" s="309"/>
      <c r="AA65" s="309"/>
    </row>
    <row r="66" spans="1:27" s="2" customFormat="1">
      <c r="A66"/>
      <c r="B66"/>
      <c r="C66"/>
      <c r="D66"/>
      <c r="E66"/>
      <c r="F66" s="20"/>
      <c r="G66" s="20"/>
      <c r="X66" s="309"/>
      <c r="Y66" s="309"/>
      <c r="Z66" s="309"/>
      <c r="AA66" s="309"/>
    </row>
    <row r="67" spans="1:27" s="2" customFormat="1">
      <c r="A67"/>
      <c r="B67"/>
      <c r="C67"/>
      <c r="D67"/>
      <c r="E67"/>
      <c r="F67" s="20"/>
      <c r="G67" s="20"/>
      <c r="X67" s="309"/>
      <c r="Y67" s="309"/>
      <c r="Z67" s="309"/>
      <c r="AA67" s="309"/>
    </row>
    <row r="68" spans="1:27" s="2" customFormat="1">
      <c r="A68"/>
      <c r="B68"/>
      <c r="C68"/>
      <c r="D68"/>
      <c r="E68"/>
      <c r="F68" s="20"/>
      <c r="G68" s="20"/>
      <c r="X68" s="309"/>
      <c r="Y68" s="309"/>
      <c r="Z68" s="309"/>
      <c r="AA68" s="309"/>
    </row>
    <row r="69" spans="1:27" s="2" customFormat="1">
      <c r="A69"/>
      <c r="B69"/>
      <c r="C69"/>
      <c r="D69"/>
      <c r="E69"/>
      <c r="F69" s="20"/>
      <c r="G69" s="20"/>
      <c r="X69" s="309"/>
      <c r="Y69" s="309"/>
      <c r="Z69" s="309"/>
      <c r="AA69" s="309"/>
    </row>
    <row r="70" spans="1:27" s="2" customFormat="1">
      <c r="A70"/>
      <c r="B70"/>
      <c r="C70"/>
      <c r="D70"/>
      <c r="E70"/>
      <c r="F70" s="20"/>
      <c r="G70" s="20"/>
      <c r="X70" s="309"/>
      <c r="Y70" s="309"/>
      <c r="Z70" s="309"/>
      <c r="AA70" s="309"/>
    </row>
    <row r="71" spans="1:27" s="2" customFormat="1">
      <c r="A71"/>
      <c r="B71"/>
      <c r="C71"/>
      <c r="D71"/>
      <c r="E71"/>
      <c r="F71" s="20"/>
      <c r="G71" s="20"/>
      <c r="X71" s="309"/>
      <c r="Y71" s="309"/>
      <c r="Z71" s="309"/>
      <c r="AA71" s="309"/>
    </row>
    <row r="72" spans="1:27" s="2" customFormat="1">
      <c r="A72"/>
      <c r="B72"/>
      <c r="C72"/>
      <c r="D72"/>
      <c r="E72"/>
      <c r="F72" s="20"/>
      <c r="G72" s="20"/>
      <c r="X72" s="309"/>
      <c r="Y72" s="309"/>
      <c r="Z72" s="309"/>
      <c r="AA72" s="309"/>
    </row>
    <row r="73" spans="1:27" s="2" customFormat="1">
      <c r="A73"/>
      <c r="B73"/>
      <c r="C73"/>
      <c r="D73"/>
      <c r="E73"/>
      <c r="F73" s="20"/>
      <c r="G73" s="20"/>
      <c r="X73" s="309"/>
      <c r="Y73" s="309"/>
      <c r="Z73" s="309"/>
      <c r="AA73" s="309"/>
    </row>
    <row r="74" spans="1:27" s="2" customFormat="1">
      <c r="A74"/>
      <c r="B74"/>
      <c r="C74"/>
      <c r="D74"/>
      <c r="E74"/>
      <c r="F74" s="20"/>
      <c r="G74" s="20"/>
      <c r="X74" s="309"/>
      <c r="Y74" s="309"/>
      <c r="Z74" s="309"/>
      <c r="AA74" s="309"/>
    </row>
    <row r="75" spans="1:27" s="2" customFormat="1">
      <c r="A75"/>
      <c r="B75"/>
      <c r="C75"/>
      <c r="D75"/>
      <c r="E75"/>
      <c r="F75" s="20"/>
      <c r="G75" s="20"/>
    </row>
    <row r="76" spans="1:27" s="2" customFormat="1">
      <c r="A76"/>
      <c r="B76"/>
      <c r="C76"/>
      <c r="D76"/>
      <c r="E76"/>
      <c r="F76" s="20"/>
      <c r="G76" s="20"/>
    </row>
    <row r="77" spans="1:27" s="2" customFormat="1">
      <c r="A77"/>
      <c r="B77"/>
      <c r="C77"/>
      <c r="D77"/>
      <c r="E77"/>
      <c r="F77" s="20"/>
      <c r="G77" s="20"/>
    </row>
    <row r="78" spans="1:27" s="2" customFormat="1">
      <c r="A78"/>
      <c r="B78"/>
      <c r="C78"/>
      <c r="D78"/>
      <c r="E78"/>
      <c r="F78" s="20"/>
      <c r="G78" s="20"/>
    </row>
    <row r="79" spans="1:27" s="2" customFormat="1">
      <c r="A79"/>
      <c r="B79"/>
      <c r="C79"/>
      <c r="D79"/>
      <c r="E79"/>
      <c r="F79" s="20"/>
      <c r="G79" s="20"/>
    </row>
    <row r="80" spans="1:27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  <c r="M140"/>
    </row>
    <row r="141" spans="1:13" s="2" customFormat="1">
      <c r="A141"/>
      <c r="B141"/>
      <c r="C141"/>
      <c r="D141"/>
      <c r="E141"/>
      <c r="F141" s="20"/>
      <c r="G141" s="20"/>
      <c r="M141"/>
    </row>
    <row r="142" spans="1:13" s="2" customFormat="1">
      <c r="A142"/>
      <c r="B142"/>
      <c r="C142"/>
      <c r="D142"/>
      <c r="E142"/>
      <c r="F142" s="20"/>
      <c r="G142" s="20"/>
      <c r="M142"/>
    </row>
  </sheetData>
  <sortState ref="A19:AD36">
    <sortCondition ref="B19:B36"/>
  </sortState>
  <conditionalFormatting sqref="H2">
    <cfRule type="containsText" dxfId="8" priority="1" operator="containsText" text="TRUE">
      <formula>NOT(ISERROR(SEARCH("TRUE",H2)))</formula>
    </cfRule>
  </conditionalFormatting>
  <dataValidations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CC"/>
    <pageSetUpPr fitToPage="1"/>
  </sheetPr>
  <dimension ref="A1:AE142"/>
  <sheetViews>
    <sheetView showGridLines="0" zoomScale="80" zoomScaleNormal="80" workbookViewId="0">
      <pane xSplit="6" ySplit="10" topLeftCell="G11" activePane="bottomRight" state="frozen"/>
      <selection pane="topRight"/>
      <selection pane="bottomLeft"/>
      <selection pane="bottomRight"/>
    </sheetView>
  </sheetViews>
  <sheetFormatPr defaultRowHeight="12.75"/>
  <cols>
    <col min="1" max="1" width="2.28515625" customWidth="1"/>
    <col min="2" max="2" width="5.42578125" customWidth="1"/>
    <col min="3" max="3" width="5" customWidth="1"/>
    <col min="4" max="4" width="37.7109375" customWidth="1"/>
    <col min="5" max="5" width="4.5703125" customWidth="1"/>
    <col min="6" max="6" width="15.5703125" customWidth="1"/>
    <col min="7" max="7" width="13" customWidth="1"/>
    <col min="8" max="8" width="2.7109375" customWidth="1"/>
    <col min="9" max="9" width="1.85546875" customWidth="1"/>
    <col min="10" max="10" width="12.7109375" customWidth="1"/>
    <col min="11" max="11" width="12.140625" customWidth="1"/>
    <col min="12" max="12" width="1" customWidth="1"/>
    <col min="13" max="13" width="15.7109375" customWidth="1"/>
    <col min="14" max="14" width="2" customWidth="1"/>
    <col min="15" max="15" width="13.85546875" customWidth="1"/>
    <col min="16" max="16" width="2" customWidth="1"/>
    <col min="17" max="21" width="13.85546875" customWidth="1"/>
    <col min="22" max="23" width="3.5703125" customWidth="1"/>
    <col min="24" max="25" width="20.7109375" customWidth="1"/>
    <col min="26" max="27" width="16.5703125" customWidth="1"/>
    <col min="28" max="31" width="13.28515625" customWidth="1"/>
  </cols>
  <sheetData>
    <row r="1" spans="1:31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</row>
    <row r="2" spans="1:31" ht="17.25" customHeight="1">
      <c r="A2" s="206" t="s">
        <v>91</v>
      </c>
      <c r="B2" s="205"/>
      <c r="C2" s="205"/>
      <c r="D2" s="206" t="s">
        <v>159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193"/>
      <c r="W2" s="5"/>
      <c r="X2" s="5"/>
      <c r="Y2" s="5"/>
      <c r="Z2" s="5"/>
      <c r="AA2" s="5"/>
      <c r="AB2" s="5"/>
      <c r="AC2" s="5"/>
    </row>
    <row r="3" spans="1:31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10"/>
      <c r="W3" s="10"/>
    </row>
    <row r="4" spans="1:3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31" ht="15.75">
      <c r="A5" s="4" t="s">
        <v>42</v>
      </c>
      <c r="C5" s="6"/>
      <c r="D5" s="6"/>
      <c r="E5" s="6"/>
      <c r="F5" s="289" t="s">
        <v>32</v>
      </c>
      <c r="K5" s="5"/>
    </row>
    <row r="6" spans="1:31" ht="15">
      <c r="A6" s="30"/>
      <c r="B6" s="4"/>
      <c r="C6" s="4"/>
      <c r="D6" s="4"/>
      <c r="F6" s="14"/>
      <c r="K6" s="300"/>
    </row>
    <row r="7" spans="1:31">
      <c r="A7" t="s">
        <v>3</v>
      </c>
      <c r="F7" s="290">
        <f>INDEX(Project_inputs!$J$101:$M$106, MATCH(D$2, Project_inputs!$C$101:$C$106, 0), MATCH(A7, Project_inputs!$J$100:$M$100,0))</f>
        <v>2018</v>
      </c>
      <c r="K7" s="134"/>
    </row>
    <row r="8" spans="1:31">
      <c r="A8" t="s">
        <v>36</v>
      </c>
      <c r="F8" s="290">
        <f>INDEX(Project_inputs!$J$101:$M$106, MATCH(D$2, Project_inputs!$C$101:$C$106, 0), MATCH(A8, Project_inputs!$J$100:$M$100,0))</f>
        <v>2018</v>
      </c>
      <c r="G8" s="99"/>
      <c r="K8" s="134"/>
    </row>
    <row r="9" spans="1:31" ht="15">
      <c r="B9" s="4"/>
      <c r="G9" s="181"/>
      <c r="K9" s="134"/>
    </row>
    <row r="10" spans="1:31" ht="21.75" customHeight="1">
      <c r="J10" s="122" t="s">
        <v>6</v>
      </c>
      <c r="K10" s="122"/>
      <c r="L10" s="7"/>
      <c r="M10" s="122" t="s">
        <v>45</v>
      </c>
      <c r="N10" s="7"/>
      <c r="O10" s="122" t="s">
        <v>145</v>
      </c>
      <c r="P10" s="7"/>
      <c r="Q10" s="122" t="s">
        <v>19</v>
      </c>
      <c r="R10" s="122"/>
      <c r="S10" s="122"/>
      <c r="T10" s="122"/>
      <c r="U10" s="122"/>
      <c r="V10" s="7"/>
      <c r="W10" s="7"/>
    </row>
    <row r="11" spans="1:31" ht="15.75">
      <c r="A11" s="6"/>
      <c r="B11" s="6" t="s">
        <v>43</v>
      </c>
      <c r="C11" s="6"/>
      <c r="D11" s="6"/>
      <c r="E11" s="6"/>
      <c r="F11" s="6"/>
      <c r="G11" s="6"/>
      <c r="J11" s="94">
        <f>IF(J$12="design", $F$7, $F$8)</f>
        <v>2018</v>
      </c>
      <c r="K11" s="94">
        <f>IF(K$12="design", $F$7, $F$8)</f>
        <v>2018</v>
      </c>
      <c r="L11" s="93"/>
      <c r="M11" s="94">
        <f>IF(M$12="design", $F$7, $F$8)</f>
        <v>2018</v>
      </c>
      <c r="N11" s="93"/>
      <c r="O11" s="94">
        <f t="shared" ref="O11" si="0">IF(O$12="design", $F$7, $F$8)</f>
        <v>2018</v>
      </c>
      <c r="P11" s="93"/>
      <c r="Q11" s="94">
        <f t="shared" ref="Q11:U11" si="1">IF(Q$12="design", $F$7, $F$8)</f>
        <v>2018</v>
      </c>
      <c r="R11" s="94">
        <f t="shared" si="1"/>
        <v>2018</v>
      </c>
      <c r="S11" s="94">
        <f t="shared" si="1"/>
        <v>2018</v>
      </c>
      <c r="T11" s="94">
        <f t="shared" si="1"/>
        <v>2018</v>
      </c>
      <c r="U11" s="94">
        <f t="shared" si="1"/>
        <v>2018</v>
      </c>
      <c r="V11" s="18"/>
      <c r="W11" s="18"/>
    </row>
    <row r="12" spans="1:31" s="8" customFormat="1" ht="15.75">
      <c r="A12" s="6"/>
      <c r="B12" s="6"/>
      <c r="C12" s="6"/>
      <c r="D12" s="6"/>
      <c r="E12"/>
      <c r="F12" s="21"/>
      <c r="G12" s="21"/>
      <c r="J12" s="83" t="s">
        <v>38</v>
      </c>
      <c r="K12" s="83" t="s">
        <v>37</v>
      </c>
      <c r="M12" s="189" t="s">
        <v>17</v>
      </c>
      <c r="O12" s="189" t="s">
        <v>146</v>
      </c>
      <c r="Q12" s="189" t="s">
        <v>3</v>
      </c>
      <c r="R12" s="189" t="s">
        <v>34</v>
      </c>
      <c r="S12" s="189" t="s">
        <v>33</v>
      </c>
      <c r="T12" s="189" t="s">
        <v>4</v>
      </c>
      <c r="U12" s="189" t="s">
        <v>5</v>
      </c>
      <c r="X12"/>
      <c r="Y12"/>
      <c r="Z12"/>
      <c r="AA12"/>
      <c r="AB12"/>
      <c r="AC12"/>
      <c r="AD12"/>
      <c r="AE12"/>
    </row>
    <row r="13" spans="1:31" s="8" customFormat="1" ht="15.75">
      <c r="A13" s="6"/>
      <c r="B13" s="285" t="s">
        <v>183</v>
      </c>
      <c r="C13" s="6"/>
      <c r="E13" s="9"/>
      <c r="F13" s="42"/>
      <c r="G13" s="42"/>
      <c r="H13" s="9"/>
      <c r="I13" s="9"/>
      <c r="K13" s="9"/>
      <c r="L13" s="9"/>
      <c r="M13" s="9"/>
      <c r="N13" s="9"/>
      <c r="O13" s="92"/>
      <c r="P13" s="9"/>
      <c r="Q13" s="92">
        <f>INDEX(design_rates, MATCH($F$7, design_years,0))</f>
        <v>196.04042562041033</v>
      </c>
      <c r="R13" s="92">
        <f ca="1">INDEX(INDIRECT($F$5&amp;"_rates"), MATCH(R$12, INDIRECT($F$5&amp;"_roles"), 0), MATCH($F$8, INDIRECT($F$5&amp;"_years"),0))</f>
        <v>162.68876790107549</v>
      </c>
      <c r="S13" s="92">
        <f t="shared" ref="S13:U13" ca="1" si="2">INDEX(INDIRECT($F$5&amp;"_rates"), MATCH(S$12, INDIRECT($F$5&amp;"_roles"), 0), MATCH($F$8, INDIRECT($F$5&amp;"_years"),0))</f>
        <v>153.13436420762369</v>
      </c>
      <c r="T13" s="92">
        <f t="shared" ca="1" si="2"/>
        <v>250.89350451844768</v>
      </c>
      <c r="U13" s="92">
        <f t="shared" ca="1" si="2"/>
        <v>154.20587876355333</v>
      </c>
      <c r="X13"/>
      <c r="Y13"/>
      <c r="Z13"/>
      <c r="AA13"/>
      <c r="AB13"/>
      <c r="AC13"/>
      <c r="AD13"/>
      <c r="AE13"/>
    </row>
    <row r="14" spans="1:31" s="8" customFormat="1" ht="15.75">
      <c r="A14" s="6"/>
      <c r="B14" s="9"/>
      <c r="C14" s="6"/>
      <c r="E14" s="9"/>
      <c r="F14" s="42"/>
      <c r="G14" s="42"/>
      <c r="H14" s="9"/>
      <c r="I14" s="9"/>
      <c r="K14" s="9"/>
      <c r="L14" s="9"/>
      <c r="M14" s="9"/>
      <c r="N14" s="9"/>
      <c r="O14" s="92"/>
      <c r="P14" s="9"/>
      <c r="Q14" s="92"/>
      <c r="R14" s="92"/>
      <c r="S14" s="92"/>
      <c r="T14" s="92"/>
      <c r="U14" s="92"/>
      <c r="X14"/>
      <c r="Y14"/>
      <c r="Z14"/>
      <c r="AA14"/>
      <c r="AB14"/>
      <c r="AC14"/>
      <c r="AD14"/>
      <c r="AE14"/>
    </row>
    <row r="15" spans="1:31">
      <c r="B15" t="s">
        <v>25</v>
      </c>
      <c r="F15" s="145"/>
      <c r="G15" s="145"/>
      <c r="J15" s="84"/>
      <c r="K15" s="84"/>
      <c r="M15" s="84"/>
      <c r="O15" s="84"/>
      <c r="Q15" s="22">
        <v>5026</v>
      </c>
      <c r="R15" s="98"/>
      <c r="S15" s="98"/>
      <c r="T15" s="98"/>
      <c r="U15" s="98"/>
    </row>
    <row r="16" spans="1:31">
      <c r="D16" s="11"/>
      <c r="F16" s="12"/>
      <c r="G16" s="12"/>
      <c r="K16" s="47"/>
      <c r="L16" s="47"/>
      <c r="M16" s="18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2:27" ht="15">
      <c r="B17" s="9" t="s">
        <v>55</v>
      </c>
      <c r="M17" s="18"/>
    </row>
    <row r="18" spans="2:27">
      <c r="D18" s="17" t="s">
        <v>127</v>
      </c>
      <c r="F18" s="121"/>
      <c r="G18" s="14"/>
      <c r="J18" s="95">
        <f>INDEX(Project_inputs!$I$11:$I$45, MATCH(D18, Project_inputs!$D$11:$D$45,0))</f>
        <v>357</v>
      </c>
      <c r="K18" s="22">
        <v>466</v>
      </c>
      <c r="M18" s="87"/>
      <c r="O18" s="84"/>
      <c r="Q18" s="84"/>
      <c r="R18" s="22">
        <v>2214</v>
      </c>
      <c r="S18" s="22">
        <v>0</v>
      </c>
      <c r="T18" s="22">
        <v>0</v>
      </c>
      <c r="U18" s="22">
        <v>0</v>
      </c>
      <c r="Y18" s="321"/>
      <c r="AA18" s="321"/>
    </row>
    <row r="19" spans="2:27">
      <c r="D19" s="17" t="s">
        <v>128</v>
      </c>
      <c r="F19" s="121"/>
      <c r="G19" s="14"/>
      <c r="J19" s="95">
        <f>INDEX(Project_inputs!$I$11:$I$45, MATCH(D19, Project_inputs!$D$11:$D$45,0))</f>
        <v>531</v>
      </c>
      <c r="K19" s="22">
        <v>740</v>
      </c>
      <c r="M19" s="87"/>
      <c r="O19" s="84"/>
      <c r="Q19" s="84"/>
      <c r="R19" s="22">
        <v>4255</v>
      </c>
      <c r="S19" s="22">
        <v>0</v>
      </c>
      <c r="T19" s="22">
        <v>0</v>
      </c>
      <c r="U19" s="22">
        <v>0</v>
      </c>
      <c r="X19" s="308"/>
      <c r="Y19" s="321"/>
      <c r="AA19" s="321"/>
    </row>
    <row r="20" spans="2:27">
      <c r="D20" t="s">
        <v>87</v>
      </c>
      <c r="F20" s="100"/>
      <c r="H20" s="12"/>
      <c r="I20" s="12"/>
      <c r="J20" s="95">
        <f>INDEX(Project_inputs!$I$11:$I$45, MATCH(D20, Project_inputs!$D$11:$D$45,0))</f>
        <v>24347</v>
      </c>
      <c r="K20" s="22">
        <v>4</v>
      </c>
      <c r="M20" s="87"/>
      <c r="O20" s="84"/>
      <c r="Q20" s="84"/>
      <c r="R20" s="22">
        <v>384</v>
      </c>
      <c r="S20" s="22">
        <v>0</v>
      </c>
      <c r="T20" s="22">
        <v>160</v>
      </c>
      <c r="U20" s="22">
        <v>0</v>
      </c>
      <c r="X20" s="308"/>
      <c r="Y20" s="321"/>
    </row>
    <row r="21" spans="2:27">
      <c r="D21" s="17" t="s">
        <v>79</v>
      </c>
      <c r="F21" s="121"/>
      <c r="H21" s="12"/>
      <c r="I21" s="12"/>
      <c r="J21" s="95">
        <f>INDEX(Project_inputs!$I$11:$I$45, MATCH(D21, Project_inputs!$D$11:$D$45,0))</f>
        <v>5976</v>
      </c>
      <c r="K21" s="22">
        <v>4</v>
      </c>
      <c r="M21" s="87"/>
      <c r="O21" s="84"/>
      <c r="Q21" s="84"/>
      <c r="R21" s="22">
        <v>0</v>
      </c>
      <c r="S21" s="22">
        <v>32</v>
      </c>
      <c r="T21" s="22">
        <v>128</v>
      </c>
      <c r="U21" s="22">
        <v>0</v>
      </c>
      <c r="X21" s="308"/>
      <c r="Y21" s="321"/>
    </row>
    <row r="22" spans="2:27">
      <c r="D22" t="s">
        <v>7</v>
      </c>
      <c r="F22" s="121"/>
      <c r="J22" s="95">
        <f>INDEX(Project_inputs!$I$11:$I$45, MATCH(D22, Project_inputs!$D$11:$D$45,0))</f>
        <v>14347</v>
      </c>
      <c r="K22" s="22">
        <v>20</v>
      </c>
      <c r="M22" s="87"/>
      <c r="O22" s="84"/>
      <c r="Q22" s="84"/>
      <c r="R22" s="22">
        <v>0</v>
      </c>
      <c r="S22" s="22">
        <v>1100</v>
      </c>
      <c r="T22" s="22">
        <v>320</v>
      </c>
      <c r="U22" s="22">
        <v>600</v>
      </c>
      <c r="X22" s="308"/>
      <c r="Y22" s="321"/>
    </row>
    <row r="23" spans="2:27">
      <c r="D23" t="s">
        <v>8</v>
      </c>
      <c r="F23" s="121"/>
      <c r="J23" s="95">
        <f>INDEX(Project_inputs!$I$11:$I$45, MATCH(D23, Project_inputs!$D$11:$D$45,0))</f>
        <v>21835</v>
      </c>
      <c r="K23" s="22">
        <v>43</v>
      </c>
      <c r="M23" s="87"/>
      <c r="O23" s="84"/>
      <c r="Q23" s="84"/>
      <c r="R23" s="22">
        <v>0</v>
      </c>
      <c r="S23" s="22">
        <v>1204</v>
      </c>
      <c r="T23" s="22">
        <v>688</v>
      </c>
      <c r="U23" s="22">
        <v>1290</v>
      </c>
      <c r="X23" s="308"/>
      <c r="Y23" s="321"/>
    </row>
    <row r="24" spans="2:27">
      <c r="D24" t="s">
        <v>22</v>
      </c>
      <c r="F24" s="121"/>
      <c r="J24" s="95">
        <f>INDEX(Project_inputs!$I$11:$I$45, MATCH(D24, Project_inputs!$D$11:$D$45,0))</f>
        <v>205</v>
      </c>
      <c r="K24" s="22">
        <v>16</v>
      </c>
      <c r="M24" s="87"/>
      <c r="O24" s="84"/>
      <c r="Q24" s="84"/>
      <c r="R24" s="22">
        <v>116</v>
      </c>
      <c r="S24" s="22">
        <v>0</v>
      </c>
      <c r="T24" s="22">
        <v>0</v>
      </c>
      <c r="U24" s="22">
        <v>0</v>
      </c>
      <c r="X24" s="308"/>
      <c r="Y24" s="321"/>
    </row>
    <row r="25" spans="2:27">
      <c r="D25" t="s">
        <v>116</v>
      </c>
      <c r="F25" s="121"/>
      <c r="J25" s="95">
        <f>INDEX(Project_inputs!$I$11:$I$45, MATCH(D25, Project_inputs!$D$11:$D$45,0))</f>
        <v>11265</v>
      </c>
      <c r="K25" s="22">
        <v>37</v>
      </c>
      <c r="M25" s="87"/>
      <c r="O25" s="84"/>
      <c r="Q25" s="84"/>
      <c r="R25" s="22">
        <v>379.25</v>
      </c>
      <c r="S25" s="22">
        <v>0</v>
      </c>
      <c r="T25" s="22">
        <v>0</v>
      </c>
      <c r="U25" s="22">
        <v>0</v>
      </c>
      <c r="X25" s="308"/>
      <c r="Y25" s="321"/>
    </row>
    <row r="26" spans="2:27">
      <c r="D26" t="s">
        <v>117</v>
      </c>
      <c r="F26" s="121"/>
      <c r="J26" s="95">
        <f>INDEX(Project_inputs!$I$11:$I$45, MATCH(D26, Project_inputs!$D$11:$D$45,0))</f>
        <v>13623</v>
      </c>
      <c r="K26" s="22">
        <v>1</v>
      </c>
      <c r="M26" s="87"/>
      <c r="O26" s="84"/>
      <c r="Q26" s="84"/>
      <c r="R26" s="22">
        <v>0</v>
      </c>
      <c r="S26" s="22">
        <v>8</v>
      </c>
      <c r="T26" s="22">
        <v>32</v>
      </c>
      <c r="U26" s="22">
        <v>0</v>
      </c>
      <c r="X26" s="308"/>
      <c r="Y26" s="321"/>
    </row>
    <row r="27" spans="2:27">
      <c r="D27" t="s">
        <v>118</v>
      </c>
      <c r="F27" s="121"/>
      <c r="J27" s="95">
        <f>INDEX(Project_inputs!$I$11:$I$45, MATCH(D27, Project_inputs!$D$11:$D$45,0))</f>
        <v>145694</v>
      </c>
      <c r="K27" s="22">
        <v>3</v>
      </c>
      <c r="M27" s="87"/>
      <c r="O27" s="84"/>
      <c r="Q27" s="84"/>
      <c r="R27" s="22">
        <v>0</v>
      </c>
      <c r="S27" s="22">
        <v>486</v>
      </c>
      <c r="T27" s="22">
        <v>120</v>
      </c>
      <c r="U27" s="22">
        <v>0</v>
      </c>
      <c r="X27" s="308"/>
      <c r="Y27" s="321"/>
    </row>
    <row r="28" spans="2:27">
      <c r="D28" t="s">
        <v>143</v>
      </c>
      <c r="F28" s="100"/>
      <c r="J28" s="95">
        <f>INDEX(Project_inputs!$I$11:$I$45, MATCH(D28, Project_inputs!$D$11:$D$45,0))</f>
        <v>96614</v>
      </c>
      <c r="K28" s="22">
        <v>2</v>
      </c>
      <c r="M28" s="87"/>
      <c r="O28" s="84"/>
      <c r="Q28" s="84"/>
      <c r="R28" s="22"/>
      <c r="S28" s="22"/>
      <c r="T28" s="22"/>
      <c r="U28" s="22"/>
      <c r="X28" s="308"/>
      <c r="Y28" s="321"/>
    </row>
    <row r="29" spans="2:27">
      <c r="D29" t="s">
        <v>181</v>
      </c>
      <c r="F29" s="100"/>
      <c r="J29" s="311">
        <v>187943</v>
      </c>
      <c r="K29" s="22">
        <v>1</v>
      </c>
      <c r="M29" s="87"/>
      <c r="O29" s="84"/>
      <c r="Q29" s="84"/>
      <c r="R29" s="22"/>
      <c r="S29" s="22"/>
      <c r="T29" s="22"/>
      <c r="U29" s="22"/>
      <c r="X29" s="308"/>
      <c r="Y29" s="308"/>
    </row>
    <row r="30" spans="2:27">
      <c r="D30" t="s">
        <v>165</v>
      </c>
      <c r="F30" s="100"/>
      <c r="J30" s="95">
        <f>INDEX(Project_inputs!$I$11:$I$45, MATCH(D30, Project_inputs!$D$11:$D$45,0))</f>
        <v>312</v>
      </c>
      <c r="K30" s="22">
        <v>2568</v>
      </c>
      <c r="M30" s="87"/>
      <c r="O30" s="84"/>
      <c r="Q30" s="84"/>
      <c r="R30" s="22"/>
      <c r="S30" s="22"/>
      <c r="T30" s="22"/>
      <c r="U30" s="22"/>
      <c r="X30" s="308"/>
      <c r="Y30" s="308"/>
    </row>
    <row r="31" spans="2:27">
      <c r="D31" t="s">
        <v>175</v>
      </c>
      <c r="F31" s="100"/>
      <c r="J31" s="95">
        <f>INDEX(Project_inputs!$I$11:$I$45, MATCH(D31, Project_inputs!$D$11:$D$45,0))</f>
        <v>800379</v>
      </c>
      <c r="K31" s="22"/>
      <c r="M31" s="87"/>
      <c r="O31" s="84"/>
      <c r="Q31" s="84"/>
      <c r="R31" s="22"/>
      <c r="S31" s="22"/>
      <c r="T31" s="22"/>
      <c r="U31" s="22"/>
      <c r="X31" s="308"/>
      <c r="Y31" s="321"/>
    </row>
    <row r="32" spans="2:27">
      <c r="D32" t="s">
        <v>152</v>
      </c>
      <c r="F32" s="100"/>
      <c r="J32" s="95">
        <f>INDEX(Project_inputs!$I$11:$I$45, MATCH(D32, Project_inputs!$D$11:$D$45,0))</f>
        <v>704777</v>
      </c>
      <c r="K32" s="22">
        <v>1</v>
      </c>
      <c r="M32" s="87"/>
      <c r="O32" s="84"/>
      <c r="Q32" s="84"/>
      <c r="R32" s="22"/>
      <c r="S32" s="22"/>
      <c r="T32" s="22"/>
      <c r="U32" s="22"/>
      <c r="X32" s="308"/>
      <c r="Y32" s="321"/>
    </row>
    <row r="33" spans="1:25">
      <c r="D33" t="s">
        <v>153</v>
      </c>
      <c r="F33" s="100"/>
      <c r="J33" s="95">
        <f>INDEX(Project_inputs!$I$11:$I$45, MATCH(D33, Project_inputs!$D$11:$D$45,0))</f>
        <v>800379</v>
      </c>
      <c r="K33" s="22"/>
      <c r="M33" s="87"/>
      <c r="O33" s="84"/>
      <c r="Q33" s="84"/>
      <c r="R33" s="22"/>
      <c r="S33" s="22"/>
      <c r="T33" s="22"/>
      <c r="U33" s="22"/>
      <c r="X33" s="308"/>
      <c r="Y33" s="321"/>
    </row>
    <row r="34" spans="1:25">
      <c r="D34" t="s">
        <v>182</v>
      </c>
      <c r="F34" s="100"/>
      <c r="J34" s="311">
        <v>65905</v>
      </c>
      <c r="K34" s="311">
        <v>1</v>
      </c>
      <c r="M34" s="87"/>
      <c r="O34" s="84"/>
      <c r="Q34" s="84"/>
      <c r="R34" s="22"/>
      <c r="S34" s="22"/>
      <c r="T34" s="22"/>
      <c r="U34" s="22"/>
      <c r="X34" s="308"/>
      <c r="Y34" s="321"/>
    </row>
    <row r="35" spans="1:25">
      <c r="D35" s="308" t="s">
        <v>172</v>
      </c>
      <c r="F35" s="100"/>
      <c r="J35" s="311">
        <v>80324</v>
      </c>
      <c r="K35" s="22">
        <v>1</v>
      </c>
      <c r="M35" s="22">
        <v>567607</v>
      </c>
      <c r="O35" s="84"/>
      <c r="Q35" s="84"/>
      <c r="R35" s="22">
        <v>72</v>
      </c>
      <c r="S35" s="22">
        <v>250</v>
      </c>
      <c r="T35" s="22"/>
      <c r="U35" s="22"/>
      <c r="X35" s="308"/>
      <c r="Y35" s="321"/>
    </row>
    <row r="36" spans="1:25">
      <c r="D36" s="308" t="s">
        <v>187</v>
      </c>
      <c r="F36" s="100"/>
      <c r="J36" s="311">
        <v>0</v>
      </c>
      <c r="K36" s="311">
        <v>0</v>
      </c>
      <c r="M36" s="87"/>
      <c r="O36" s="84"/>
      <c r="Q36" s="84"/>
      <c r="R36" s="22"/>
      <c r="S36" s="22"/>
      <c r="T36" s="22"/>
      <c r="U36" s="22"/>
      <c r="X36" s="308"/>
      <c r="Y36" s="321"/>
    </row>
    <row r="37" spans="1:25">
      <c r="M37" s="18"/>
      <c r="O37" s="18"/>
      <c r="Q37" s="18"/>
    </row>
    <row r="38" spans="1:25" ht="15">
      <c r="A38" s="18"/>
      <c r="B38" s="9" t="s">
        <v>9</v>
      </c>
      <c r="C38" s="18"/>
      <c r="D38" s="18"/>
      <c r="M38" s="18"/>
      <c r="O38" s="18"/>
      <c r="Q38" s="18"/>
    </row>
    <row r="39" spans="1:25">
      <c r="C39" s="10" t="s">
        <v>10</v>
      </c>
      <c r="M39" s="18"/>
      <c r="O39" s="18"/>
      <c r="Q39" s="18"/>
    </row>
    <row r="40" spans="1:25">
      <c r="D40" t="s">
        <v>11</v>
      </c>
      <c r="F40" s="146"/>
      <c r="J40" s="95">
        <f>INDEX(Project_inputs!$I$11:$I$45, MATCH(D40, Project_inputs!$D$11:$D$45,0))</f>
        <v>1159367</v>
      </c>
      <c r="K40" s="22">
        <v>2</v>
      </c>
      <c r="M40" s="87"/>
      <c r="O40" s="84"/>
      <c r="Q40" s="84"/>
      <c r="R40" s="22"/>
      <c r="S40" s="22"/>
      <c r="T40" s="22"/>
      <c r="U40" s="22">
        <v>5880</v>
      </c>
      <c r="X40" s="308"/>
    </row>
    <row r="41" spans="1:25">
      <c r="D41" t="s">
        <v>12</v>
      </c>
      <c r="F41" s="100"/>
      <c r="J41" s="95">
        <f>INDEX(Project_inputs!$I$11:$I$45, MATCH(D41, Project_inputs!$D$11:$D$45,0))</f>
        <v>144921</v>
      </c>
      <c r="K41" s="22">
        <v>0</v>
      </c>
      <c r="M41" s="87"/>
      <c r="O41" s="84"/>
      <c r="Q41" s="84"/>
      <c r="R41" s="22"/>
      <c r="S41" s="22"/>
      <c r="T41" s="22"/>
      <c r="U41" s="22"/>
      <c r="X41" s="308"/>
    </row>
    <row r="42" spans="1:25">
      <c r="D42" t="s">
        <v>178</v>
      </c>
      <c r="F42" s="100"/>
      <c r="J42" s="95">
        <f>INDEX(Project_inputs!$I$11:$I$45, MATCH(D42, Project_inputs!$D$11:$D$45,0))</f>
        <v>870491</v>
      </c>
      <c r="K42" s="22">
        <v>1</v>
      </c>
      <c r="M42" s="87"/>
      <c r="O42" s="84"/>
      <c r="Q42" s="84"/>
      <c r="R42" s="22"/>
      <c r="S42" s="22"/>
      <c r="T42" s="22"/>
      <c r="U42" s="22"/>
      <c r="X42" s="308"/>
    </row>
    <row r="43" spans="1:25">
      <c r="D43" t="s">
        <v>13</v>
      </c>
      <c r="F43" s="100"/>
      <c r="J43" s="95">
        <f>INDEX(Project_inputs!$I$11:$I$45, MATCH(D43, Project_inputs!$D$11:$D$45,0))</f>
        <v>66809</v>
      </c>
      <c r="K43" s="22">
        <v>2</v>
      </c>
      <c r="M43" s="87"/>
      <c r="O43" s="84"/>
      <c r="Q43" s="84"/>
      <c r="R43" s="22"/>
      <c r="S43" s="22"/>
      <c r="T43" s="22"/>
      <c r="U43" s="22"/>
      <c r="X43" s="308"/>
    </row>
    <row r="44" spans="1:25">
      <c r="D44" t="s">
        <v>23</v>
      </c>
      <c r="F44" s="100"/>
      <c r="J44" s="95">
        <f>INDEX(Project_inputs!$I$11:$I$45, MATCH(D44, Project_inputs!$D$11:$D$45,0))</f>
        <v>47341</v>
      </c>
      <c r="K44" s="22">
        <v>2</v>
      </c>
      <c r="M44" s="87"/>
      <c r="O44" s="84"/>
      <c r="Q44" s="84"/>
      <c r="R44" s="22"/>
      <c r="S44" s="22"/>
      <c r="T44" s="22"/>
      <c r="U44" s="22"/>
      <c r="X44" s="308"/>
    </row>
    <row r="45" spans="1:25">
      <c r="D45" t="s">
        <v>24</v>
      </c>
      <c r="F45" s="100"/>
      <c r="J45" s="95">
        <f>INDEX(Project_inputs!$I$11:$I$45, MATCH(D45, Project_inputs!$D$11:$D$45,0))</f>
        <v>52172</v>
      </c>
      <c r="K45" s="22"/>
      <c r="M45" s="87"/>
      <c r="O45" s="84"/>
      <c r="Q45" s="84"/>
      <c r="R45" s="22"/>
      <c r="S45" s="22"/>
      <c r="T45" s="22"/>
      <c r="U45" s="22"/>
      <c r="X45" s="308"/>
    </row>
    <row r="46" spans="1:25">
      <c r="D46" t="s">
        <v>14</v>
      </c>
      <c r="F46" s="100"/>
      <c r="J46" s="95">
        <f>INDEX(Project_inputs!$I$11:$I$45, MATCH(D46, Project_inputs!$D$11:$D$45,0))</f>
        <v>309177</v>
      </c>
      <c r="K46" s="22"/>
      <c r="M46" s="87"/>
      <c r="O46" s="84"/>
      <c r="Q46" s="84"/>
      <c r="R46" s="22"/>
      <c r="S46" s="22"/>
      <c r="T46" s="22"/>
      <c r="U46" s="22"/>
      <c r="X46" s="308"/>
    </row>
    <row r="47" spans="1:25">
      <c r="D47" t="s">
        <v>15</v>
      </c>
      <c r="F47" s="100"/>
      <c r="J47" s="95">
        <f>INDEX(Project_inputs!$I$11:$I$45, MATCH(D47, Project_inputs!$D$11:$D$45,0))</f>
        <v>48307</v>
      </c>
      <c r="K47" s="22">
        <v>1</v>
      </c>
      <c r="M47" s="87"/>
      <c r="O47" s="84"/>
      <c r="Q47" s="84"/>
      <c r="R47" s="22"/>
      <c r="S47" s="22"/>
      <c r="T47" s="22"/>
      <c r="U47" s="22"/>
      <c r="X47" s="308"/>
    </row>
    <row r="48" spans="1:25">
      <c r="D48" t="s">
        <v>92</v>
      </c>
      <c r="F48" s="100"/>
      <c r="J48" s="95">
        <f>INDEX(Project_inputs!$I$11:$I$45, MATCH(D48, Project_inputs!$D$11:$D$45,0))</f>
        <v>401914</v>
      </c>
      <c r="K48" s="22">
        <v>0</v>
      </c>
      <c r="M48" s="87"/>
      <c r="O48" s="84"/>
      <c r="Q48" s="84"/>
      <c r="R48" s="22"/>
      <c r="S48" s="22"/>
      <c r="T48" s="22"/>
      <c r="U48" s="22"/>
      <c r="X48" s="308"/>
    </row>
    <row r="49" spans="1:31">
      <c r="D49" t="s">
        <v>57</v>
      </c>
      <c r="F49" s="100"/>
      <c r="J49" s="95">
        <f>INDEX(Project_inputs!$I$11:$I$45, MATCH(D49, Project_inputs!$D$11:$D$45,0))</f>
        <v>68615</v>
      </c>
      <c r="K49" s="22"/>
      <c r="M49" s="87"/>
      <c r="O49" s="84"/>
      <c r="Q49" s="84"/>
      <c r="R49" s="22"/>
      <c r="S49" s="22"/>
      <c r="T49" s="22"/>
      <c r="U49" s="22"/>
      <c r="X49" s="308"/>
    </row>
    <row r="50" spans="1:31">
      <c r="D50" t="s">
        <v>16</v>
      </c>
      <c r="F50" s="100"/>
      <c r="J50" s="95">
        <f>INDEX(Project_inputs!$I$11:$I$45, MATCH(D50, Project_inputs!$D$11:$D$45,0))</f>
        <v>16521</v>
      </c>
      <c r="K50" s="22">
        <v>2</v>
      </c>
      <c r="M50" s="87"/>
      <c r="O50" s="84"/>
      <c r="Q50" s="84"/>
      <c r="R50" s="22"/>
      <c r="S50" s="22"/>
      <c r="T50" s="22"/>
      <c r="U50" s="22"/>
      <c r="X50" s="308"/>
    </row>
    <row r="51" spans="1:31">
      <c r="D51" s="315" t="s">
        <v>169</v>
      </c>
      <c r="F51" s="100"/>
      <c r="J51" s="95">
        <f>INDEX(Project_inputs!$I$11:$I$45, MATCH(D51, Project_inputs!$D$11:$D$45,0))</f>
        <v>216852</v>
      </c>
      <c r="K51" s="311">
        <v>1</v>
      </c>
      <c r="M51" s="87"/>
      <c r="O51" s="84"/>
      <c r="Q51" s="84"/>
      <c r="R51" s="22"/>
      <c r="S51" s="22"/>
      <c r="T51" s="22"/>
      <c r="U51" s="22"/>
      <c r="X51" s="308"/>
    </row>
    <row r="52" spans="1:31">
      <c r="D52" s="315" t="s">
        <v>160</v>
      </c>
      <c r="F52" s="100"/>
      <c r="J52" s="311">
        <v>254390</v>
      </c>
      <c r="K52" s="22">
        <v>1</v>
      </c>
      <c r="M52" s="87"/>
      <c r="O52" s="84"/>
      <c r="Q52" s="84"/>
      <c r="R52" s="22"/>
      <c r="S52" s="22"/>
      <c r="T52" s="22"/>
      <c r="U52" s="22"/>
      <c r="X52" s="308"/>
    </row>
    <row r="53" spans="1:31">
      <c r="C53" s="10"/>
      <c r="O53" s="18"/>
      <c r="Q53" s="18"/>
    </row>
    <row r="54" spans="1:31">
      <c r="C54" s="5" t="s">
        <v>126</v>
      </c>
      <c r="D54" s="13"/>
      <c r="F54" s="146"/>
      <c r="J54" s="22">
        <v>157725</v>
      </c>
      <c r="K54" s="22">
        <v>1</v>
      </c>
      <c r="M54" s="87"/>
      <c r="O54" s="311">
        <v>17802</v>
      </c>
      <c r="Q54" s="84"/>
      <c r="R54" s="141"/>
      <c r="S54" s="22"/>
      <c r="T54" s="22">
        <v>4924</v>
      </c>
      <c r="U54" s="22">
        <v>3350</v>
      </c>
      <c r="X54" s="308"/>
    </row>
    <row r="55" spans="1:31">
      <c r="C55" s="5" t="s">
        <v>20</v>
      </c>
      <c r="D55" s="13"/>
      <c r="F55" s="145"/>
      <c r="J55" s="84"/>
      <c r="K55" s="84"/>
      <c r="M55" s="84"/>
      <c r="O55" s="311">
        <v>370789</v>
      </c>
      <c r="Q55" s="84"/>
      <c r="R55" s="22"/>
      <c r="S55" s="22"/>
      <c r="T55" s="22"/>
      <c r="U55" s="22"/>
      <c r="V55" s="47"/>
      <c r="W55" s="47"/>
      <c r="X55" s="308"/>
    </row>
    <row r="56" spans="1:31">
      <c r="C56" s="5" t="s">
        <v>77</v>
      </c>
      <c r="D56" s="13"/>
      <c r="F56" s="145"/>
      <c r="J56" s="84"/>
      <c r="K56" s="84"/>
      <c r="M56" s="84"/>
      <c r="O56" s="311">
        <v>662758</v>
      </c>
      <c r="Q56" s="84"/>
      <c r="R56" s="84"/>
      <c r="S56" s="84"/>
      <c r="T56" s="84"/>
      <c r="U56" s="84"/>
      <c r="V56" s="47"/>
      <c r="W56" s="47"/>
      <c r="X56" s="134"/>
    </row>
    <row r="57" spans="1:31">
      <c r="C57" s="10"/>
      <c r="D57" s="13"/>
      <c r="O57" s="135"/>
      <c r="Q57" s="47"/>
      <c r="R57" s="47"/>
      <c r="S57" s="47"/>
      <c r="T57" s="47"/>
      <c r="U57" s="47"/>
      <c r="V57" s="47"/>
      <c r="W57" s="47"/>
    </row>
    <row r="58" spans="1:31" ht="15">
      <c r="B58" s="9" t="s">
        <v>17</v>
      </c>
      <c r="C58" s="10"/>
      <c r="D58" s="13"/>
      <c r="M58" s="8"/>
      <c r="O58" s="47"/>
      <c r="Q58" s="47"/>
      <c r="R58" s="47"/>
      <c r="S58" s="47"/>
      <c r="T58" s="47"/>
      <c r="U58" s="47"/>
      <c r="V58" s="47"/>
      <c r="W58" s="47"/>
    </row>
    <row r="59" spans="1:31" ht="12.75" customHeight="1">
      <c r="B59" s="9"/>
      <c r="C59" s="10"/>
      <c r="D59" s="19" t="s">
        <v>28</v>
      </c>
      <c r="F59" s="145"/>
      <c r="M59" s="22">
        <v>268054</v>
      </c>
      <c r="O59" s="47"/>
      <c r="Q59" s="47"/>
      <c r="R59" s="47"/>
      <c r="S59" s="47"/>
      <c r="T59" s="47"/>
      <c r="U59" s="47"/>
      <c r="V59" s="47"/>
      <c r="W59" s="47"/>
      <c r="X59" s="308"/>
    </row>
    <row r="60" spans="1:31">
      <c r="C60" s="10"/>
      <c r="D60" s="19" t="s">
        <v>31</v>
      </c>
      <c r="F60" s="145"/>
      <c r="K60" s="308"/>
      <c r="M60" s="22">
        <v>220294</v>
      </c>
      <c r="O60" s="47"/>
      <c r="Q60" s="47"/>
      <c r="R60" s="47"/>
      <c r="S60" s="47"/>
      <c r="T60" s="47"/>
      <c r="U60" s="47"/>
      <c r="V60" s="47"/>
      <c r="W60" s="47"/>
      <c r="X60" s="308"/>
    </row>
    <row r="61" spans="1:31">
      <c r="C61" s="10"/>
      <c r="D61" s="19" t="s">
        <v>21</v>
      </c>
      <c r="K61" s="308"/>
      <c r="M61" s="22">
        <v>900770.9381908332</v>
      </c>
      <c r="O61" s="47"/>
      <c r="Q61" s="47"/>
      <c r="R61" s="47"/>
      <c r="S61" s="47"/>
      <c r="T61" s="47"/>
      <c r="U61" s="47"/>
      <c r="V61" s="47"/>
      <c r="W61" s="47"/>
      <c r="X61" s="308"/>
    </row>
    <row r="62" spans="1:31">
      <c r="C62" s="10"/>
      <c r="D62" s="180" t="s">
        <v>29</v>
      </c>
      <c r="K62" s="308"/>
      <c r="M62" s="22">
        <v>33815</v>
      </c>
      <c r="O62" s="47"/>
      <c r="Q62" s="47"/>
      <c r="R62" s="47"/>
      <c r="S62" s="47"/>
      <c r="T62" s="47"/>
      <c r="U62" s="47"/>
      <c r="V62" s="47"/>
      <c r="W62" s="47"/>
      <c r="X62" s="308"/>
    </row>
    <row r="63" spans="1:31">
      <c r="C63" s="10"/>
      <c r="D63" s="180" t="s">
        <v>160</v>
      </c>
      <c r="E63" s="134"/>
      <c r="F63" s="145"/>
      <c r="K63" s="308"/>
      <c r="M63" s="22">
        <v>159413</v>
      </c>
      <c r="O63" s="47"/>
      <c r="Q63" s="47"/>
      <c r="R63" s="47"/>
      <c r="S63" s="47"/>
      <c r="T63" s="47"/>
      <c r="U63" s="47"/>
      <c r="V63" s="47"/>
      <c r="W63" s="47"/>
      <c r="X63" s="308"/>
      <c r="Y63" s="47"/>
      <c r="Z63" s="47"/>
      <c r="AA63" s="47"/>
      <c r="AB63" s="47"/>
      <c r="AC63" s="47"/>
      <c r="AD63" s="35"/>
      <c r="AE63" s="70"/>
    </row>
    <row r="64" spans="1:31" s="2" customFormat="1">
      <c r="A64"/>
      <c r="B64"/>
      <c r="C64"/>
      <c r="D64"/>
      <c r="E64"/>
      <c r="F64" s="20"/>
      <c r="G64" s="20"/>
    </row>
    <row r="65" spans="1:11" s="2" customFormat="1">
      <c r="A65"/>
      <c r="B65"/>
      <c r="C65"/>
      <c r="D65"/>
      <c r="E65"/>
      <c r="F65" s="20"/>
      <c r="G65" s="20"/>
    </row>
    <row r="66" spans="1:11" s="2" customFormat="1">
      <c r="A66"/>
      <c r="B66"/>
      <c r="C66"/>
      <c r="D66"/>
      <c r="E66"/>
      <c r="F66" s="20"/>
      <c r="G66" s="20"/>
    </row>
    <row r="67" spans="1:11" s="2" customFormat="1">
      <c r="A67"/>
      <c r="B67"/>
      <c r="C67"/>
      <c r="D67"/>
      <c r="E67"/>
      <c r="F67" s="20"/>
      <c r="G67" s="20"/>
    </row>
    <row r="68" spans="1:11" s="2" customFormat="1">
      <c r="A68"/>
      <c r="B68"/>
      <c r="C68"/>
      <c r="D68"/>
      <c r="E68"/>
      <c r="F68" s="20"/>
      <c r="G68" s="20"/>
    </row>
    <row r="69" spans="1:11" s="2" customFormat="1">
      <c r="A69"/>
      <c r="B69"/>
      <c r="C69"/>
      <c r="D69"/>
      <c r="E69"/>
      <c r="F69" s="20"/>
      <c r="G69" s="20"/>
    </row>
    <row r="70" spans="1:11" s="2" customFormat="1">
      <c r="A70"/>
      <c r="B70"/>
      <c r="C70"/>
      <c r="D70"/>
      <c r="E70"/>
      <c r="F70" s="20"/>
      <c r="G70" s="20"/>
      <c r="K70" s="320"/>
    </row>
    <row r="71" spans="1:11" s="2" customFormat="1">
      <c r="A71"/>
      <c r="B71"/>
      <c r="C71"/>
      <c r="D71"/>
      <c r="E71"/>
      <c r="F71" s="20"/>
      <c r="G71" s="20"/>
    </row>
    <row r="72" spans="1:11" s="2" customFormat="1">
      <c r="A72"/>
      <c r="B72"/>
      <c r="C72"/>
      <c r="D72"/>
      <c r="E72"/>
      <c r="F72" s="20"/>
      <c r="G72" s="20"/>
    </row>
    <row r="73" spans="1:11" s="2" customFormat="1">
      <c r="A73"/>
      <c r="B73"/>
      <c r="C73"/>
      <c r="D73"/>
      <c r="E73"/>
      <c r="F73" s="20"/>
      <c r="G73" s="20"/>
    </row>
    <row r="74" spans="1:11" s="2" customFormat="1">
      <c r="A74"/>
      <c r="B74"/>
      <c r="C74"/>
      <c r="D74"/>
      <c r="E74"/>
      <c r="F74" s="20"/>
      <c r="G74" s="20"/>
    </row>
    <row r="75" spans="1:11" s="2" customFormat="1">
      <c r="A75"/>
      <c r="B75"/>
      <c r="C75"/>
      <c r="D75"/>
      <c r="E75"/>
      <c r="F75" s="20"/>
      <c r="G75" s="20"/>
    </row>
    <row r="76" spans="1:11" s="2" customFormat="1">
      <c r="A76"/>
      <c r="B76"/>
      <c r="C76"/>
      <c r="D76"/>
      <c r="E76"/>
      <c r="F76" s="20"/>
      <c r="G76" s="20"/>
    </row>
    <row r="77" spans="1:11" s="2" customFormat="1">
      <c r="A77"/>
      <c r="B77"/>
      <c r="C77"/>
      <c r="D77"/>
      <c r="E77"/>
      <c r="F77" s="20"/>
      <c r="G77" s="20"/>
    </row>
    <row r="78" spans="1:11" s="2" customFormat="1">
      <c r="A78"/>
      <c r="B78"/>
      <c r="C78"/>
      <c r="D78"/>
      <c r="E78"/>
      <c r="F78" s="20"/>
      <c r="G78" s="20"/>
    </row>
    <row r="79" spans="1:11" s="2" customFormat="1">
      <c r="A79"/>
      <c r="B79"/>
      <c r="C79"/>
      <c r="D79"/>
      <c r="E79"/>
      <c r="F79" s="20"/>
      <c r="G79" s="20"/>
    </row>
    <row r="80" spans="1:11" s="2" customFormat="1">
      <c r="A80"/>
      <c r="B80"/>
      <c r="C80"/>
      <c r="D80"/>
      <c r="E80"/>
      <c r="F80" s="20"/>
      <c r="G80" s="20"/>
    </row>
    <row r="81" spans="1:7" s="2" customFormat="1">
      <c r="A81"/>
      <c r="B81"/>
      <c r="C81"/>
      <c r="D81"/>
      <c r="E81"/>
      <c r="F81" s="20"/>
      <c r="G81" s="20"/>
    </row>
    <row r="82" spans="1:7" s="2" customFormat="1">
      <c r="A82"/>
      <c r="B82"/>
      <c r="C82"/>
      <c r="D82"/>
      <c r="E82"/>
      <c r="F82" s="20"/>
      <c r="G82" s="20"/>
    </row>
    <row r="83" spans="1:7" s="2" customFormat="1">
      <c r="A83"/>
      <c r="B83"/>
      <c r="C83"/>
      <c r="D83"/>
      <c r="E83"/>
      <c r="F83" s="20"/>
      <c r="G83" s="20"/>
    </row>
    <row r="84" spans="1:7" s="2" customFormat="1">
      <c r="A84"/>
      <c r="B84"/>
      <c r="C84"/>
      <c r="D84"/>
      <c r="E84"/>
      <c r="F84" s="20"/>
      <c r="G84" s="20"/>
    </row>
    <row r="85" spans="1:7" s="2" customFormat="1">
      <c r="A85"/>
      <c r="B85"/>
      <c r="C85"/>
      <c r="D85"/>
      <c r="E85"/>
      <c r="F85" s="20"/>
      <c r="G85" s="20"/>
    </row>
    <row r="86" spans="1:7" s="2" customFormat="1">
      <c r="A86"/>
      <c r="B86"/>
      <c r="C86"/>
      <c r="D86"/>
      <c r="E86"/>
      <c r="F86" s="20"/>
      <c r="G86" s="20"/>
    </row>
    <row r="87" spans="1:7" s="2" customFormat="1">
      <c r="A87"/>
      <c r="B87"/>
      <c r="C87"/>
      <c r="D87"/>
      <c r="E87"/>
      <c r="F87" s="20"/>
      <c r="G87" s="20"/>
    </row>
    <row r="88" spans="1:7" s="2" customFormat="1">
      <c r="A88"/>
      <c r="B88"/>
      <c r="C88"/>
      <c r="D88"/>
      <c r="E88"/>
      <c r="F88" s="20"/>
      <c r="G88" s="20"/>
    </row>
    <row r="89" spans="1:7" s="2" customFormat="1">
      <c r="A89"/>
      <c r="B89"/>
      <c r="C89"/>
      <c r="D89"/>
      <c r="E89"/>
      <c r="F89" s="20"/>
      <c r="G89" s="20"/>
    </row>
    <row r="90" spans="1:7" s="2" customFormat="1">
      <c r="A90"/>
      <c r="B90"/>
      <c r="C90"/>
      <c r="D90"/>
      <c r="E90"/>
      <c r="F90" s="20"/>
      <c r="G90" s="20"/>
    </row>
    <row r="91" spans="1:7" s="2" customFormat="1">
      <c r="A91"/>
      <c r="B91"/>
      <c r="C91"/>
      <c r="D91"/>
      <c r="E91"/>
      <c r="F91" s="20"/>
      <c r="G91" s="20"/>
    </row>
    <row r="92" spans="1:7" s="2" customFormat="1">
      <c r="A92"/>
      <c r="B92"/>
      <c r="C92"/>
      <c r="D92"/>
      <c r="E92"/>
      <c r="F92" s="20"/>
      <c r="G92" s="20"/>
    </row>
    <row r="93" spans="1:7" s="2" customFormat="1">
      <c r="A93"/>
      <c r="B93"/>
      <c r="C93"/>
      <c r="D93"/>
      <c r="E93"/>
      <c r="F93" s="20"/>
      <c r="G93" s="20"/>
    </row>
    <row r="94" spans="1:7" s="2" customFormat="1">
      <c r="A94"/>
      <c r="B94"/>
      <c r="C94"/>
      <c r="D94"/>
      <c r="E94"/>
      <c r="F94" s="20"/>
      <c r="G94" s="20"/>
    </row>
    <row r="95" spans="1:7" s="2" customFormat="1">
      <c r="A95"/>
      <c r="B95"/>
      <c r="C95"/>
      <c r="D95"/>
      <c r="E95"/>
      <c r="F95" s="20"/>
      <c r="G95" s="20"/>
    </row>
    <row r="96" spans="1:7" s="2" customFormat="1">
      <c r="A96"/>
      <c r="B96"/>
      <c r="C96"/>
      <c r="D96"/>
      <c r="E96"/>
      <c r="F96" s="20"/>
      <c r="G96" s="20"/>
    </row>
    <row r="97" spans="1:7" s="2" customFormat="1">
      <c r="A97"/>
      <c r="B97"/>
      <c r="C97"/>
      <c r="D97"/>
      <c r="E97"/>
      <c r="F97" s="20"/>
      <c r="G97" s="20"/>
    </row>
    <row r="98" spans="1:7" s="2" customFormat="1">
      <c r="A98"/>
      <c r="B98"/>
      <c r="C98"/>
      <c r="D98"/>
      <c r="E98"/>
      <c r="F98" s="20"/>
      <c r="G98" s="20"/>
    </row>
    <row r="99" spans="1:7" s="2" customFormat="1">
      <c r="A99"/>
      <c r="B99"/>
      <c r="C99"/>
      <c r="D99"/>
      <c r="E99"/>
      <c r="F99" s="20"/>
      <c r="G99" s="20"/>
    </row>
    <row r="100" spans="1:7" s="2" customFormat="1">
      <c r="A100"/>
      <c r="B100"/>
      <c r="C100"/>
      <c r="D100"/>
      <c r="E100"/>
      <c r="F100" s="20"/>
      <c r="G100" s="20"/>
    </row>
    <row r="101" spans="1:7" s="2" customFormat="1">
      <c r="A101"/>
      <c r="B101"/>
      <c r="C101"/>
      <c r="D101"/>
      <c r="E101"/>
      <c r="F101" s="20"/>
      <c r="G101" s="20"/>
    </row>
    <row r="102" spans="1:7" s="2" customFormat="1">
      <c r="A102"/>
      <c r="B102"/>
      <c r="C102"/>
      <c r="D102"/>
      <c r="E102"/>
      <c r="F102" s="20"/>
      <c r="G102" s="20"/>
    </row>
    <row r="103" spans="1:7" s="2" customFormat="1">
      <c r="A103"/>
      <c r="B103"/>
      <c r="C103"/>
      <c r="D103"/>
      <c r="E103"/>
      <c r="F103" s="20"/>
      <c r="G103" s="20"/>
    </row>
    <row r="104" spans="1:7" s="2" customFormat="1">
      <c r="A104"/>
      <c r="B104"/>
      <c r="C104"/>
      <c r="D104"/>
      <c r="E104"/>
      <c r="F104" s="20"/>
      <c r="G104" s="20"/>
    </row>
    <row r="105" spans="1:7" s="2" customFormat="1">
      <c r="A105"/>
      <c r="B105"/>
      <c r="C105"/>
      <c r="D105"/>
      <c r="E105"/>
      <c r="F105" s="20"/>
      <c r="G105" s="20"/>
    </row>
    <row r="106" spans="1:7" s="2" customFormat="1">
      <c r="A106"/>
      <c r="B106"/>
      <c r="C106"/>
      <c r="D106"/>
      <c r="E106"/>
      <c r="F106" s="20"/>
      <c r="G106" s="20"/>
    </row>
    <row r="107" spans="1:7" s="2" customFormat="1">
      <c r="A107"/>
      <c r="B107"/>
      <c r="C107"/>
      <c r="D107"/>
      <c r="E107"/>
      <c r="F107" s="20"/>
      <c r="G107" s="20"/>
    </row>
    <row r="108" spans="1:7" s="2" customFormat="1">
      <c r="A108"/>
      <c r="B108"/>
      <c r="C108"/>
      <c r="D108"/>
      <c r="E108"/>
      <c r="F108" s="20"/>
      <c r="G108" s="20"/>
    </row>
    <row r="109" spans="1:7" s="2" customFormat="1">
      <c r="A109"/>
      <c r="B109"/>
      <c r="C109"/>
      <c r="D109"/>
      <c r="E109"/>
      <c r="F109" s="20"/>
      <c r="G109" s="20"/>
    </row>
    <row r="110" spans="1:7" s="2" customFormat="1">
      <c r="A110"/>
      <c r="B110"/>
      <c r="C110"/>
      <c r="D110"/>
      <c r="E110"/>
      <c r="F110" s="20"/>
      <c r="G110" s="20"/>
    </row>
    <row r="111" spans="1:7" s="2" customFormat="1">
      <c r="A111"/>
      <c r="B111"/>
      <c r="C111"/>
      <c r="D111"/>
      <c r="E111"/>
      <c r="F111" s="20"/>
      <c r="G111" s="20"/>
    </row>
    <row r="112" spans="1:7" s="2" customFormat="1">
      <c r="A112"/>
      <c r="B112"/>
      <c r="C112"/>
      <c r="D112"/>
      <c r="E112"/>
      <c r="F112" s="20"/>
      <c r="G112" s="20"/>
    </row>
    <row r="113" spans="1:7" s="2" customFormat="1">
      <c r="A113"/>
      <c r="B113"/>
      <c r="C113"/>
      <c r="D113"/>
      <c r="E113"/>
      <c r="F113" s="20"/>
      <c r="G113" s="20"/>
    </row>
    <row r="114" spans="1:7" s="2" customFormat="1">
      <c r="A114"/>
      <c r="B114"/>
      <c r="C114"/>
      <c r="D114"/>
      <c r="E114"/>
      <c r="F114" s="20"/>
      <c r="G114" s="20"/>
    </row>
    <row r="115" spans="1:7" s="2" customFormat="1">
      <c r="A115"/>
      <c r="B115"/>
      <c r="C115"/>
      <c r="D115"/>
      <c r="E115"/>
      <c r="F115" s="20"/>
      <c r="G115" s="20"/>
    </row>
    <row r="116" spans="1:7" s="2" customFormat="1">
      <c r="A116"/>
      <c r="B116"/>
      <c r="C116"/>
      <c r="D116"/>
      <c r="E116"/>
      <c r="F116" s="20"/>
      <c r="G116" s="20"/>
    </row>
    <row r="117" spans="1:7" s="2" customFormat="1">
      <c r="A117"/>
      <c r="B117"/>
      <c r="C117"/>
      <c r="D117"/>
      <c r="E117"/>
      <c r="F117" s="20"/>
      <c r="G117" s="20"/>
    </row>
    <row r="118" spans="1:7" s="2" customFormat="1">
      <c r="A118"/>
      <c r="B118"/>
      <c r="C118"/>
      <c r="D118"/>
      <c r="E118"/>
      <c r="F118" s="20"/>
      <c r="G118" s="20"/>
    </row>
    <row r="119" spans="1:7" s="2" customFormat="1">
      <c r="A119"/>
      <c r="B119"/>
      <c r="C119"/>
      <c r="D119"/>
      <c r="E119"/>
      <c r="F119" s="20"/>
      <c r="G119" s="20"/>
    </row>
    <row r="120" spans="1:7" s="2" customFormat="1">
      <c r="A120"/>
      <c r="B120"/>
      <c r="C120"/>
      <c r="D120"/>
      <c r="E120"/>
      <c r="F120" s="20"/>
      <c r="G120" s="20"/>
    </row>
    <row r="121" spans="1:7" s="2" customFormat="1">
      <c r="A121"/>
      <c r="B121"/>
      <c r="C121"/>
      <c r="D121"/>
      <c r="E121"/>
      <c r="F121" s="20"/>
      <c r="G121" s="20"/>
    </row>
    <row r="122" spans="1:7" s="2" customFormat="1">
      <c r="A122"/>
      <c r="B122"/>
      <c r="C122"/>
      <c r="D122"/>
      <c r="E122"/>
      <c r="F122" s="20"/>
      <c r="G122" s="20"/>
    </row>
    <row r="123" spans="1:7" s="2" customFormat="1">
      <c r="A123"/>
      <c r="B123"/>
      <c r="C123"/>
      <c r="D123"/>
      <c r="E123"/>
      <c r="F123" s="20"/>
      <c r="G123" s="20"/>
    </row>
    <row r="124" spans="1:7" s="2" customFormat="1">
      <c r="A124"/>
      <c r="B124"/>
      <c r="C124"/>
      <c r="D124"/>
      <c r="E124"/>
      <c r="F124" s="20"/>
      <c r="G124" s="20"/>
    </row>
    <row r="125" spans="1:7" s="2" customFormat="1">
      <c r="A125"/>
      <c r="B125"/>
      <c r="C125"/>
      <c r="D125"/>
      <c r="E125"/>
      <c r="F125" s="20"/>
      <c r="G125" s="20"/>
    </row>
    <row r="126" spans="1:7" s="2" customFormat="1">
      <c r="A126"/>
      <c r="B126"/>
      <c r="C126"/>
      <c r="D126"/>
      <c r="E126"/>
      <c r="F126" s="20"/>
      <c r="G126" s="20"/>
    </row>
    <row r="127" spans="1:7" s="2" customFormat="1">
      <c r="A127"/>
      <c r="B127"/>
      <c r="C127"/>
      <c r="D127"/>
      <c r="E127"/>
      <c r="F127" s="20"/>
      <c r="G127" s="20"/>
    </row>
    <row r="128" spans="1:7" s="2" customFormat="1">
      <c r="A128"/>
      <c r="B128"/>
      <c r="C128"/>
      <c r="D128"/>
      <c r="E128"/>
      <c r="F128" s="20"/>
      <c r="G128" s="20"/>
    </row>
    <row r="129" spans="1:13" s="2" customFormat="1">
      <c r="A129"/>
      <c r="B129"/>
      <c r="C129"/>
      <c r="D129"/>
      <c r="E129"/>
      <c r="F129" s="20"/>
      <c r="G129" s="20"/>
    </row>
    <row r="130" spans="1:13" s="2" customFormat="1">
      <c r="A130"/>
      <c r="B130"/>
      <c r="C130"/>
      <c r="D130"/>
      <c r="E130"/>
      <c r="F130" s="20"/>
      <c r="G130" s="20"/>
    </row>
    <row r="131" spans="1:13" s="2" customFormat="1">
      <c r="A131"/>
      <c r="B131"/>
      <c r="C131"/>
      <c r="D131"/>
      <c r="E131"/>
      <c r="F131" s="20"/>
      <c r="G131" s="20"/>
    </row>
    <row r="132" spans="1:13" s="2" customFormat="1">
      <c r="A132"/>
      <c r="B132"/>
      <c r="C132"/>
      <c r="D132"/>
      <c r="E132"/>
      <c r="F132" s="20"/>
      <c r="G132" s="20"/>
    </row>
    <row r="133" spans="1:13" s="2" customFormat="1">
      <c r="A133"/>
      <c r="B133"/>
      <c r="C133"/>
      <c r="D133"/>
      <c r="E133"/>
      <c r="F133" s="20"/>
      <c r="G133" s="20"/>
    </row>
    <row r="134" spans="1:13" s="2" customFormat="1">
      <c r="A134"/>
      <c r="B134"/>
      <c r="C134"/>
      <c r="D134"/>
      <c r="E134"/>
      <c r="F134" s="20"/>
      <c r="G134" s="20"/>
    </row>
    <row r="135" spans="1:13" s="2" customFormat="1">
      <c r="A135"/>
      <c r="B135"/>
      <c r="C135"/>
      <c r="D135"/>
      <c r="E135"/>
      <c r="F135" s="20"/>
      <c r="G135" s="20"/>
    </row>
    <row r="136" spans="1:13" s="2" customFormat="1">
      <c r="A136"/>
      <c r="B136"/>
      <c r="C136"/>
      <c r="D136"/>
      <c r="E136"/>
      <c r="F136" s="20"/>
      <c r="G136" s="20"/>
    </row>
    <row r="137" spans="1:13" s="2" customFormat="1">
      <c r="A137"/>
      <c r="B137"/>
      <c r="C137"/>
      <c r="D137"/>
      <c r="E137"/>
      <c r="F137" s="20"/>
      <c r="G137" s="20"/>
    </row>
    <row r="138" spans="1:13" s="2" customFormat="1">
      <c r="A138"/>
      <c r="B138"/>
      <c r="C138"/>
      <c r="D138"/>
      <c r="E138"/>
      <c r="F138" s="20"/>
      <c r="G138" s="20"/>
    </row>
    <row r="139" spans="1:13" s="2" customFormat="1">
      <c r="A139"/>
      <c r="B139"/>
      <c r="C139"/>
      <c r="D139"/>
      <c r="E139"/>
      <c r="F139" s="20"/>
      <c r="G139" s="20"/>
    </row>
    <row r="140" spans="1:13" s="2" customFormat="1">
      <c r="A140"/>
      <c r="B140"/>
      <c r="C140"/>
      <c r="D140"/>
      <c r="E140"/>
      <c r="F140" s="20"/>
      <c r="G140" s="20"/>
      <c r="M140"/>
    </row>
    <row r="141" spans="1:13" s="2" customFormat="1">
      <c r="A141"/>
      <c r="B141"/>
      <c r="C141"/>
      <c r="D141"/>
      <c r="E141"/>
      <c r="F141" s="20"/>
      <c r="G141" s="20"/>
      <c r="M141"/>
    </row>
    <row r="142" spans="1:13" s="2" customFormat="1">
      <c r="A142"/>
      <c r="B142"/>
      <c r="C142"/>
      <c r="D142"/>
      <c r="E142"/>
      <c r="F142" s="20"/>
      <c r="G142" s="20"/>
      <c r="M142"/>
    </row>
  </sheetData>
  <conditionalFormatting sqref="H2">
    <cfRule type="containsText" dxfId="7" priority="1" operator="containsText" text="TRUE">
      <formula>NOT(ISERROR(SEARCH("TRUE",H2)))</formula>
    </cfRule>
  </conditionalFormatting>
  <dataValidations count="1">
    <dataValidation type="list" allowBlank="1" showInputMessage="1" showErrorMessage="1" sqref="F5">
      <formula1>"Geelong, Ballarat, Bendigo"</formula1>
    </dataValidation>
  </dataValidations>
  <printOptions horizontalCentered="1"/>
  <pageMargins left="0.62992125984251968" right="0.62992125984251968" top="0.55118110236220474" bottom="0.55118110236220474" header="0.31496062992125984" footer="0.31496062992125984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EG136"/>
  <sheetViews>
    <sheetView showGridLines="0" zoomScale="70" zoomScaleNormal="70" workbookViewId="0">
      <pane xSplit="6" ySplit="12" topLeftCell="G13" activePane="bottomRight" state="frozen"/>
      <selection activeCell="C39" sqref="C39"/>
      <selection pane="topRight" activeCell="C39" sqref="C39"/>
      <selection pane="bottomLeft" activeCell="C39" sqref="C39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  <col min="28" max="28" width="10.5703125" bestFit="1" customWidth="1"/>
  </cols>
  <sheetData>
    <row r="1" spans="1:2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154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5">
      <c r="A4" s="30"/>
      <c r="B4" s="4"/>
      <c r="C4" s="4"/>
      <c r="D4" s="4"/>
      <c r="F4" s="14"/>
    </row>
    <row r="5" spans="1:28" ht="15">
      <c r="A5" s="5" t="s">
        <v>3</v>
      </c>
      <c r="B5" s="4"/>
      <c r="C5" s="4"/>
      <c r="D5" s="32">
        <f>INDEX(Project_inputs!$J$101:$M$106, MATCH($D$2, Project_inputs!$C$101:$C$106, 0), MATCH($A5, Project_inputs!$J$100:$M$100,0))</f>
        <v>2018</v>
      </c>
    </row>
    <row r="6" spans="1:28" ht="15">
      <c r="A6" s="5" t="s">
        <v>36</v>
      </c>
      <c r="B6" s="4"/>
      <c r="C6" s="4"/>
      <c r="D6" s="32">
        <f>INDEX(Project_inputs!$J$101:$M$106, MATCH($D$2, Project_inputs!$C$101:$C$106, 0), MATCH($A6, Project_inputs!$J$100:$M$100,0))</f>
        <v>2018</v>
      </c>
    </row>
    <row r="7" spans="1:28" ht="15">
      <c r="A7" s="5"/>
      <c r="B7" s="4"/>
      <c r="C7" s="4"/>
      <c r="D7" s="32"/>
    </row>
    <row r="8" spans="1:28" ht="15">
      <c r="A8" s="5"/>
      <c r="B8" s="4"/>
      <c r="C8" s="4"/>
      <c r="D8" s="32"/>
    </row>
    <row r="9" spans="1:28" ht="15">
      <c r="A9" s="5"/>
      <c r="B9" s="4"/>
      <c r="C9" s="4"/>
      <c r="D9" s="32"/>
    </row>
    <row r="10" spans="1:28" ht="15">
      <c r="A10" s="30"/>
      <c r="B10" s="129"/>
      <c r="C10" s="129"/>
      <c r="D10" s="129"/>
      <c r="E10" s="30"/>
      <c r="F10" s="30"/>
      <c r="G10" s="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7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75">
      <c r="A13" s="6"/>
      <c r="B13" s="6"/>
      <c r="C13" s="6"/>
      <c r="D13" s="6"/>
      <c r="E13" s="6"/>
      <c r="F13" s="6"/>
      <c r="G13" s="108"/>
      <c r="H13" s="329"/>
      <c r="I13" s="329"/>
      <c r="J13" s="330"/>
      <c r="K13" s="329"/>
      <c r="L13" s="329"/>
      <c r="M13" s="330"/>
      <c r="N13" s="329"/>
      <c r="O13" s="329"/>
      <c r="P13" s="330"/>
      <c r="Q13" s="329"/>
      <c r="R13" s="329"/>
      <c r="S13" s="330"/>
      <c r="T13"/>
      <c r="U13" s="128"/>
      <c r="V13" s="128"/>
      <c r="W13" s="128"/>
      <c r="X13" s="128"/>
      <c r="Z13" s="128"/>
    </row>
    <row r="14" spans="1:28" ht="1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3">
        <f>IF(H$11=$D$6, BAN_volumes!$J15*BAN_volumes!$K15,0)</f>
        <v>0</v>
      </c>
      <c r="I15" s="343">
        <f>IF(I$11=IF($D15="design", $D$5, $D$6), SUMPRODUCT(BAN_volumes!$Q15:$U15,BAN_volumes!$Q$13:$U$13)+BAN_volumes!$O15,0)</f>
        <v>0</v>
      </c>
      <c r="J15" s="344">
        <f>IF(J$11=$D$6, BAN_volumes!$M15,0)</f>
        <v>0</v>
      </c>
      <c r="K15" s="343">
        <f>IF(K$11=$D$6, BAN_volumes!$J15*BAN_volumes!$K15,0)</f>
        <v>0</v>
      </c>
      <c r="L15" s="343">
        <f ca="1">IF(L$11=IF($D15="design", $D$5, $D$6), SUMPRODUCT(BAN_volumes!$Q15:$U15,BAN_volumes!$Q$13:$U$13)+BAN_volumes!$O15,0)</f>
        <v>1383261.2431776153</v>
      </c>
      <c r="M15" s="344">
        <f>IF(M$11=$D$6, BAN_volumes!$M15,0)</f>
        <v>0</v>
      </c>
      <c r="N15" s="343">
        <f>IF(N$11=$D$6, BAN_volumes!$J15*BAN_volumes!$K15,0)</f>
        <v>0</v>
      </c>
      <c r="O15" s="343">
        <f>IF(O$11=IF($D15="design", $D$5, $D$6), SUMPRODUCT(BAN_volumes!$Q15:$U15,BAN_volumes!$Q$13:$U$13)+BAN_volumes!$O15,0)</f>
        <v>0</v>
      </c>
      <c r="P15" s="344">
        <f>IF(P$11=$D$6, BAN_volumes!$M15,0)</f>
        <v>0</v>
      </c>
      <c r="Q15" s="343">
        <f>IF(Q$11=$D$6, BAN_volumes!$J15*BAN_volumes!$K15,0)</f>
        <v>0</v>
      </c>
      <c r="R15" s="343">
        <f>IF(R$11=IF($D15="design", $D$5, $D$6), SUMPRODUCT(BAN_volumes!$Q15:$U15,BAN_volumes!$Q$13:$U$13)+BAN_volumes!$O15,0)</f>
        <v>0</v>
      </c>
      <c r="S15" s="344">
        <f>IF(S$11=$D$6, BAN_volumes!$M15,0)</f>
        <v>0</v>
      </c>
      <c r="T15" s="138"/>
      <c r="U15" s="345">
        <f>SUMIF($H$11:$S$11,U$11, $H15:$S15)</f>
        <v>0</v>
      </c>
      <c r="V15" s="345">
        <f ca="1">SUMIF($H$11:$S$11,V$11, $H15:$S15)</f>
        <v>1383261.2431776153</v>
      </c>
      <c r="W15" s="345">
        <f>SUMIF($H$11:$S$11,W$11, $H15:$S15)</f>
        <v>0</v>
      </c>
      <c r="X15" s="345">
        <f>SUMIF($H$11:$S$11,X$11, $H15:$S15)</f>
        <v>0</v>
      </c>
      <c r="Y15" s="138"/>
      <c r="Z15" s="345">
        <f ca="1">SUM(U15:X15)</f>
        <v>1383261.2431776153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U17" s="114"/>
      <c r="V17" s="114"/>
      <c r="W17" s="114"/>
      <c r="X17" s="114"/>
      <c r="Z17" s="114"/>
    </row>
    <row r="18" spans="2:26">
      <c r="D18" s="17" t="s">
        <v>127</v>
      </c>
      <c r="E18" s="12"/>
      <c r="F18" s="12"/>
      <c r="G18" s="106"/>
      <c r="H18" s="346">
        <f>IF(H$11=$D$6, BAN_volumes!$J18*BAN_volumes!$K18,0)</f>
        <v>0</v>
      </c>
      <c r="I18" s="343">
        <f>IF(I$11=IF($D18="design", $D$5, $D$6), SUMPRODUCT(BAN_volumes!$Q18:$U18,BAN_volumes!$Q$13:$U$13)+BAN_volumes!$O18,0)</f>
        <v>0</v>
      </c>
      <c r="J18" s="344">
        <f>IF(J$11=$D$6, BAN_volumes!$M18,0)</f>
        <v>0</v>
      </c>
      <c r="K18" s="343">
        <f>IF(K$11=$D$6, BAN_volumes!$J18*BAN_volumes!$K18,0)</f>
        <v>385203</v>
      </c>
      <c r="L18" s="343">
        <f ca="1">IF(L$11=IF($D18="design", $D$5, $D$6), SUMPRODUCT(BAN_volumes!$Q18:$U18,BAN_volumes!$Q$13:$U$13)+BAN_volumes!$O18,0)</f>
        <v>932519.88773057272</v>
      </c>
      <c r="M18" s="344">
        <f>IF(M$11=$D$6, BAN_volumes!$M18,0)</f>
        <v>0</v>
      </c>
      <c r="N18" s="343">
        <f>IF(N$11=$D$6, BAN_volumes!$J18*BAN_volumes!$K18,0)</f>
        <v>0</v>
      </c>
      <c r="O18" s="343">
        <f>IF(O$11=IF($D18="design", $D$5, $D$6), SUMPRODUCT(BAN_volumes!$Q18:$U18,BAN_volumes!$Q$13:$U$13)+BAN_volumes!$O18,0)</f>
        <v>0</v>
      </c>
      <c r="P18" s="344">
        <f>IF(P$11=$D$6, BAN_volumes!$M18,0)</f>
        <v>0</v>
      </c>
      <c r="Q18" s="343">
        <f>IF(Q$11=$D$6, BAN_volumes!$J18*BAN_volumes!$K18,0)</f>
        <v>0</v>
      </c>
      <c r="R18" s="343">
        <f>IF(R$11=IF($D18="design", $D$5, $D$6), SUMPRODUCT(BAN_volumes!$Q18:$U18,BAN_volumes!$Q$13:$U$13)+BAN_volumes!$O18,0)</f>
        <v>0</v>
      </c>
      <c r="S18" s="344">
        <f>IF(S$11=$D$6, BAN_volumes!$M18,0)</f>
        <v>0</v>
      </c>
      <c r="T18" s="138"/>
      <c r="U18" s="345">
        <f t="shared" ref="U18:X36" si="0">SUMIF($H$11:$S$11,U$11, $H18:$S18)</f>
        <v>0</v>
      </c>
      <c r="V18" s="345">
        <f t="shared" ca="1" si="0"/>
        <v>1317722.8877305728</v>
      </c>
      <c r="W18" s="345">
        <f t="shared" si="0"/>
        <v>0</v>
      </c>
      <c r="X18" s="345">
        <f t="shared" si="0"/>
        <v>0</v>
      </c>
      <c r="Y18" s="138"/>
      <c r="Z18" s="345">
        <f t="shared" ref="Z18" ca="1" si="1">SUM(U18:X18)</f>
        <v>1317722.8877305728</v>
      </c>
    </row>
    <row r="19" spans="2:26">
      <c r="D19" s="17" t="s">
        <v>128</v>
      </c>
      <c r="E19" s="12"/>
      <c r="F19" s="12"/>
      <c r="G19" s="110"/>
      <c r="H19" s="346">
        <f>IF(H$11=$D$6, BAN_volumes!$J19*BAN_volumes!$K19,0)</f>
        <v>0</v>
      </c>
      <c r="I19" s="343">
        <f>IF(I$11=IF($D19="design", $D$5, $D$6), SUMPRODUCT(BAN_volumes!$Q19:$U19,BAN_volumes!$Q$13:$U$13)+BAN_volumes!$O19,0)</f>
        <v>0</v>
      </c>
      <c r="J19" s="344">
        <f>IF(J$11=$D$6, BAN_volumes!$M19,0)</f>
        <v>0</v>
      </c>
      <c r="K19" s="343">
        <f>IF(K$11=$D$6, BAN_volumes!$J19*BAN_volumes!$K19,0)</f>
        <v>586224</v>
      </c>
      <c r="L19" s="343">
        <f ca="1">IF(L$11=IF($D19="design", $D$5, $D$6), SUMPRODUCT(BAN_volumes!$Q19:$U19,BAN_volumes!$Q$13:$U$13)+BAN_volumes!$O19,0)</f>
        <v>1154687.0648855052</v>
      </c>
      <c r="M19" s="344">
        <f>IF(M$11=$D$6, BAN_volumes!$M19,0)</f>
        <v>0</v>
      </c>
      <c r="N19" s="343">
        <f>IF(N$11=$D$6, BAN_volumes!$J19*BAN_volumes!$K19,0)</f>
        <v>0</v>
      </c>
      <c r="O19" s="343">
        <f>IF(O$11=IF($D19="design", $D$5, $D$6), SUMPRODUCT(BAN_volumes!$Q19:$U19,BAN_volumes!$Q$13:$U$13)+BAN_volumes!$O19,0)</f>
        <v>0</v>
      </c>
      <c r="P19" s="344">
        <f>IF(P$11=$D$6, BAN_volumes!$M19,0)</f>
        <v>0</v>
      </c>
      <c r="Q19" s="343">
        <f>IF(Q$11=$D$6, BAN_volumes!$J19*BAN_volumes!$K19,0)</f>
        <v>0</v>
      </c>
      <c r="R19" s="343">
        <f>IF(R$11=IF($D19="design", $D$5, $D$6), SUMPRODUCT(BAN_volumes!$Q19:$U19,BAN_volumes!$Q$13:$U$13)+BAN_volumes!$O19,0)</f>
        <v>0</v>
      </c>
      <c r="S19" s="344">
        <f>IF(S$11=$D$6, BAN_volumes!$M19,0)</f>
        <v>0</v>
      </c>
      <c r="T19" s="138"/>
      <c r="U19" s="345">
        <f t="shared" si="0"/>
        <v>0</v>
      </c>
      <c r="V19" s="345">
        <f t="shared" ca="1" si="0"/>
        <v>1740911.0648855052</v>
      </c>
      <c r="W19" s="345">
        <f t="shared" si="0"/>
        <v>0</v>
      </c>
      <c r="X19" s="345">
        <f t="shared" si="0"/>
        <v>0</v>
      </c>
      <c r="Y19" s="138"/>
      <c r="Z19" s="345">
        <f t="shared" ref="Z19:Z36" ca="1" si="2">SUM(U19:X19)</f>
        <v>1740911.0648855052</v>
      </c>
    </row>
    <row r="20" spans="2:26">
      <c r="D20" t="s">
        <v>87</v>
      </c>
      <c r="E20" s="12"/>
      <c r="F20" s="12"/>
      <c r="G20" s="106"/>
      <c r="H20" s="346">
        <f>IF(H$11=$D$6, BAN_volumes!$J20*BAN_volumes!$K20,0)</f>
        <v>0</v>
      </c>
      <c r="I20" s="343">
        <f>IF(I$11=IF($D20="design", $D$5, $D$6), SUMPRODUCT(BAN_volumes!$Q20:$U20,BAN_volumes!$Q$13:$U$13)+BAN_volumes!$O20,0)</f>
        <v>0</v>
      </c>
      <c r="J20" s="344">
        <f>IF(J$11=$D$6, BAN_volumes!$M20,0)</f>
        <v>0</v>
      </c>
      <c r="K20" s="343">
        <f>IF(K$11=$D$6, BAN_volumes!$J20*BAN_volumes!$K20,0)</f>
        <v>316511</v>
      </c>
      <c r="L20" s="343">
        <f ca="1">IF(L$11=IF($D20="design", $D$5, $D$6), SUMPRODUCT(BAN_volumes!$Q20:$U20,BAN_volumes!$Q$13:$U$13)+BAN_volumes!$O20,0)</f>
        <v>349752.38983596023</v>
      </c>
      <c r="M20" s="344">
        <f>IF(M$11=$D$6, BAN_volumes!$M20,0)</f>
        <v>0</v>
      </c>
      <c r="N20" s="343">
        <f>IF(N$11=$D$6, BAN_volumes!$J20*BAN_volumes!$K20,0)</f>
        <v>0</v>
      </c>
      <c r="O20" s="343">
        <f>IF(O$11=IF($D20="design", $D$5, $D$6), SUMPRODUCT(BAN_volumes!$Q20:$U20,BAN_volumes!$Q$13:$U$13)+BAN_volumes!$O20,0)</f>
        <v>0</v>
      </c>
      <c r="P20" s="344">
        <f>IF(P$11=$D$6, BAN_volumes!$M20,0)</f>
        <v>0</v>
      </c>
      <c r="Q20" s="343">
        <f>IF(Q$11=$D$6, BAN_volumes!$J20*BAN_volumes!$K20,0)</f>
        <v>0</v>
      </c>
      <c r="R20" s="343">
        <f>IF(R$11=IF($D20="design", $D$5, $D$6), SUMPRODUCT(BAN_volumes!$Q20:$U20,BAN_volumes!$Q$13:$U$13)+BAN_volumes!$O20,0)</f>
        <v>0</v>
      </c>
      <c r="S20" s="344">
        <f>IF(S$11=$D$6, BAN_volumes!$M20,0)</f>
        <v>0</v>
      </c>
      <c r="T20" s="138"/>
      <c r="U20" s="345">
        <f t="shared" si="0"/>
        <v>0</v>
      </c>
      <c r="V20" s="345">
        <f t="shared" ca="1" si="0"/>
        <v>666263.38983596023</v>
      </c>
      <c r="W20" s="345">
        <f t="shared" si="0"/>
        <v>0</v>
      </c>
      <c r="X20" s="345">
        <f t="shared" si="0"/>
        <v>0</v>
      </c>
      <c r="Y20" s="138"/>
      <c r="Z20" s="345">
        <f t="shared" ca="1" si="2"/>
        <v>666263.38983596023</v>
      </c>
    </row>
    <row r="21" spans="2:26">
      <c r="D21" s="17" t="s">
        <v>79</v>
      </c>
      <c r="E21" s="12"/>
      <c r="F21" s="12"/>
      <c r="G21" s="106"/>
      <c r="H21" s="346">
        <f>IF(H$11=$D$6, BAN_volumes!$J21*BAN_volumes!$K21,0)</f>
        <v>0</v>
      </c>
      <c r="I21" s="343">
        <f>IF(I$11=IF($D21="design", $D$5, $D$6), SUMPRODUCT(BAN_volumes!$Q21:$U21,BAN_volumes!$Q$13:$U$13)+BAN_volumes!$O21,0)</f>
        <v>0</v>
      </c>
      <c r="J21" s="344">
        <f>IF(J$11=$D$6, BAN_volumes!$M21,0)</f>
        <v>0</v>
      </c>
      <c r="K21" s="343">
        <f>IF(K$11=$D$6, BAN_volumes!$J21*BAN_volumes!$K21,0)</f>
        <v>125496</v>
      </c>
      <c r="L21" s="343">
        <f ca="1">IF(L$11=IF($D21="design", $D$5, $D$6), SUMPRODUCT(BAN_volumes!$Q21:$U21,BAN_volumes!$Q$13:$U$13)+BAN_volumes!$O21,0)</f>
        <v>186568.40942065147</v>
      </c>
      <c r="M21" s="344">
        <f>IF(M$11=$D$6, BAN_volumes!$M21,0)</f>
        <v>0</v>
      </c>
      <c r="N21" s="343">
        <f>IF(N$11=$D$6, BAN_volumes!$J21*BAN_volumes!$K21,0)</f>
        <v>0</v>
      </c>
      <c r="O21" s="343">
        <f>IF(O$11=IF($D21="design", $D$5, $D$6), SUMPRODUCT(BAN_volumes!$Q21:$U21,BAN_volumes!$Q$13:$U$13)+BAN_volumes!$O21,0)</f>
        <v>0</v>
      </c>
      <c r="P21" s="344">
        <f>IF(P$11=$D$6, BAN_volumes!$M21,0)</f>
        <v>0</v>
      </c>
      <c r="Q21" s="343">
        <f>IF(Q$11=$D$6, BAN_volumes!$J21*BAN_volumes!$K21,0)</f>
        <v>0</v>
      </c>
      <c r="R21" s="343">
        <f>IF(R$11=IF($D21="design", $D$5, $D$6), SUMPRODUCT(BAN_volumes!$Q21:$U21,BAN_volumes!$Q$13:$U$13)+BAN_volumes!$O21,0)</f>
        <v>0</v>
      </c>
      <c r="S21" s="344">
        <f>IF(S$11=$D$6, BAN_volumes!$M21,0)</f>
        <v>0</v>
      </c>
      <c r="T21" s="138"/>
      <c r="U21" s="345">
        <f t="shared" si="0"/>
        <v>0</v>
      </c>
      <c r="V21" s="345">
        <f t="shared" ca="1" si="0"/>
        <v>312064.4094206515</v>
      </c>
      <c r="W21" s="345">
        <f t="shared" si="0"/>
        <v>0</v>
      </c>
      <c r="X21" s="345">
        <f t="shared" si="0"/>
        <v>0</v>
      </c>
      <c r="Y21" s="138"/>
      <c r="Z21" s="345">
        <f t="shared" ca="1" si="2"/>
        <v>312064.4094206515</v>
      </c>
    </row>
    <row r="22" spans="2:26">
      <c r="D22" t="s">
        <v>7</v>
      </c>
      <c r="E22" s="12"/>
      <c r="F22" s="12"/>
      <c r="G22" s="106"/>
      <c r="H22" s="346">
        <f>IF(H$11=$D$6, BAN_volumes!$J22*BAN_volumes!$K22,0)</f>
        <v>0</v>
      </c>
      <c r="I22" s="343">
        <f>IF(I$11=IF($D22="design", $D$5, $D$6), SUMPRODUCT(BAN_volumes!$Q22:$U22,BAN_volumes!$Q$13:$U$13)+BAN_volumes!$O22,0)</f>
        <v>0</v>
      </c>
      <c r="J22" s="344">
        <f>IF(J$11=$D$6, BAN_volumes!$M22,0)</f>
        <v>0</v>
      </c>
      <c r="K22" s="343">
        <f>IF(K$11=$D$6, BAN_volumes!$J22*BAN_volumes!$K22,0)</f>
        <v>459104</v>
      </c>
      <c r="L22" s="343">
        <f ca="1">IF(L$11=IF($D22="design", $D$5, $D$6), SUMPRODUCT(BAN_volumes!$Q22:$U22,BAN_volumes!$Q$13:$U$13)+BAN_volumes!$O22,0)</f>
        <v>572495.78531313792</v>
      </c>
      <c r="M22" s="344">
        <f>IF(M$11=$D$6, BAN_volumes!$M22,0)</f>
        <v>0</v>
      </c>
      <c r="N22" s="343">
        <f>IF(N$11=$D$6, BAN_volumes!$J22*BAN_volumes!$K22,0)</f>
        <v>0</v>
      </c>
      <c r="O22" s="343">
        <f>IF(O$11=IF($D22="design", $D$5, $D$6), SUMPRODUCT(BAN_volumes!$Q22:$U22,BAN_volumes!$Q$13:$U$13)+BAN_volumes!$O22,0)</f>
        <v>0</v>
      </c>
      <c r="P22" s="344">
        <f>IF(P$11=$D$6, BAN_volumes!$M22,0)</f>
        <v>0</v>
      </c>
      <c r="Q22" s="343">
        <f>IF(Q$11=$D$6, BAN_volumes!$J22*BAN_volumes!$K22,0)</f>
        <v>0</v>
      </c>
      <c r="R22" s="343">
        <f>IF(R$11=IF($D22="design", $D$5, $D$6), SUMPRODUCT(BAN_volumes!$Q22:$U22,BAN_volumes!$Q$13:$U$13)+BAN_volumes!$O22,0)</f>
        <v>0</v>
      </c>
      <c r="S22" s="344">
        <f>IF(S$11=$D$6, BAN_volumes!$M22,0)</f>
        <v>0</v>
      </c>
      <c r="T22" s="138"/>
      <c r="U22" s="345">
        <f t="shared" si="0"/>
        <v>0</v>
      </c>
      <c r="V22" s="345">
        <f t="shared" ca="1" si="0"/>
        <v>1031599.7853131379</v>
      </c>
      <c r="W22" s="345">
        <f t="shared" si="0"/>
        <v>0</v>
      </c>
      <c r="X22" s="345">
        <f t="shared" si="0"/>
        <v>0</v>
      </c>
      <c r="Y22" s="138"/>
      <c r="Z22" s="345">
        <f t="shared" ca="1" si="2"/>
        <v>1031599.7853131379</v>
      </c>
    </row>
    <row r="23" spans="2:26">
      <c r="D23" t="s">
        <v>8</v>
      </c>
      <c r="E23" s="12"/>
      <c r="F23" s="12"/>
      <c r="G23" s="106"/>
      <c r="H23" s="346">
        <f>IF(H$11=$D$6, BAN_volumes!$J23*BAN_volumes!$K23,0)</f>
        <v>0</v>
      </c>
      <c r="I23" s="343">
        <f>IF(I$11=IF($D23="design", $D$5, $D$6), SUMPRODUCT(BAN_volumes!$Q23:$U23,BAN_volumes!$Q$13:$U$13)+BAN_volumes!$O23,0)</f>
        <v>0</v>
      </c>
      <c r="J23" s="344">
        <f>IF(J$11=$D$6, BAN_volumes!$M23,0)</f>
        <v>0</v>
      </c>
      <c r="K23" s="343">
        <f>IF(K$11=$D$6, BAN_volumes!$J23*BAN_volumes!$K23,0)</f>
        <v>1681295</v>
      </c>
      <c r="L23" s="343">
        <f ca="1">IF(L$11=IF($D23="design", $D$5, $D$6), SUMPRODUCT(BAN_volumes!$Q23:$U23,BAN_volumes!$Q$13:$U$13)+BAN_volumes!$O23,0)</f>
        <v>1030599.0824678777</v>
      </c>
      <c r="M23" s="344">
        <f>IF(M$11=$D$6, BAN_volumes!$M23,0)</f>
        <v>0</v>
      </c>
      <c r="N23" s="343">
        <f>IF(N$11=$D$6, BAN_volumes!$J23*BAN_volumes!$K23,0)</f>
        <v>0</v>
      </c>
      <c r="O23" s="343">
        <f>IF(O$11=IF($D23="design", $D$5, $D$6), SUMPRODUCT(BAN_volumes!$Q23:$U23,BAN_volumes!$Q$13:$U$13)+BAN_volumes!$O23,0)</f>
        <v>0</v>
      </c>
      <c r="P23" s="344">
        <f>IF(P$11=$D$6, BAN_volumes!$M23,0)</f>
        <v>0</v>
      </c>
      <c r="Q23" s="343">
        <f>IF(Q$11=$D$6, BAN_volumes!$J23*BAN_volumes!$K23,0)</f>
        <v>0</v>
      </c>
      <c r="R23" s="343">
        <f>IF(R$11=IF($D23="design", $D$5, $D$6), SUMPRODUCT(BAN_volumes!$Q23:$U23,BAN_volumes!$Q$13:$U$13)+BAN_volumes!$O23,0)</f>
        <v>0</v>
      </c>
      <c r="S23" s="344">
        <f>IF(S$11=$D$6, BAN_volumes!$M23,0)</f>
        <v>0</v>
      </c>
      <c r="T23" s="138"/>
      <c r="U23" s="345">
        <f t="shared" si="0"/>
        <v>0</v>
      </c>
      <c r="V23" s="345">
        <f t="shared" ca="1" si="0"/>
        <v>2711894.0824678778</v>
      </c>
      <c r="W23" s="345">
        <f t="shared" si="0"/>
        <v>0</v>
      </c>
      <c r="X23" s="345">
        <f t="shared" si="0"/>
        <v>0</v>
      </c>
      <c r="Y23" s="138"/>
      <c r="Z23" s="345">
        <f t="shared" ca="1" si="2"/>
        <v>2711894.0824678778</v>
      </c>
    </row>
    <row r="24" spans="2:26">
      <c r="D24" t="s">
        <v>22</v>
      </c>
      <c r="E24" s="12"/>
      <c r="F24" s="12"/>
      <c r="G24" s="106"/>
      <c r="H24" s="346">
        <f>IF(H$11=$D$6, BAN_volumes!$J24*BAN_volumes!$K24,0)</f>
        <v>0</v>
      </c>
      <c r="I24" s="343">
        <f>IF(I$11=IF($D24="design", $D$5, $D$6), SUMPRODUCT(BAN_volumes!$Q24:$U24,BAN_volumes!$Q$13:$U$13)+BAN_volumes!$O24,0)</f>
        <v>0</v>
      </c>
      <c r="J24" s="344">
        <f>IF(J$11=$D$6, BAN_volumes!$M24,0)</f>
        <v>0</v>
      </c>
      <c r="K24" s="343">
        <f>IF(K$11=$D$6, BAN_volumes!$J24*BAN_volumes!$K24,0)</f>
        <v>8815</v>
      </c>
      <c r="L24" s="343">
        <f ca="1">IF(L$11=IF($D24="design", $D$5, $D$6), SUMPRODUCT(BAN_volumes!$Q24:$U24,BAN_volumes!$Q$13:$U$13)+BAN_volumes!$O24,0)</f>
        <v>56769.991214036818</v>
      </c>
      <c r="M24" s="344">
        <f>IF(M$11=$D$6, BAN_volumes!$M24,0)</f>
        <v>0</v>
      </c>
      <c r="N24" s="343">
        <f>IF(N$11=$D$6, BAN_volumes!$J24*BAN_volumes!$K24,0)</f>
        <v>0</v>
      </c>
      <c r="O24" s="343">
        <f>IF(O$11=IF($D24="design", $D$5, $D$6), SUMPRODUCT(BAN_volumes!$Q24:$U24,BAN_volumes!$Q$13:$U$13)+BAN_volumes!$O24,0)</f>
        <v>0</v>
      </c>
      <c r="P24" s="344">
        <f>IF(P$11=$D$6, BAN_volumes!$M24,0)</f>
        <v>0</v>
      </c>
      <c r="Q24" s="343">
        <f>IF(Q$11=$D$6, BAN_volumes!$J24*BAN_volumes!$K24,0)</f>
        <v>0</v>
      </c>
      <c r="R24" s="343">
        <f>IF(R$11=IF($D24="design", $D$5, $D$6), SUMPRODUCT(BAN_volumes!$Q24:$U24,BAN_volumes!$Q$13:$U$13)+BAN_volumes!$O24,0)</f>
        <v>0</v>
      </c>
      <c r="S24" s="344">
        <f>IF(S$11=$D$6, BAN_volumes!$M24,0)</f>
        <v>0</v>
      </c>
      <c r="T24" s="138"/>
      <c r="U24" s="345">
        <f t="shared" si="0"/>
        <v>0</v>
      </c>
      <c r="V24" s="345">
        <f t="shared" ca="1" si="0"/>
        <v>65584.991214036825</v>
      </c>
      <c r="W24" s="345">
        <f t="shared" si="0"/>
        <v>0</v>
      </c>
      <c r="X24" s="345">
        <f t="shared" si="0"/>
        <v>0</v>
      </c>
      <c r="Y24" s="138"/>
      <c r="Z24" s="345">
        <f t="shared" ca="1" si="2"/>
        <v>65584.991214036825</v>
      </c>
    </row>
    <row r="25" spans="2:26">
      <c r="D25" t="s">
        <v>116</v>
      </c>
      <c r="E25" s="12"/>
      <c r="F25" s="12"/>
      <c r="G25" s="106"/>
      <c r="H25" s="346">
        <f>IF(H$11=$D$6, BAN_volumes!$J25*BAN_volumes!$K25,0)</f>
        <v>0</v>
      </c>
      <c r="I25" s="343">
        <f>IF(I$11=IF($D25="design", $D$5, $D$6), SUMPRODUCT(BAN_volumes!$Q25:$U25,BAN_volumes!$Q$13:$U$13)+BAN_volumes!$O25,0)</f>
        <v>0</v>
      </c>
      <c r="J25" s="344">
        <f>IF(J$11=$D$6, BAN_volumes!$M25,0)</f>
        <v>0</v>
      </c>
      <c r="K25" s="343">
        <f>IF(K$11=$D$6, BAN_volumes!$J25*BAN_volumes!$K25,0)</f>
        <v>664635</v>
      </c>
      <c r="L25" s="343">
        <f ca="1">IF(L$11=IF($D25="design", $D$5, $D$6), SUMPRODUCT(BAN_volumes!$Q25:$U25,BAN_volumes!$Q$13:$U$13)+BAN_volumes!$O25,0)</f>
        <v>110079.94735102763</v>
      </c>
      <c r="M25" s="344">
        <f>IF(M$11=$D$6, BAN_volumes!$M25,0)</f>
        <v>0</v>
      </c>
      <c r="N25" s="343">
        <f>IF(N$11=$D$6, BAN_volumes!$J25*BAN_volumes!$K25,0)</f>
        <v>0</v>
      </c>
      <c r="O25" s="343">
        <f>IF(O$11=IF($D25="design", $D$5, $D$6), SUMPRODUCT(BAN_volumes!$Q25:$U25,BAN_volumes!$Q$13:$U$13)+BAN_volumes!$O25,0)</f>
        <v>0</v>
      </c>
      <c r="P25" s="344">
        <f>IF(P$11=$D$6, BAN_volumes!$M25,0)</f>
        <v>0</v>
      </c>
      <c r="Q25" s="343">
        <f>IF(Q$11=$D$6, BAN_volumes!$J25*BAN_volumes!$K25,0)</f>
        <v>0</v>
      </c>
      <c r="R25" s="343">
        <f>IF(R$11=IF($D25="design", $D$5, $D$6), SUMPRODUCT(BAN_volumes!$Q25:$U25,BAN_volumes!$Q$13:$U$13)+BAN_volumes!$O25,0)</f>
        <v>0</v>
      </c>
      <c r="S25" s="344">
        <f>IF(S$11=$D$6, BAN_volumes!$M25,0)</f>
        <v>0</v>
      </c>
      <c r="T25" s="138"/>
      <c r="U25" s="345">
        <f t="shared" si="0"/>
        <v>0</v>
      </c>
      <c r="V25" s="345">
        <f t="shared" ca="1" si="0"/>
        <v>774714.94735102763</v>
      </c>
      <c r="W25" s="345">
        <f t="shared" si="0"/>
        <v>0</v>
      </c>
      <c r="X25" s="345">
        <f t="shared" si="0"/>
        <v>0</v>
      </c>
      <c r="Y25" s="138"/>
      <c r="Z25" s="345">
        <f t="shared" ca="1" si="2"/>
        <v>774714.94735102763</v>
      </c>
    </row>
    <row r="26" spans="2:26">
      <c r="D26" t="s">
        <v>117</v>
      </c>
      <c r="E26" s="12"/>
      <c r="F26" s="12"/>
      <c r="G26" s="106"/>
      <c r="H26" s="346">
        <f>IF(H$11=$D$6, BAN_volumes!$J26*BAN_volumes!$K26,0)</f>
        <v>0</v>
      </c>
      <c r="I26" s="343">
        <f>IF(I$11=IF($D26="design", $D$5, $D$6), SUMPRODUCT(BAN_volumes!$Q26:$U26,BAN_volumes!$Q$13:$U$13)+BAN_volumes!$O26,0)</f>
        <v>0</v>
      </c>
      <c r="J26" s="344">
        <f>IF(J$11=$D$6, BAN_volumes!$M26,0)</f>
        <v>0</v>
      </c>
      <c r="K26" s="343">
        <f>IF(K$11=$D$6, BAN_volumes!$J26*BAN_volumes!$K26,0)</f>
        <v>54492</v>
      </c>
      <c r="L26" s="343">
        <f ca="1">IF(L$11=IF($D26="design", $D$5, $D$6), SUMPRODUCT(BAN_volumes!$Q26:$U26,BAN_volumes!$Q$13:$U$13)+BAN_volumes!$O26,0)</f>
        <v>35536.839889647898</v>
      </c>
      <c r="M26" s="344">
        <f>IF(M$11=$D$6, BAN_volumes!$M26,0)</f>
        <v>0</v>
      </c>
      <c r="N26" s="343">
        <f>IF(N$11=$D$6, BAN_volumes!$J26*BAN_volumes!$K26,0)</f>
        <v>0</v>
      </c>
      <c r="O26" s="343">
        <f>IF(O$11=IF($D26="design", $D$5, $D$6), SUMPRODUCT(BAN_volumes!$Q26:$U26,BAN_volumes!$Q$13:$U$13)+BAN_volumes!$O26,0)</f>
        <v>0</v>
      </c>
      <c r="P26" s="344">
        <f>IF(P$11=$D$6, BAN_volumes!$M26,0)</f>
        <v>0</v>
      </c>
      <c r="Q26" s="343">
        <f>IF(Q$11=$D$6, BAN_volumes!$J26*BAN_volumes!$K26,0)</f>
        <v>0</v>
      </c>
      <c r="R26" s="343">
        <f>IF(R$11=IF($D26="design", $D$5, $D$6), SUMPRODUCT(BAN_volumes!$Q26:$U26,BAN_volumes!$Q$13:$U$13)+BAN_volumes!$O26,0)</f>
        <v>0</v>
      </c>
      <c r="S26" s="344">
        <f>IF(S$11=$D$6, BAN_volumes!$M26,0)</f>
        <v>0</v>
      </c>
      <c r="T26" s="138"/>
      <c r="U26" s="345">
        <f t="shared" si="0"/>
        <v>0</v>
      </c>
      <c r="V26" s="345">
        <f t="shared" ca="1" si="0"/>
        <v>90028.839889647905</v>
      </c>
      <c r="W26" s="345">
        <f t="shared" si="0"/>
        <v>0</v>
      </c>
      <c r="X26" s="345">
        <f t="shared" si="0"/>
        <v>0</v>
      </c>
      <c r="Y26" s="138"/>
      <c r="Z26" s="345">
        <f t="shared" ca="1" si="2"/>
        <v>90028.839889647905</v>
      </c>
    </row>
    <row r="27" spans="2:26">
      <c r="D27" t="s">
        <v>118</v>
      </c>
      <c r="E27" s="12"/>
      <c r="F27" s="12"/>
      <c r="G27" s="106"/>
      <c r="H27" s="346">
        <f>IF(H$11=$D$6, BAN_volumes!$J27*BAN_volumes!$K27,0)</f>
        <v>0</v>
      </c>
      <c r="I27" s="343">
        <f>IF(I$11=IF($D27="design", $D$5, $D$6), SUMPRODUCT(BAN_volumes!$Q27:$U27,BAN_volumes!$Q$13:$U$13)+BAN_volumes!$O27,0)</f>
        <v>0</v>
      </c>
      <c r="J27" s="344">
        <f>IF(J$11=$D$6, BAN_volumes!$M27,0)</f>
        <v>0</v>
      </c>
      <c r="K27" s="343">
        <f>IF(K$11=$D$6, BAN_volumes!$J27*BAN_volumes!$K27,0)</f>
        <v>291388</v>
      </c>
      <c r="L27" s="343">
        <f ca="1">IF(L$11=IF($D27="design", $D$5, $D$6), SUMPRODUCT(BAN_volumes!$Q27:$U27,BAN_volumes!$Q$13:$U$13)+BAN_volumes!$O27,0)</f>
        <v>72945.756237583846</v>
      </c>
      <c r="M27" s="344">
        <f>IF(M$11=$D$6, BAN_volumes!$M27,0)</f>
        <v>0</v>
      </c>
      <c r="N27" s="343">
        <f>IF(N$11=$D$6, BAN_volumes!$J27*BAN_volumes!$K27,0)</f>
        <v>0</v>
      </c>
      <c r="O27" s="343">
        <f>IF(O$11=IF($D27="design", $D$5, $D$6), SUMPRODUCT(BAN_volumes!$Q27:$U27,BAN_volumes!$Q$13:$U$13)+BAN_volumes!$O27,0)</f>
        <v>0</v>
      </c>
      <c r="P27" s="344">
        <f>IF(P$11=$D$6, BAN_volumes!$M27,0)</f>
        <v>0</v>
      </c>
      <c r="Q27" s="343">
        <f>IF(Q$11=$D$6, BAN_volumes!$J27*BAN_volumes!$K27,0)</f>
        <v>0</v>
      </c>
      <c r="R27" s="343">
        <f>IF(R$11=IF($D27="design", $D$5, $D$6), SUMPRODUCT(BAN_volumes!$Q27:$U27,BAN_volumes!$Q$13:$U$13)+BAN_volumes!$O27,0)</f>
        <v>0</v>
      </c>
      <c r="S27" s="344">
        <f>IF(S$11=$D$6, BAN_volumes!$M27,0)</f>
        <v>0</v>
      </c>
      <c r="T27" s="138"/>
      <c r="U27" s="345">
        <f t="shared" si="0"/>
        <v>0</v>
      </c>
      <c r="V27" s="345">
        <f t="shared" ca="1" si="0"/>
        <v>364333.75623758382</v>
      </c>
      <c r="W27" s="345">
        <f t="shared" si="0"/>
        <v>0</v>
      </c>
      <c r="X27" s="345">
        <f t="shared" si="0"/>
        <v>0</v>
      </c>
      <c r="Y27" s="138"/>
      <c r="Z27" s="345">
        <f t="shared" ca="1" si="2"/>
        <v>364333.75623758382</v>
      </c>
    </row>
    <row r="28" spans="2:26">
      <c r="D28" t="s">
        <v>143</v>
      </c>
      <c r="E28" s="12"/>
      <c r="F28" s="12"/>
      <c r="G28" s="106"/>
      <c r="H28" s="346">
        <f>IF(H$11=$D$6, BAN_volumes!$J28*BAN_volumes!$K28,0)</f>
        <v>0</v>
      </c>
      <c r="I28" s="343">
        <f>IF(I$11=IF($D28="design", $D$5, $D$6), SUMPRODUCT(BAN_volumes!$Q28:$U28,BAN_volumes!$Q$13:$U$13)+BAN_volumes!$O28,0)</f>
        <v>0</v>
      </c>
      <c r="J28" s="344">
        <f>IF(J$11=$D$6, BAN_volumes!$M28,0)</f>
        <v>0</v>
      </c>
      <c r="K28" s="343">
        <f>IF(K$11=$D$6, BAN_volumes!$J28*BAN_volumes!$K28,0)</f>
        <v>869526</v>
      </c>
      <c r="L28" s="343">
        <f ca="1">IF(L$11=IF($D28="design", $D$5, $D$6), SUMPRODUCT(BAN_volumes!$Q28:$U28,BAN_volumes!$Q$13:$U$13)+BAN_volumes!$O28,0)</f>
        <v>0</v>
      </c>
      <c r="M28" s="344">
        <f>IF(M$11=$D$6, BAN_volumes!$M28,0)</f>
        <v>0</v>
      </c>
      <c r="N28" s="343">
        <f>IF(N$11=$D$6, BAN_volumes!$J28*BAN_volumes!$K28,0)</f>
        <v>0</v>
      </c>
      <c r="O28" s="343">
        <f>IF(O$11=IF($D28="design", $D$5, $D$6), SUMPRODUCT(BAN_volumes!$Q28:$U28,BAN_volumes!$Q$13:$U$13)+BAN_volumes!$O28,0)</f>
        <v>0</v>
      </c>
      <c r="P28" s="344">
        <f>IF(P$11=$D$6, BAN_volumes!$M28,0)</f>
        <v>0</v>
      </c>
      <c r="Q28" s="343">
        <f>IF(Q$11=$D$6, BAN_volumes!$J28*BAN_volumes!$K28,0)</f>
        <v>0</v>
      </c>
      <c r="R28" s="343">
        <f>IF(R$11=IF($D28="design", $D$5, $D$6), SUMPRODUCT(BAN_volumes!$Q28:$U28,BAN_volumes!$Q$13:$U$13)+BAN_volumes!$O28,0)</f>
        <v>0</v>
      </c>
      <c r="S28" s="344">
        <f>IF(S$11=$D$6, BAN_volumes!$M28,0)</f>
        <v>0</v>
      </c>
      <c r="T28" s="138"/>
      <c r="U28" s="345">
        <f t="shared" si="0"/>
        <v>0</v>
      </c>
      <c r="V28" s="345">
        <f t="shared" ca="1" si="0"/>
        <v>869526</v>
      </c>
      <c r="W28" s="345">
        <f t="shared" si="0"/>
        <v>0</v>
      </c>
      <c r="X28" s="345">
        <f t="shared" si="0"/>
        <v>0</v>
      </c>
      <c r="Y28" s="138"/>
      <c r="Z28" s="345">
        <f t="shared" ca="1" si="2"/>
        <v>869526</v>
      </c>
    </row>
    <row r="29" spans="2:26">
      <c r="D29" t="s">
        <v>181</v>
      </c>
      <c r="E29" s="12"/>
      <c r="F29" s="12"/>
      <c r="G29" s="106"/>
      <c r="H29" s="346">
        <f>IF(H$11=$D$6, BAN_volumes!$J29*BAN_volumes!$K29,0)</f>
        <v>0</v>
      </c>
      <c r="I29" s="343">
        <f>IF(I$11=IF($D29="design", $D$5, $D$6), SUMPRODUCT(BAN_volumes!$Q29:$U29,BAN_volumes!$Q$13:$U$13)+BAN_volumes!$O29,0)</f>
        <v>0</v>
      </c>
      <c r="J29" s="344">
        <f>IF(J$11=$D$6, BAN_volumes!$M29,0)</f>
        <v>0</v>
      </c>
      <c r="K29" s="343">
        <f>IF(K$11=$D$6, BAN_volumes!$J29*BAN_volumes!$K29,0)</f>
        <v>625174</v>
      </c>
      <c r="L29" s="343">
        <f ca="1">IF(L$11=IF($D29="design", $D$5, $D$6), SUMPRODUCT(BAN_volumes!$Q29:$U29,BAN_volumes!$Q$13:$U$13)+BAN_volumes!$O29,0)</f>
        <v>0</v>
      </c>
      <c r="M29" s="344">
        <f>IF(M$11=$D$6, BAN_volumes!$M29,0)</f>
        <v>0</v>
      </c>
      <c r="N29" s="343">
        <f>IF(N$11=$D$6, BAN_volumes!$J29*BAN_volumes!$K29,0)</f>
        <v>0</v>
      </c>
      <c r="O29" s="343">
        <f>IF(O$11=IF($D29="design", $D$5, $D$6), SUMPRODUCT(BAN_volumes!$Q29:$U29,BAN_volumes!$Q$13:$U$13)+BAN_volumes!$O29,0)</f>
        <v>0</v>
      </c>
      <c r="P29" s="344">
        <f>IF(P$11=$D$6, BAN_volumes!$M29,0)</f>
        <v>0</v>
      </c>
      <c r="Q29" s="343">
        <f>IF(Q$11=$D$6, BAN_volumes!$J29*BAN_volumes!$K29,0)</f>
        <v>0</v>
      </c>
      <c r="R29" s="343">
        <f>IF(R$11=IF($D29="design", $D$5, $D$6), SUMPRODUCT(BAN_volumes!$Q29:$U29,BAN_volumes!$Q$13:$U$13)+BAN_volumes!$O29,0)</f>
        <v>0</v>
      </c>
      <c r="S29" s="344">
        <f>IF(S$11=$D$6, BAN_volumes!$M29,0)</f>
        <v>0</v>
      </c>
      <c r="T29" s="138"/>
      <c r="U29" s="345">
        <f t="shared" si="0"/>
        <v>0</v>
      </c>
      <c r="V29" s="345">
        <f t="shared" ca="1" si="0"/>
        <v>625174</v>
      </c>
      <c r="W29" s="345">
        <f t="shared" si="0"/>
        <v>0</v>
      </c>
      <c r="X29" s="345">
        <f t="shared" si="0"/>
        <v>0</v>
      </c>
      <c r="Y29" s="138"/>
      <c r="Z29" s="345">
        <f t="shared" ca="1" si="2"/>
        <v>625174</v>
      </c>
    </row>
    <row r="30" spans="2:26">
      <c r="D30" t="s">
        <v>165</v>
      </c>
      <c r="E30" s="12"/>
      <c r="F30" s="12"/>
      <c r="G30" s="106"/>
      <c r="H30" s="346">
        <f>IF(H$11=$D$6, BAN_volumes!$J30*BAN_volumes!$K30,0)</f>
        <v>0</v>
      </c>
      <c r="I30" s="343">
        <f>IF(I$11=IF($D30="design", $D$5, $D$6), SUMPRODUCT(BAN_volumes!$Q30:$U30,BAN_volumes!$Q$13:$U$13)+BAN_volumes!$O30,0)</f>
        <v>0</v>
      </c>
      <c r="J30" s="344">
        <f>IF(J$11=$D$6, BAN_volumes!$M30,0)</f>
        <v>0</v>
      </c>
      <c r="K30" s="343">
        <f>IF(K$11=$D$6, BAN_volumes!$J30*BAN_volumes!$K30,0)</f>
        <v>3310008</v>
      </c>
      <c r="L30" s="343">
        <f ca="1">IF(L$11=IF($D30="design", $D$5, $D$6), SUMPRODUCT(BAN_volumes!$Q30:$U30,BAN_volumes!$Q$13:$U$13)+BAN_volumes!$O30,0)</f>
        <v>0</v>
      </c>
      <c r="M30" s="344">
        <f>IF(M$11=$D$6, BAN_volumes!$M30,0)</f>
        <v>0</v>
      </c>
      <c r="N30" s="343">
        <f>IF(N$11=$D$6, BAN_volumes!$J30*BAN_volumes!$K30,0)</f>
        <v>0</v>
      </c>
      <c r="O30" s="343">
        <f>IF(O$11=IF($D30="design", $D$5, $D$6), SUMPRODUCT(BAN_volumes!$Q30:$U30,BAN_volumes!$Q$13:$U$13)+BAN_volumes!$O30,0)</f>
        <v>0</v>
      </c>
      <c r="P30" s="344">
        <f>IF(P$11=$D$6, BAN_volumes!$M30,0)</f>
        <v>0</v>
      </c>
      <c r="Q30" s="343">
        <f>IF(Q$11=$D$6, BAN_volumes!$J30*BAN_volumes!$K30,0)</f>
        <v>0</v>
      </c>
      <c r="R30" s="343">
        <f>IF(R$11=IF($D30="design", $D$5, $D$6), SUMPRODUCT(BAN_volumes!$Q30:$U30,BAN_volumes!$Q$13:$U$13)+BAN_volumes!$O30,0)</f>
        <v>0</v>
      </c>
      <c r="S30" s="344">
        <f>IF(S$11=$D$6, BAN_volumes!$M30,0)</f>
        <v>0</v>
      </c>
      <c r="T30" s="138"/>
      <c r="U30" s="345">
        <f t="shared" si="0"/>
        <v>0</v>
      </c>
      <c r="V30" s="345">
        <f t="shared" ca="1" si="0"/>
        <v>3310008</v>
      </c>
      <c r="W30" s="345">
        <f t="shared" si="0"/>
        <v>0</v>
      </c>
      <c r="X30" s="345">
        <f t="shared" si="0"/>
        <v>0</v>
      </c>
      <c r="Y30" s="138"/>
      <c r="Z30" s="345">
        <f t="shared" ca="1" si="2"/>
        <v>3310008</v>
      </c>
    </row>
    <row r="31" spans="2:26">
      <c r="D31" t="s">
        <v>175</v>
      </c>
      <c r="E31" s="12"/>
      <c r="F31" s="12"/>
      <c r="G31" s="106"/>
      <c r="H31" s="346">
        <f>IF(H$11=$D$6, BAN_volumes!$J31*BAN_volumes!$K31,0)</f>
        <v>0</v>
      </c>
      <c r="I31" s="343">
        <f>IF(I$11=IF($D31="design", $D$5, $D$6), SUMPRODUCT(BAN_volumes!$Q31:$U31,BAN_volumes!$Q$13:$U$13)+BAN_volumes!$O31,0)</f>
        <v>0</v>
      </c>
      <c r="J31" s="344">
        <f>IF(J$11=$D$6, BAN_volumes!$M31,0)</f>
        <v>0</v>
      </c>
      <c r="K31" s="343">
        <f>IF(K$11=$D$6, BAN_volumes!$J31*BAN_volumes!$K31,0)</f>
        <v>800379</v>
      </c>
      <c r="L31" s="343">
        <f ca="1">IF(L$11=IF($D31="design", $D$5, $D$6), SUMPRODUCT(BAN_volumes!$Q31:$U31,BAN_volumes!$Q$13:$U$13)+BAN_volumes!$O31,0)</f>
        <v>0</v>
      </c>
      <c r="M31" s="344">
        <f>IF(M$11=$D$6, BAN_volumes!$M31,0)</f>
        <v>0</v>
      </c>
      <c r="N31" s="343">
        <f>IF(N$11=$D$6, BAN_volumes!$J31*BAN_volumes!$K31,0)</f>
        <v>0</v>
      </c>
      <c r="O31" s="343">
        <f>IF(O$11=IF($D31="design", $D$5, $D$6), SUMPRODUCT(BAN_volumes!$Q31:$U31,BAN_volumes!$Q$13:$U$13)+BAN_volumes!$O31,0)</f>
        <v>0</v>
      </c>
      <c r="P31" s="344">
        <f>IF(P$11=$D$6, BAN_volumes!$M31,0)</f>
        <v>0</v>
      </c>
      <c r="Q31" s="343">
        <f>IF(Q$11=$D$6, BAN_volumes!$J31*BAN_volumes!$K31,0)</f>
        <v>0</v>
      </c>
      <c r="R31" s="343">
        <f>IF(R$11=IF($D31="design", $D$5, $D$6), SUMPRODUCT(BAN_volumes!$Q31:$U31,BAN_volumes!$Q$13:$U$13)+BAN_volumes!$O31,0)</f>
        <v>0</v>
      </c>
      <c r="S31" s="344">
        <f>IF(S$11=$D$6, BAN_volumes!$M31,0)</f>
        <v>0</v>
      </c>
      <c r="T31" s="138"/>
      <c r="U31" s="345">
        <f t="shared" si="0"/>
        <v>0</v>
      </c>
      <c r="V31" s="345">
        <f t="shared" ca="1" si="0"/>
        <v>800379</v>
      </c>
      <c r="W31" s="345">
        <f t="shared" si="0"/>
        <v>0</v>
      </c>
      <c r="X31" s="345">
        <f t="shared" si="0"/>
        <v>0</v>
      </c>
      <c r="Y31" s="138"/>
      <c r="Z31" s="345">
        <f t="shared" ca="1" si="2"/>
        <v>800379</v>
      </c>
    </row>
    <row r="32" spans="2:26">
      <c r="D32" t="s">
        <v>152</v>
      </c>
      <c r="E32" s="12"/>
      <c r="F32" s="12"/>
      <c r="G32" s="106"/>
      <c r="H32" s="346">
        <f>IF(H$11=$D$6, BAN_volumes!$J32*BAN_volumes!$K32,0)</f>
        <v>0</v>
      </c>
      <c r="I32" s="343">
        <f>IF(I$11=IF($D32="design", $D$5, $D$6), SUMPRODUCT(BAN_volumes!$Q32:$U32,BAN_volumes!$Q$13:$U$13)+BAN_volumes!$O32,0)</f>
        <v>0</v>
      </c>
      <c r="J32" s="344">
        <f>IF(J$11=$D$6, BAN_volumes!$M32,0)</f>
        <v>0</v>
      </c>
      <c r="K32" s="343">
        <f>IF(K$11=$D$6, BAN_volumes!$J32*BAN_volumes!$K32,0)</f>
        <v>2114331</v>
      </c>
      <c r="L32" s="343">
        <f ca="1">IF(L$11=IF($D32="design", $D$5, $D$6), SUMPRODUCT(BAN_volumes!$Q32:$U32,BAN_volumes!$Q$13:$U$13)+BAN_volumes!$O32,0)</f>
        <v>0</v>
      </c>
      <c r="M32" s="344">
        <f>IF(M$11=$D$6, BAN_volumes!$M32,0)</f>
        <v>0</v>
      </c>
      <c r="N32" s="343">
        <f>IF(N$11=$D$6, BAN_volumes!$J32*BAN_volumes!$K32,0)</f>
        <v>0</v>
      </c>
      <c r="O32" s="343">
        <f>IF(O$11=IF($D32="design", $D$5, $D$6), SUMPRODUCT(BAN_volumes!$Q32:$U32,BAN_volumes!$Q$13:$U$13)+BAN_volumes!$O32,0)</f>
        <v>0</v>
      </c>
      <c r="P32" s="344">
        <f>IF(P$11=$D$6, BAN_volumes!$M32,0)</f>
        <v>0</v>
      </c>
      <c r="Q32" s="343">
        <f>IF(Q$11=$D$6, BAN_volumes!$J32*BAN_volumes!$K32,0)</f>
        <v>0</v>
      </c>
      <c r="R32" s="343">
        <f>IF(R$11=IF($D32="design", $D$5, $D$6), SUMPRODUCT(BAN_volumes!$Q32:$U32,BAN_volumes!$Q$13:$U$13)+BAN_volumes!$O32,0)</f>
        <v>0</v>
      </c>
      <c r="S32" s="344">
        <f>IF(S$11=$D$6, BAN_volumes!$M32,0)</f>
        <v>0</v>
      </c>
      <c r="T32" s="138"/>
      <c r="U32" s="345">
        <f t="shared" si="0"/>
        <v>0</v>
      </c>
      <c r="V32" s="345">
        <f t="shared" ca="1" si="0"/>
        <v>2114331</v>
      </c>
      <c r="W32" s="345">
        <f t="shared" si="0"/>
        <v>0</v>
      </c>
      <c r="X32" s="345">
        <f t="shared" si="0"/>
        <v>0</v>
      </c>
      <c r="Y32" s="138"/>
      <c r="Z32" s="345">
        <f t="shared" ca="1" si="2"/>
        <v>2114331</v>
      </c>
    </row>
    <row r="33" spans="1:26">
      <c r="D33" t="s">
        <v>153</v>
      </c>
      <c r="E33" s="12"/>
      <c r="F33" s="12"/>
      <c r="G33" s="106"/>
      <c r="H33" s="346">
        <f>IF(H$11=$D$6, BAN_volumes!$J33*BAN_volumes!$K33,0)</f>
        <v>0</v>
      </c>
      <c r="I33" s="343">
        <f>IF(I$11=IF($D33="design", $D$5, $D$6), SUMPRODUCT(BAN_volumes!$Q33:$U33,BAN_volumes!$Q$13:$U$13)+BAN_volumes!$O33,0)</f>
        <v>0</v>
      </c>
      <c r="J33" s="344">
        <f>IF(J$11=$D$6, BAN_volumes!$M33,0)</f>
        <v>0</v>
      </c>
      <c r="K33" s="343">
        <f>IF(K$11=$D$6, BAN_volumes!$J33*BAN_volumes!$K33,0)</f>
        <v>4802274</v>
      </c>
      <c r="L33" s="343">
        <f ca="1">IF(L$11=IF($D33="design", $D$5, $D$6), SUMPRODUCT(BAN_volumes!$Q33:$U33,BAN_volumes!$Q$13:$U$13)+BAN_volumes!$O33,0)</f>
        <v>0</v>
      </c>
      <c r="M33" s="344">
        <f>IF(M$11=$D$6, BAN_volumes!$M33,0)</f>
        <v>0</v>
      </c>
      <c r="N33" s="343">
        <f>IF(N$11=$D$6, BAN_volumes!$J33*BAN_volumes!$K33,0)</f>
        <v>0</v>
      </c>
      <c r="O33" s="343">
        <f>IF(O$11=IF($D33="design", $D$5, $D$6), SUMPRODUCT(BAN_volumes!$Q33:$U33,BAN_volumes!$Q$13:$U$13)+BAN_volumes!$O33,0)</f>
        <v>0</v>
      </c>
      <c r="P33" s="344">
        <f>IF(P$11=$D$6, BAN_volumes!$M33,0)</f>
        <v>0</v>
      </c>
      <c r="Q33" s="343">
        <f>IF(Q$11=$D$6, BAN_volumes!$J33*BAN_volumes!$K33,0)</f>
        <v>0</v>
      </c>
      <c r="R33" s="343">
        <f>IF(R$11=IF($D33="design", $D$5, $D$6), SUMPRODUCT(BAN_volumes!$Q33:$U33,BAN_volumes!$Q$13:$U$13)+BAN_volumes!$O33,0)</f>
        <v>0</v>
      </c>
      <c r="S33" s="344">
        <f>IF(S$11=$D$6, BAN_volumes!$M33,0)</f>
        <v>0</v>
      </c>
      <c r="T33" s="138"/>
      <c r="U33" s="345">
        <f t="shared" si="0"/>
        <v>0</v>
      </c>
      <c r="V33" s="345">
        <f t="shared" ca="1" si="0"/>
        <v>4802274</v>
      </c>
      <c r="W33" s="345">
        <f t="shared" si="0"/>
        <v>0</v>
      </c>
      <c r="X33" s="345">
        <f t="shared" si="0"/>
        <v>0</v>
      </c>
      <c r="Y33" s="138"/>
      <c r="Z33" s="345">
        <f t="shared" ca="1" si="2"/>
        <v>4802274</v>
      </c>
    </row>
    <row r="34" spans="1:26">
      <c r="D34" t="s">
        <v>182</v>
      </c>
      <c r="E34" s="12"/>
      <c r="F34" s="12"/>
      <c r="G34" s="106"/>
      <c r="H34" s="346">
        <f>IF(H$11=$D$6, BAN_volumes!$J34*BAN_volumes!$K34,0)</f>
        <v>0</v>
      </c>
      <c r="I34" s="343">
        <f>IF(I$11=IF($D34="design", $D$5, $D$6), SUMPRODUCT(BAN_volumes!$Q34:$U34,BAN_volumes!$Q$13:$U$13)+BAN_volumes!$O34,0)</f>
        <v>0</v>
      </c>
      <c r="J34" s="344">
        <f>IF(J$11=$D$6, BAN_volumes!$M34,0)</f>
        <v>0</v>
      </c>
      <c r="K34" s="343">
        <f>IF(K$11=$D$6, BAN_volumes!$J34*BAN_volumes!$K34,0)</f>
        <v>819664</v>
      </c>
      <c r="L34" s="343">
        <f ca="1">IF(L$11=IF($D34="design", $D$5, $D$6), SUMPRODUCT(BAN_volumes!$Q34:$U34,BAN_volumes!$Q$13:$U$13)+BAN_volumes!$O34,0)</f>
        <v>0</v>
      </c>
      <c r="M34" s="344">
        <f>IF(M$11=$D$6, BAN_volumes!$M34,0)</f>
        <v>0</v>
      </c>
      <c r="N34" s="343">
        <f>IF(N$11=$D$6, BAN_volumes!$J34*BAN_volumes!$K34,0)</f>
        <v>0</v>
      </c>
      <c r="O34" s="343">
        <f>IF(O$11=IF($D34="design", $D$5, $D$6), SUMPRODUCT(BAN_volumes!$Q34:$U34,BAN_volumes!$Q$13:$U$13)+BAN_volumes!$O34,0)</f>
        <v>0</v>
      </c>
      <c r="P34" s="344">
        <f>IF(P$11=$D$6, BAN_volumes!$M34,0)</f>
        <v>0</v>
      </c>
      <c r="Q34" s="343">
        <f>IF(Q$11=$D$6, BAN_volumes!$J34*BAN_volumes!$K34,0)</f>
        <v>0</v>
      </c>
      <c r="R34" s="343">
        <f>IF(R$11=IF($D34="design", $D$5, $D$6), SUMPRODUCT(BAN_volumes!$Q34:$U34,BAN_volumes!$Q$13:$U$13)+BAN_volumes!$O34,0)</f>
        <v>0</v>
      </c>
      <c r="S34" s="344">
        <f>IF(S$11=$D$6, BAN_volumes!$M34,0)</f>
        <v>0</v>
      </c>
      <c r="T34" s="138"/>
      <c r="U34" s="345">
        <f t="shared" si="0"/>
        <v>0</v>
      </c>
      <c r="V34" s="345">
        <f t="shared" ca="1" si="0"/>
        <v>819664</v>
      </c>
      <c r="W34" s="345">
        <f t="shared" si="0"/>
        <v>0</v>
      </c>
      <c r="X34" s="345">
        <f t="shared" si="0"/>
        <v>0</v>
      </c>
      <c r="Y34" s="138"/>
      <c r="Z34" s="345">
        <f t="shared" ca="1" si="2"/>
        <v>819664</v>
      </c>
    </row>
    <row r="35" spans="1:26">
      <c r="D35" s="308" t="s">
        <v>172</v>
      </c>
      <c r="E35" s="12"/>
      <c r="F35" s="12"/>
      <c r="G35" s="106"/>
      <c r="H35" s="346">
        <f>IF(H$11=$D$6, BAN_volumes!$J35*BAN_volumes!$K35,0)</f>
        <v>0</v>
      </c>
      <c r="I35" s="343">
        <f>IF(I$11=IF($D35="design", $D$5, $D$6), SUMPRODUCT(BAN_volumes!$Q35:$U35,BAN_volumes!$Q$13:$U$13)+BAN_volumes!$O35,0)</f>
        <v>0</v>
      </c>
      <c r="J35" s="344">
        <f>IF(J$11=$D$6, BAN_volumes!$M35,0)</f>
        <v>0</v>
      </c>
      <c r="K35" s="343">
        <f>IF(K$11=$D$6, BAN_volumes!$J35*BAN_volumes!$K35,0)</f>
        <v>104343</v>
      </c>
      <c r="L35" s="343">
        <f ca="1">IF(L$11=IF($D35="design", $D$5, $D$6), SUMPRODUCT(BAN_volumes!$Q35:$U35,BAN_volumes!$Q$13:$U$13)+BAN_volumes!$O35,0)</f>
        <v>45144.071186325949</v>
      </c>
      <c r="M35" s="344">
        <f>IF(M$11=$D$6, BAN_volumes!$M35,0)</f>
        <v>289842</v>
      </c>
      <c r="N35" s="343">
        <f>IF(N$11=$D$6, BAN_volumes!$J35*BAN_volumes!$K35,0)</f>
        <v>0</v>
      </c>
      <c r="O35" s="343">
        <f>IF(O$11=IF($D35="design", $D$5, $D$6), SUMPRODUCT(BAN_volumes!$Q35:$U35,BAN_volumes!$Q$13:$U$13)+BAN_volumes!$O35,0)</f>
        <v>0</v>
      </c>
      <c r="P35" s="344">
        <f>IF(P$11=$D$6, BAN_volumes!$M35,0)</f>
        <v>0</v>
      </c>
      <c r="Q35" s="343">
        <f>IF(Q$11=$D$6, BAN_volumes!$J35*BAN_volumes!$K35,0)</f>
        <v>0</v>
      </c>
      <c r="R35" s="343">
        <f>IF(R$11=IF($D35="design", $D$5, $D$6), SUMPRODUCT(BAN_volumes!$Q35:$U35,BAN_volumes!$Q$13:$U$13)+BAN_volumes!$O35,0)</f>
        <v>0</v>
      </c>
      <c r="S35" s="344">
        <f>IF(S$11=$D$6, BAN_volumes!$M35,0)</f>
        <v>0</v>
      </c>
      <c r="T35" s="138"/>
      <c r="U35" s="345">
        <f t="shared" si="0"/>
        <v>0</v>
      </c>
      <c r="V35" s="345">
        <f t="shared" ca="1" si="0"/>
        <v>439329.07118632598</v>
      </c>
      <c r="W35" s="345">
        <f t="shared" si="0"/>
        <v>0</v>
      </c>
      <c r="X35" s="345">
        <f t="shared" si="0"/>
        <v>0</v>
      </c>
      <c r="Y35" s="138"/>
      <c r="Z35" s="345">
        <f t="shared" ca="1" si="2"/>
        <v>439329.07118632598</v>
      </c>
    </row>
    <row r="36" spans="1:26">
      <c r="D36" s="308" t="s">
        <v>187</v>
      </c>
      <c r="E36" s="12"/>
      <c r="F36" s="12"/>
      <c r="G36" s="106"/>
      <c r="H36" s="346">
        <f>IF(H$11=$D$6, BAN_volumes!$J36*BAN_volumes!$K36,0)</f>
        <v>0</v>
      </c>
      <c r="I36" s="343">
        <f>IF(I$11=IF($D36="design", $D$5, $D$6), SUMPRODUCT(BAN_volumes!$Q36:$U36,BAN_volumes!$Q$13:$U$13)+BAN_volumes!$O36,0)</f>
        <v>0</v>
      </c>
      <c r="J36" s="344">
        <f>IF(J$11=$D$6, BAN_volumes!$M36,0)</f>
        <v>0</v>
      </c>
      <c r="K36" s="343">
        <f>IF(K$11=$D$6, BAN_volumes!$J36*BAN_volumes!$K36,0)</f>
        <v>1515052</v>
      </c>
      <c r="L36" s="343">
        <f ca="1">IF(L$11=IF($D36="design", $D$5, $D$6), SUMPRODUCT(BAN_volumes!$Q36:$U36,BAN_volumes!$Q$13:$U$13)+BAN_volumes!$O36,0)</f>
        <v>183664.77713400632</v>
      </c>
      <c r="M36" s="344">
        <f>IF(M$11=$D$6, BAN_volumes!$M36,0)</f>
        <v>0</v>
      </c>
      <c r="N36" s="343">
        <f>IF(N$11=$D$6, BAN_volumes!$J36*BAN_volumes!$K36,0)</f>
        <v>0</v>
      </c>
      <c r="O36" s="343">
        <f>IF(O$11=IF($D36="design", $D$5, $D$6), SUMPRODUCT(BAN_volumes!$Q36:$U36,BAN_volumes!$Q$13:$U$13)+BAN_volumes!$O36,0)</f>
        <v>0</v>
      </c>
      <c r="P36" s="344">
        <f>IF(P$11=$D$6, BAN_volumes!$M36,0)</f>
        <v>0</v>
      </c>
      <c r="Q36" s="343">
        <f>IF(Q$11=$D$6, BAN_volumes!$J36*BAN_volumes!$K36,0)</f>
        <v>0</v>
      </c>
      <c r="R36" s="343">
        <f>IF(R$11=IF($D36="design", $D$5, $D$6), SUMPRODUCT(BAN_volumes!$Q36:$U36,BAN_volumes!$Q$13:$U$13)+BAN_volumes!$O36,0)</f>
        <v>0</v>
      </c>
      <c r="S36" s="344">
        <f>IF(S$11=$D$6, BAN_volumes!$M36,0)</f>
        <v>0</v>
      </c>
      <c r="T36" s="138"/>
      <c r="U36" s="345">
        <f t="shared" si="0"/>
        <v>0</v>
      </c>
      <c r="V36" s="345">
        <f t="shared" ca="1" si="0"/>
        <v>1698716.7771340064</v>
      </c>
      <c r="W36" s="345">
        <f t="shared" si="0"/>
        <v>0</v>
      </c>
      <c r="X36" s="345">
        <f t="shared" si="0"/>
        <v>0</v>
      </c>
      <c r="Y36" s="138"/>
      <c r="Z36" s="345">
        <f t="shared" ca="1" si="2"/>
        <v>1698716.7771340064</v>
      </c>
    </row>
    <row r="37" spans="1:26">
      <c r="E37" s="12"/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U37" s="114"/>
      <c r="V37" s="114"/>
      <c r="W37" s="114"/>
      <c r="X37" s="114"/>
      <c r="Z37" s="114"/>
    </row>
    <row r="38" spans="1:26" ht="15">
      <c r="A38" s="18"/>
      <c r="B38" s="9" t="s">
        <v>9</v>
      </c>
      <c r="C38" s="18"/>
      <c r="D38" s="18"/>
      <c r="E38" s="12"/>
      <c r="F38" s="12"/>
      <c r="G38" s="106"/>
      <c r="H38" s="18"/>
      <c r="I38" s="18"/>
      <c r="J38" s="106"/>
      <c r="K38" s="18"/>
      <c r="L38" s="18"/>
      <c r="M38" s="106"/>
      <c r="N38" s="18"/>
      <c r="O38" s="18"/>
      <c r="P38" s="106"/>
      <c r="Q38" s="18"/>
      <c r="R38" s="18"/>
      <c r="S38" s="106"/>
      <c r="U38" s="114"/>
      <c r="V38" s="114"/>
      <c r="W38" s="114"/>
      <c r="X38" s="114"/>
      <c r="Z38" s="114"/>
    </row>
    <row r="39" spans="1:26">
      <c r="C39" s="10" t="s">
        <v>10</v>
      </c>
      <c r="E39" s="12"/>
      <c r="F39" s="12"/>
      <c r="G39" s="106"/>
      <c r="H39" s="18"/>
      <c r="I39" s="18"/>
      <c r="J39" s="106"/>
      <c r="K39" s="18"/>
      <c r="L39" s="18"/>
      <c r="M39" s="106"/>
      <c r="N39" s="18"/>
      <c r="O39" s="18"/>
      <c r="P39" s="106"/>
      <c r="Q39" s="18"/>
      <c r="R39" s="18"/>
      <c r="S39" s="106"/>
      <c r="U39" s="114"/>
      <c r="V39" s="114"/>
      <c r="W39" s="114"/>
      <c r="X39" s="114"/>
      <c r="Z39" s="114"/>
    </row>
    <row r="40" spans="1:26">
      <c r="D40" t="s">
        <v>11</v>
      </c>
      <c r="E40" s="12"/>
      <c r="F40" s="12"/>
      <c r="G40" s="106"/>
      <c r="H40" s="346">
        <f>IF(H$11=$D$6, BAN_volumes!$J40*BAN_volumes!$K40,0)</f>
        <v>0</v>
      </c>
      <c r="I40" s="343">
        <f>IF(I$11=IF($D40="design", $D$5, $D$6), SUMPRODUCT(BAN_volumes!$Q40:$U40,BAN_volumes!$Q$13:$U$13)+BAN_volumes!$O40,0)</f>
        <v>0</v>
      </c>
      <c r="J40" s="344">
        <f>IF(J$11=$D$6, BAN_volumes!$M40,0)</f>
        <v>0</v>
      </c>
      <c r="K40" s="343">
        <f>IF(K$11=$D$6, BAN_volumes!$J40*BAN_volumes!$K40,0)</f>
        <v>3478101</v>
      </c>
      <c r="L40" s="343">
        <f ca="1">IF(L$11=IF($D40="design", $D$5, $D$6), SUMPRODUCT(BAN_volumes!$Q40:$U40,BAN_volumes!$Q$13:$U$13)+BAN_volumes!$O40,0)</f>
        <v>1005149.9253279946</v>
      </c>
      <c r="M40" s="344">
        <f>IF(M$11=$D$6, BAN_volumes!$M40,0)</f>
        <v>0</v>
      </c>
      <c r="N40" s="343">
        <f>IF(N$11=$D$6, BAN_volumes!$J40*BAN_volumes!$K40,0)</f>
        <v>0</v>
      </c>
      <c r="O40" s="343">
        <f>IF(O$11=IF($D40="design", $D$5, $D$6), SUMPRODUCT(BAN_volumes!$Q40:$U40,BAN_volumes!$Q$13:$U$13)+BAN_volumes!$O40,0)</f>
        <v>0</v>
      </c>
      <c r="P40" s="344">
        <f>IF(P$11=$D$6, BAN_volumes!$M40,0)</f>
        <v>0</v>
      </c>
      <c r="Q40" s="343">
        <f>IF(Q$11=$D$6, BAN_volumes!$J40*BAN_volumes!$K40,0)</f>
        <v>0</v>
      </c>
      <c r="R40" s="343">
        <f>IF(R$11=IF($D40="design", $D$5, $D$6), SUMPRODUCT(BAN_volumes!$Q40:$U40,BAN_volumes!$Q$13:$U$13)+BAN_volumes!$O40,0)</f>
        <v>0</v>
      </c>
      <c r="S40" s="344">
        <f>IF(S$11=$D$6, BAN_volumes!$M40,0)</f>
        <v>0</v>
      </c>
      <c r="T40" s="138"/>
      <c r="U40" s="345">
        <f t="shared" ref="U40:U52" si="3">SUMIF($H$11:$S$11,U$11, $H40:$S40)</f>
        <v>0</v>
      </c>
      <c r="V40" s="345">
        <f t="shared" ref="V40:X52" ca="1" si="4">SUMIF($H$11:$S$11,V$11, $H40:$S40)</f>
        <v>4483250.9253279949</v>
      </c>
      <c r="W40" s="345">
        <f t="shared" si="4"/>
        <v>0</v>
      </c>
      <c r="X40" s="345">
        <f t="shared" si="4"/>
        <v>0</v>
      </c>
      <c r="Y40" s="138"/>
      <c r="Z40" s="345">
        <f t="shared" ref="Z40:Z56" ca="1" si="5">SUM(U40:X40)</f>
        <v>4483250.9253279949</v>
      </c>
    </row>
    <row r="41" spans="1:26">
      <c r="D41" t="s">
        <v>12</v>
      </c>
      <c r="E41" s="12"/>
      <c r="F41" s="12"/>
      <c r="G41" s="106"/>
      <c r="H41" s="346">
        <f>IF(H$11=$D$6, BAN_volumes!$J41*BAN_volumes!$K41,0)</f>
        <v>0</v>
      </c>
      <c r="I41" s="343">
        <f>IF(I$11=IF($D41="design", $D$5, $D$6), SUMPRODUCT(BAN_volumes!$Q41:$U41,BAN_volumes!$Q$13:$U$13)+BAN_volumes!$O41,0)</f>
        <v>0</v>
      </c>
      <c r="J41" s="344">
        <f>IF(J$11=$D$6, BAN_volumes!$M41,0)</f>
        <v>0</v>
      </c>
      <c r="K41" s="343">
        <f>IF(K$11=$D$6, BAN_volumes!$J41*BAN_volumes!$K41,0)</f>
        <v>144921</v>
      </c>
      <c r="L41" s="343">
        <f ca="1">IF(L$11=IF($D41="design", $D$5, $D$6), SUMPRODUCT(BAN_volumes!$Q41:$U41,BAN_volumes!$Q$13:$U$13)+BAN_volumes!$O41,0)</f>
        <v>0</v>
      </c>
      <c r="M41" s="344">
        <f>IF(M$11=$D$6, BAN_volumes!$M41,0)</f>
        <v>0</v>
      </c>
      <c r="N41" s="343">
        <f>IF(N$11=$D$6, BAN_volumes!$J41*BAN_volumes!$K41,0)</f>
        <v>0</v>
      </c>
      <c r="O41" s="343">
        <f>IF(O$11=IF($D41="design", $D$5, $D$6), SUMPRODUCT(BAN_volumes!$Q41:$U41,BAN_volumes!$Q$13:$U$13)+BAN_volumes!$O41,0)</f>
        <v>0</v>
      </c>
      <c r="P41" s="344">
        <f>IF(P$11=$D$6, BAN_volumes!$M41,0)</f>
        <v>0</v>
      </c>
      <c r="Q41" s="343">
        <f>IF(Q$11=$D$6, BAN_volumes!$J41*BAN_volumes!$K41,0)</f>
        <v>0</v>
      </c>
      <c r="R41" s="343">
        <f>IF(R$11=IF($D41="design", $D$5, $D$6), SUMPRODUCT(BAN_volumes!$Q41:$U41,BAN_volumes!$Q$13:$U$13)+BAN_volumes!$O41,0)</f>
        <v>0</v>
      </c>
      <c r="S41" s="344">
        <f>IF(S$11=$D$6, BAN_volumes!$M41,0)</f>
        <v>0</v>
      </c>
      <c r="T41" s="138"/>
      <c r="U41" s="345">
        <f t="shared" si="3"/>
        <v>0</v>
      </c>
      <c r="V41" s="345">
        <f t="shared" ca="1" si="4"/>
        <v>144921</v>
      </c>
      <c r="W41" s="345">
        <f t="shared" si="4"/>
        <v>0</v>
      </c>
      <c r="X41" s="345">
        <f t="shared" si="4"/>
        <v>0</v>
      </c>
      <c r="Y41" s="138"/>
      <c r="Z41" s="345">
        <f t="shared" ref="Z41:Z52" ca="1" si="6">SUM(U41:X41)</f>
        <v>144921</v>
      </c>
    </row>
    <row r="42" spans="1:26">
      <c r="D42" t="s">
        <v>178</v>
      </c>
      <c r="E42" s="12"/>
      <c r="F42" s="12"/>
      <c r="G42" s="106"/>
      <c r="H42" s="346">
        <f>IF(H$11=$D$6, BAN_volumes!$J42*BAN_volumes!$K42,0)</f>
        <v>0</v>
      </c>
      <c r="I42" s="343">
        <f>IF(I$11=IF($D42="design", $D$5, $D$6), SUMPRODUCT(BAN_volumes!$Q42:$U42,BAN_volumes!$Q$13:$U$13)+BAN_volumes!$O42,0)</f>
        <v>0</v>
      </c>
      <c r="J42" s="344">
        <f>IF(J$11=$D$6, BAN_volumes!$M42,0)</f>
        <v>0</v>
      </c>
      <c r="K42" s="343">
        <f>IF(K$11=$D$6, BAN_volumes!$J42*BAN_volumes!$K42,0)</f>
        <v>0</v>
      </c>
      <c r="L42" s="343">
        <f ca="1">IF(L$11=IF($D42="design", $D$5, $D$6), SUMPRODUCT(BAN_volumes!$Q42:$U42,BAN_volumes!$Q$13:$U$13)+BAN_volumes!$O42,0)</f>
        <v>0</v>
      </c>
      <c r="M42" s="344">
        <f>IF(M$11=$D$6, BAN_volumes!$M42,0)</f>
        <v>0</v>
      </c>
      <c r="N42" s="343">
        <f>IF(N$11=$D$6, BAN_volumes!$J42*BAN_volumes!$K42,0)</f>
        <v>0</v>
      </c>
      <c r="O42" s="343">
        <f>IF(O$11=IF($D42="design", $D$5, $D$6), SUMPRODUCT(BAN_volumes!$Q42:$U42,BAN_volumes!$Q$13:$U$13)+BAN_volumes!$O42,0)</f>
        <v>0</v>
      </c>
      <c r="P42" s="344">
        <f>IF(P$11=$D$6, BAN_volumes!$M42,0)</f>
        <v>0</v>
      </c>
      <c r="Q42" s="343">
        <f>IF(Q$11=$D$6, BAN_volumes!$J42*BAN_volumes!$K42,0)</f>
        <v>0</v>
      </c>
      <c r="R42" s="343">
        <f>IF(R$11=IF($D42="design", $D$5, $D$6), SUMPRODUCT(BAN_volumes!$Q42:$U42,BAN_volumes!$Q$13:$U$13)+BAN_volumes!$O42,0)</f>
        <v>0</v>
      </c>
      <c r="S42" s="344">
        <f>IF(S$11=$D$6, BAN_volumes!$M42,0)</f>
        <v>0</v>
      </c>
      <c r="T42" s="138"/>
      <c r="U42" s="345">
        <f t="shared" si="3"/>
        <v>0</v>
      </c>
      <c r="V42" s="345">
        <f t="shared" ca="1" si="4"/>
        <v>0</v>
      </c>
      <c r="W42" s="345">
        <f t="shared" si="4"/>
        <v>0</v>
      </c>
      <c r="X42" s="345">
        <f t="shared" si="4"/>
        <v>0</v>
      </c>
      <c r="Y42" s="138"/>
      <c r="Z42" s="345">
        <f t="shared" ca="1" si="6"/>
        <v>0</v>
      </c>
    </row>
    <row r="43" spans="1:26">
      <c r="D43" t="s">
        <v>13</v>
      </c>
      <c r="E43" s="12"/>
      <c r="F43" s="12"/>
      <c r="G43" s="106"/>
      <c r="H43" s="346">
        <f>IF(H$11=$D$6, BAN_volumes!$J43*BAN_volumes!$K43,0)</f>
        <v>0</v>
      </c>
      <c r="I43" s="343">
        <f>IF(I$11=IF($D43="design", $D$5, $D$6), SUMPRODUCT(BAN_volumes!$Q43:$U43,BAN_volumes!$Q$13:$U$13)+BAN_volumes!$O43,0)</f>
        <v>0</v>
      </c>
      <c r="J43" s="344">
        <f>IF(J$11=$D$6, BAN_volumes!$M43,0)</f>
        <v>0</v>
      </c>
      <c r="K43" s="343">
        <f>IF(K$11=$D$6, BAN_volumes!$J43*BAN_volumes!$K43,0)</f>
        <v>200427</v>
      </c>
      <c r="L43" s="343">
        <f ca="1">IF(L$11=IF($D43="design", $D$5, $D$6), SUMPRODUCT(BAN_volumes!$Q43:$U43,BAN_volumes!$Q$13:$U$13)+BAN_volumes!$O43,0)</f>
        <v>0</v>
      </c>
      <c r="M43" s="344">
        <f>IF(M$11=$D$6, BAN_volumes!$M43,0)</f>
        <v>0</v>
      </c>
      <c r="N43" s="343">
        <f>IF(N$11=$D$6, BAN_volumes!$J43*BAN_volumes!$K43,0)</f>
        <v>0</v>
      </c>
      <c r="O43" s="343">
        <f>IF(O$11=IF($D43="design", $D$5, $D$6), SUMPRODUCT(BAN_volumes!$Q43:$U43,BAN_volumes!$Q$13:$U$13)+BAN_volumes!$O43,0)</f>
        <v>0</v>
      </c>
      <c r="P43" s="344">
        <f>IF(P$11=$D$6, BAN_volumes!$M43,0)</f>
        <v>0</v>
      </c>
      <c r="Q43" s="343">
        <f>IF(Q$11=$D$6, BAN_volumes!$J43*BAN_volumes!$K43,0)</f>
        <v>0</v>
      </c>
      <c r="R43" s="343">
        <f>IF(R$11=IF($D43="design", $D$5, $D$6), SUMPRODUCT(BAN_volumes!$Q43:$U43,BAN_volumes!$Q$13:$U$13)+BAN_volumes!$O43,0)</f>
        <v>0</v>
      </c>
      <c r="S43" s="344">
        <f>IF(S$11=$D$6, BAN_volumes!$M43,0)</f>
        <v>0</v>
      </c>
      <c r="T43" s="138"/>
      <c r="U43" s="345">
        <f t="shared" si="3"/>
        <v>0</v>
      </c>
      <c r="V43" s="345">
        <f t="shared" ca="1" si="4"/>
        <v>200427</v>
      </c>
      <c r="W43" s="345">
        <f t="shared" si="4"/>
        <v>0</v>
      </c>
      <c r="X43" s="345">
        <f t="shared" si="4"/>
        <v>0</v>
      </c>
      <c r="Y43" s="138"/>
      <c r="Z43" s="345">
        <f t="shared" ca="1" si="6"/>
        <v>200427</v>
      </c>
    </row>
    <row r="44" spans="1:26">
      <c r="D44" t="s">
        <v>23</v>
      </c>
      <c r="E44" s="12"/>
      <c r="F44" s="12"/>
      <c r="G44" s="106"/>
      <c r="H44" s="346">
        <f>IF(H$11=$D$6, BAN_volumes!$J44*BAN_volumes!$K44,0)</f>
        <v>0</v>
      </c>
      <c r="I44" s="343">
        <f>IF(I$11=IF($D44="design", $D$5, $D$6), SUMPRODUCT(BAN_volumes!$Q44:$U44,BAN_volumes!$Q$13:$U$13)+BAN_volumes!$O44,0)</f>
        <v>0</v>
      </c>
      <c r="J44" s="344">
        <f>IF(J$11=$D$6, BAN_volumes!$M44,0)</f>
        <v>0</v>
      </c>
      <c r="K44" s="343">
        <f>IF(K$11=$D$6, BAN_volumes!$J44*BAN_volumes!$K44,0)</f>
        <v>0</v>
      </c>
      <c r="L44" s="343">
        <f ca="1">IF(L$11=IF($D44="design", $D$5, $D$6), SUMPRODUCT(BAN_volumes!$Q44:$U44,BAN_volumes!$Q$13:$U$13)+BAN_volumes!$O44,0)</f>
        <v>0</v>
      </c>
      <c r="M44" s="344">
        <f>IF(M$11=$D$6, BAN_volumes!$M44,0)</f>
        <v>0</v>
      </c>
      <c r="N44" s="343">
        <f>IF(N$11=$D$6, BAN_volumes!$J44*BAN_volumes!$K44,0)</f>
        <v>0</v>
      </c>
      <c r="O44" s="343">
        <f>IF(O$11=IF($D44="design", $D$5, $D$6), SUMPRODUCT(BAN_volumes!$Q44:$U44,BAN_volumes!$Q$13:$U$13)+BAN_volumes!$O44,0)</f>
        <v>0</v>
      </c>
      <c r="P44" s="344">
        <f>IF(P$11=$D$6, BAN_volumes!$M44,0)</f>
        <v>0</v>
      </c>
      <c r="Q44" s="343">
        <f>IF(Q$11=$D$6, BAN_volumes!$J44*BAN_volumes!$K44,0)</f>
        <v>0</v>
      </c>
      <c r="R44" s="343">
        <f>IF(R$11=IF($D44="design", $D$5, $D$6), SUMPRODUCT(BAN_volumes!$Q44:$U44,BAN_volumes!$Q$13:$U$13)+BAN_volumes!$O44,0)</f>
        <v>0</v>
      </c>
      <c r="S44" s="344">
        <f>IF(S$11=$D$6, BAN_volumes!$M44,0)</f>
        <v>0</v>
      </c>
      <c r="T44" s="138"/>
      <c r="U44" s="345">
        <f t="shared" si="3"/>
        <v>0</v>
      </c>
      <c r="V44" s="345">
        <f t="shared" ca="1" si="4"/>
        <v>0</v>
      </c>
      <c r="W44" s="345">
        <f t="shared" si="4"/>
        <v>0</v>
      </c>
      <c r="X44" s="345">
        <f t="shared" si="4"/>
        <v>0</v>
      </c>
      <c r="Y44" s="138"/>
      <c r="Z44" s="345">
        <f t="shared" ca="1" si="6"/>
        <v>0</v>
      </c>
    </row>
    <row r="45" spans="1:26">
      <c r="D45" t="s">
        <v>24</v>
      </c>
      <c r="E45" s="12"/>
      <c r="F45" s="12"/>
      <c r="G45" s="106"/>
      <c r="H45" s="346">
        <f>IF(H$11=$D$6, BAN_volumes!$J45*BAN_volumes!$K45,0)</f>
        <v>0</v>
      </c>
      <c r="I45" s="343">
        <f>IF(I$11=IF($D45="design", $D$5, $D$6), SUMPRODUCT(BAN_volumes!$Q45:$U45,BAN_volumes!$Q$13:$U$13)+BAN_volumes!$O45,0)</f>
        <v>0</v>
      </c>
      <c r="J45" s="344">
        <f>IF(J$11=$D$6, BAN_volumes!$M45,0)</f>
        <v>0</v>
      </c>
      <c r="K45" s="343">
        <f>IF(K$11=$D$6, BAN_volumes!$J45*BAN_volumes!$K45,0)</f>
        <v>104344</v>
      </c>
      <c r="L45" s="343">
        <f ca="1">IF(L$11=IF($D45="design", $D$5, $D$6), SUMPRODUCT(BAN_volumes!$Q45:$U45,BAN_volumes!$Q$13:$U$13)+BAN_volumes!$O45,0)</f>
        <v>0</v>
      </c>
      <c r="M45" s="344">
        <f>IF(M$11=$D$6, BAN_volumes!$M45,0)</f>
        <v>0</v>
      </c>
      <c r="N45" s="343">
        <f>IF(N$11=$D$6, BAN_volumes!$J45*BAN_volumes!$K45,0)</f>
        <v>0</v>
      </c>
      <c r="O45" s="343">
        <f>IF(O$11=IF($D45="design", $D$5, $D$6), SUMPRODUCT(BAN_volumes!$Q45:$U45,BAN_volumes!$Q$13:$U$13)+BAN_volumes!$O45,0)</f>
        <v>0</v>
      </c>
      <c r="P45" s="344">
        <f>IF(P$11=$D$6, BAN_volumes!$M45,0)</f>
        <v>0</v>
      </c>
      <c r="Q45" s="343">
        <f>IF(Q$11=$D$6, BAN_volumes!$J45*BAN_volumes!$K45,0)</f>
        <v>0</v>
      </c>
      <c r="R45" s="343">
        <f>IF(R$11=IF($D45="design", $D$5, $D$6), SUMPRODUCT(BAN_volumes!$Q45:$U45,BAN_volumes!$Q$13:$U$13)+BAN_volumes!$O45,0)</f>
        <v>0</v>
      </c>
      <c r="S45" s="344">
        <f>IF(S$11=$D$6, BAN_volumes!$M45,0)</f>
        <v>0</v>
      </c>
      <c r="T45" s="138"/>
      <c r="U45" s="345">
        <f t="shared" si="3"/>
        <v>0</v>
      </c>
      <c r="V45" s="345">
        <f t="shared" ca="1" si="4"/>
        <v>104344</v>
      </c>
      <c r="W45" s="345">
        <f t="shared" si="4"/>
        <v>0</v>
      </c>
      <c r="X45" s="345">
        <f t="shared" si="4"/>
        <v>0</v>
      </c>
      <c r="Y45" s="138"/>
      <c r="Z45" s="345">
        <f t="shared" ca="1" si="6"/>
        <v>104344</v>
      </c>
    </row>
    <row r="46" spans="1:26">
      <c r="D46" t="s">
        <v>14</v>
      </c>
      <c r="E46" s="12"/>
      <c r="F46" s="12"/>
      <c r="G46" s="106"/>
      <c r="H46" s="346">
        <f>IF(H$11=$D$6, BAN_volumes!$J46*BAN_volumes!$K46,0)</f>
        <v>0</v>
      </c>
      <c r="I46" s="343">
        <f>IF(I$11=IF($D46="design", $D$5, $D$6), SUMPRODUCT(BAN_volumes!$Q46:$U46,BAN_volumes!$Q$13:$U$13)+BAN_volumes!$O46,0)</f>
        <v>0</v>
      </c>
      <c r="J46" s="344">
        <f>IF(J$11=$D$6, BAN_volumes!$M46,0)</f>
        <v>0</v>
      </c>
      <c r="K46" s="343">
        <f>IF(K$11=$D$6, BAN_volumes!$J46*BAN_volumes!$K46,0)</f>
        <v>309177</v>
      </c>
      <c r="L46" s="343">
        <f ca="1">IF(L$11=IF($D46="design", $D$5, $D$6), SUMPRODUCT(BAN_volumes!$Q46:$U46,BAN_volumes!$Q$13:$U$13)+BAN_volumes!$O46,0)</f>
        <v>0</v>
      </c>
      <c r="M46" s="344">
        <f>IF(M$11=$D$6, BAN_volumes!$M46,0)</f>
        <v>0</v>
      </c>
      <c r="N46" s="343">
        <f>IF(N$11=$D$6, BAN_volumes!$J46*BAN_volumes!$K46,0)</f>
        <v>0</v>
      </c>
      <c r="O46" s="343">
        <f>IF(O$11=IF($D46="design", $D$5, $D$6), SUMPRODUCT(BAN_volumes!$Q46:$U46,BAN_volumes!$Q$13:$U$13)+BAN_volumes!$O46,0)</f>
        <v>0</v>
      </c>
      <c r="P46" s="344">
        <f>IF(P$11=$D$6, BAN_volumes!$M46,0)</f>
        <v>0</v>
      </c>
      <c r="Q46" s="343">
        <f>IF(Q$11=$D$6, BAN_volumes!$J46*BAN_volumes!$K46,0)</f>
        <v>0</v>
      </c>
      <c r="R46" s="343">
        <f>IF(R$11=IF($D46="design", $D$5, $D$6), SUMPRODUCT(BAN_volumes!$Q46:$U46,BAN_volumes!$Q$13:$U$13)+BAN_volumes!$O46,0)</f>
        <v>0</v>
      </c>
      <c r="S46" s="344">
        <f>IF(S$11=$D$6, BAN_volumes!$M46,0)</f>
        <v>0</v>
      </c>
      <c r="T46" s="138"/>
      <c r="U46" s="345">
        <f t="shared" si="3"/>
        <v>0</v>
      </c>
      <c r="V46" s="345">
        <f t="shared" ca="1" si="4"/>
        <v>309177</v>
      </c>
      <c r="W46" s="345">
        <f t="shared" si="4"/>
        <v>0</v>
      </c>
      <c r="X46" s="345">
        <f t="shared" si="4"/>
        <v>0</v>
      </c>
      <c r="Y46" s="138"/>
      <c r="Z46" s="345">
        <f t="shared" ca="1" si="6"/>
        <v>309177</v>
      </c>
    </row>
    <row r="47" spans="1:26">
      <c r="D47" t="s">
        <v>15</v>
      </c>
      <c r="E47" s="12"/>
      <c r="F47" s="12"/>
      <c r="G47" s="106"/>
      <c r="H47" s="346">
        <f>IF(H$11=$D$6, BAN_volumes!$J47*BAN_volumes!$K47,0)</f>
        <v>0</v>
      </c>
      <c r="I47" s="343">
        <f>IF(I$11=IF($D47="design", $D$5, $D$6), SUMPRODUCT(BAN_volumes!$Q47:$U47,BAN_volumes!$Q$13:$U$13)+BAN_volumes!$O47,0)</f>
        <v>0</v>
      </c>
      <c r="J47" s="344">
        <f>IF(J$11=$D$6, BAN_volumes!$M47,0)</f>
        <v>0</v>
      </c>
      <c r="K47" s="343">
        <f>IF(K$11=$D$6, BAN_volumes!$J47*BAN_volumes!$K47,0)</f>
        <v>48307</v>
      </c>
      <c r="L47" s="343">
        <f ca="1">IF(L$11=IF($D47="design", $D$5, $D$6), SUMPRODUCT(BAN_volumes!$Q47:$U47,BAN_volumes!$Q$13:$U$13)+BAN_volumes!$O47,0)</f>
        <v>0</v>
      </c>
      <c r="M47" s="344">
        <f>IF(M$11=$D$6, BAN_volumes!$M47,0)</f>
        <v>0</v>
      </c>
      <c r="N47" s="343">
        <f>IF(N$11=$D$6, BAN_volumes!$J47*BAN_volumes!$K47,0)</f>
        <v>0</v>
      </c>
      <c r="O47" s="343">
        <f>IF(O$11=IF($D47="design", $D$5, $D$6), SUMPRODUCT(BAN_volumes!$Q47:$U47,BAN_volumes!$Q$13:$U$13)+BAN_volumes!$O47,0)</f>
        <v>0</v>
      </c>
      <c r="P47" s="344">
        <f>IF(P$11=$D$6, BAN_volumes!$M47,0)</f>
        <v>0</v>
      </c>
      <c r="Q47" s="343">
        <f>IF(Q$11=$D$6, BAN_volumes!$J47*BAN_volumes!$K47,0)</f>
        <v>0</v>
      </c>
      <c r="R47" s="343">
        <f>IF(R$11=IF($D47="design", $D$5, $D$6), SUMPRODUCT(BAN_volumes!$Q47:$U47,BAN_volumes!$Q$13:$U$13)+BAN_volumes!$O47,0)</f>
        <v>0</v>
      </c>
      <c r="S47" s="344">
        <f>IF(S$11=$D$6, BAN_volumes!$M47,0)</f>
        <v>0</v>
      </c>
      <c r="T47" s="138"/>
      <c r="U47" s="345">
        <f t="shared" si="3"/>
        <v>0</v>
      </c>
      <c r="V47" s="345">
        <f t="shared" ca="1" si="4"/>
        <v>48307</v>
      </c>
      <c r="W47" s="345">
        <f t="shared" si="4"/>
        <v>0</v>
      </c>
      <c r="X47" s="345">
        <f t="shared" si="4"/>
        <v>0</v>
      </c>
      <c r="Y47" s="138"/>
      <c r="Z47" s="345">
        <f t="shared" ca="1" si="6"/>
        <v>48307</v>
      </c>
    </row>
    <row r="48" spans="1:26">
      <c r="D48" t="s">
        <v>92</v>
      </c>
      <c r="E48" s="12"/>
      <c r="F48" s="12"/>
      <c r="G48" s="106"/>
      <c r="H48" s="346">
        <f>IF(H$11=$D$6, BAN_volumes!$J48*BAN_volumes!$K48,0)</f>
        <v>0</v>
      </c>
      <c r="I48" s="343">
        <f>IF(I$11=IF($D48="design", $D$5, $D$6), SUMPRODUCT(BAN_volumes!$Q48:$U48,BAN_volumes!$Q$13:$U$13)+BAN_volumes!$O48,0)</f>
        <v>0</v>
      </c>
      <c r="J48" s="344">
        <f>IF(J$11=$D$6, BAN_volumes!$M48,0)</f>
        <v>0</v>
      </c>
      <c r="K48" s="343">
        <f>IF(K$11=$D$6, BAN_volumes!$J48*BAN_volumes!$K48,0)</f>
        <v>0</v>
      </c>
      <c r="L48" s="343">
        <f ca="1">IF(L$11=IF($D48="design", $D$5, $D$6), SUMPRODUCT(BAN_volumes!$Q48:$U48,BAN_volumes!$Q$13:$U$13)+BAN_volumes!$O48,0)</f>
        <v>0</v>
      </c>
      <c r="M48" s="344">
        <f>IF(M$11=$D$6, BAN_volumes!$M48,0)</f>
        <v>0</v>
      </c>
      <c r="N48" s="343">
        <f>IF(N$11=$D$6, BAN_volumes!$J48*BAN_volumes!$K48,0)</f>
        <v>0</v>
      </c>
      <c r="O48" s="343">
        <f>IF(O$11=IF($D48="design", $D$5, $D$6), SUMPRODUCT(BAN_volumes!$Q48:$U48,BAN_volumes!$Q$13:$U$13)+BAN_volumes!$O48,0)</f>
        <v>0</v>
      </c>
      <c r="P48" s="344">
        <f>IF(P$11=$D$6, BAN_volumes!$M48,0)</f>
        <v>0</v>
      </c>
      <c r="Q48" s="343">
        <f>IF(Q$11=$D$6, BAN_volumes!$J48*BAN_volumes!$K48,0)</f>
        <v>0</v>
      </c>
      <c r="R48" s="343">
        <f>IF(R$11=IF($D48="design", $D$5, $D$6), SUMPRODUCT(BAN_volumes!$Q48:$U48,BAN_volumes!$Q$13:$U$13)+BAN_volumes!$O48,0)</f>
        <v>0</v>
      </c>
      <c r="S48" s="344">
        <f>IF(S$11=$D$6, BAN_volumes!$M48,0)</f>
        <v>0</v>
      </c>
      <c r="T48" s="138"/>
      <c r="U48" s="345">
        <f t="shared" si="3"/>
        <v>0</v>
      </c>
      <c r="V48" s="345">
        <f t="shared" ca="1" si="4"/>
        <v>0</v>
      </c>
      <c r="W48" s="345">
        <f t="shared" si="4"/>
        <v>0</v>
      </c>
      <c r="X48" s="345">
        <f t="shared" si="4"/>
        <v>0</v>
      </c>
      <c r="Y48" s="138"/>
      <c r="Z48" s="345">
        <f t="shared" ca="1" si="6"/>
        <v>0</v>
      </c>
    </row>
    <row r="49" spans="1:16361">
      <c r="D49" t="s">
        <v>57</v>
      </c>
      <c r="E49" s="12"/>
      <c r="F49" s="12"/>
      <c r="G49" s="106"/>
      <c r="H49" s="346">
        <f>IF(H$11=$D$6, BAN_volumes!$J49*BAN_volumes!$K49,0)</f>
        <v>0</v>
      </c>
      <c r="I49" s="343">
        <f>IF(I$11=IF($D49="design", $D$5, $D$6), SUMPRODUCT(BAN_volumes!$Q49:$U49,BAN_volumes!$Q$13:$U$13)+BAN_volumes!$O49,0)</f>
        <v>0</v>
      </c>
      <c r="J49" s="344">
        <f>IF(J$11=$D$6, BAN_volumes!$M49,0)</f>
        <v>0</v>
      </c>
      <c r="K49" s="343">
        <f>IF(K$11=$D$6, BAN_volumes!$J49*BAN_volumes!$K49,0)</f>
        <v>0</v>
      </c>
      <c r="L49" s="343">
        <f ca="1">IF(L$11=IF($D49="design", $D$5, $D$6), SUMPRODUCT(BAN_volumes!$Q49:$U49,BAN_volumes!$Q$13:$U$13)+BAN_volumes!$O49,0)</f>
        <v>0</v>
      </c>
      <c r="M49" s="344">
        <f>IF(M$11=$D$6, BAN_volumes!$M49,0)</f>
        <v>0</v>
      </c>
      <c r="N49" s="343">
        <f>IF(N$11=$D$6, BAN_volumes!$J49*BAN_volumes!$K49,0)</f>
        <v>0</v>
      </c>
      <c r="O49" s="343">
        <f>IF(O$11=IF($D49="design", $D$5, $D$6), SUMPRODUCT(BAN_volumes!$Q49:$U49,BAN_volumes!$Q$13:$U$13)+BAN_volumes!$O49,0)</f>
        <v>0</v>
      </c>
      <c r="P49" s="344">
        <f>IF(P$11=$D$6, BAN_volumes!$M49,0)</f>
        <v>0</v>
      </c>
      <c r="Q49" s="343">
        <f>IF(Q$11=$D$6, BAN_volumes!$J49*BAN_volumes!$K49,0)</f>
        <v>0</v>
      </c>
      <c r="R49" s="343">
        <f>IF(R$11=IF($D49="design", $D$5, $D$6), SUMPRODUCT(BAN_volumes!$Q49:$U49,BAN_volumes!$Q$13:$U$13)+BAN_volumes!$O49,0)</f>
        <v>0</v>
      </c>
      <c r="S49" s="344">
        <f>IF(S$11=$D$6, BAN_volumes!$M49,0)</f>
        <v>0</v>
      </c>
      <c r="T49" s="138"/>
      <c r="U49" s="345">
        <f t="shared" si="3"/>
        <v>0</v>
      </c>
      <c r="V49" s="345">
        <f t="shared" ca="1" si="4"/>
        <v>0</v>
      </c>
      <c r="W49" s="345">
        <f t="shared" si="4"/>
        <v>0</v>
      </c>
      <c r="X49" s="345">
        <f t="shared" si="4"/>
        <v>0</v>
      </c>
      <c r="Y49" s="138"/>
      <c r="Z49" s="345">
        <f t="shared" ca="1" si="6"/>
        <v>0</v>
      </c>
    </row>
    <row r="50" spans="1:16361">
      <c r="D50" t="s">
        <v>16</v>
      </c>
      <c r="E50" s="12"/>
      <c r="F50" s="12"/>
      <c r="G50" s="106"/>
      <c r="H50" s="346">
        <f>IF(H$11=$D$6, BAN_volumes!$J50*BAN_volumes!$K50,0)</f>
        <v>0</v>
      </c>
      <c r="I50" s="343">
        <f>IF(I$11=IF($D50="design", $D$5, $D$6), SUMPRODUCT(BAN_volumes!$Q50:$U50,BAN_volumes!$Q$13:$U$13)+BAN_volumes!$O50,0)</f>
        <v>0</v>
      </c>
      <c r="J50" s="344">
        <f>IF(J$11=$D$6, BAN_volumes!$M50,0)</f>
        <v>0</v>
      </c>
      <c r="K50" s="343">
        <f>IF(K$11=$D$6, BAN_volumes!$J50*BAN_volumes!$K50,0)</f>
        <v>49563</v>
      </c>
      <c r="L50" s="343">
        <f ca="1">IF(L$11=IF($D50="design", $D$5, $D$6), SUMPRODUCT(BAN_volumes!$Q50:$U50,BAN_volumes!$Q$13:$U$13)+BAN_volumes!$O50,0)</f>
        <v>0</v>
      </c>
      <c r="M50" s="344">
        <f>IF(M$11=$D$6, BAN_volumes!$M50,0)</f>
        <v>0</v>
      </c>
      <c r="N50" s="343">
        <f>IF(N$11=$D$6, BAN_volumes!$J50*BAN_volumes!$K50,0)</f>
        <v>0</v>
      </c>
      <c r="O50" s="343">
        <f>IF(O$11=IF($D50="design", $D$5, $D$6), SUMPRODUCT(BAN_volumes!$Q50:$U50,BAN_volumes!$Q$13:$U$13)+BAN_volumes!$O50,0)</f>
        <v>0</v>
      </c>
      <c r="P50" s="344">
        <f>IF(P$11=$D$6, BAN_volumes!$M50,0)</f>
        <v>0</v>
      </c>
      <c r="Q50" s="343">
        <f>IF(Q$11=$D$6, BAN_volumes!$J50*BAN_volumes!$K50,0)</f>
        <v>0</v>
      </c>
      <c r="R50" s="343">
        <f>IF(R$11=IF($D50="design", $D$5, $D$6), SUMPRODUCT(BAN_volumes!$Q50:$U50,BAN_volumes!$Q$13:$U$13)+BAN_volumes!$O50,0)</f>
        <v>0</v>
      </c>
      <c r="S50" s="344">
        <f>IF(S$11=$D$6, BAN_volumes!$M50,0)</f>
        <v>0</v>
      </c>
      <c r="T50" s="138"/>
      <c r="U50" s="345">
        <f t="shared" si="3"/>
        <v>0</v>
      </c>
      <c r="V50" s="345">
        <f t="shared" ca="1" si="4"/>
        <v>49563</v>
      </c>
      <c r="W50" s="345">
        <f t="shared" si="4"/>
        <v>0</v>
      </c>
      <c r="X50" s="345">
        <f t="shared" si="4"/>
        <v>0</v>
      </c>
      <c r="Y50" s="138"/>
      <c r="Z50" s="345">
        <f t="shared" ca="1" si="6"/>
        <v>49563</v>
      </c>
    </row>
    <row r="51" spans="1:16361">
      <c r="D51" s="315" t="s">
        <v>169</v>
      </c>
      <c r="E51" s="12"/>
      <c r="F51" s="12"/>
      <c r="G51" s="106"/>
      <c r="H51" s="346">
        <f>IF(H$11=$D$6, BAN_volumes!$J51*BAN_volumes!$K51,0)</f>
        <v>0</v>
      </c>
      <c r="I51" s="343">
        <f>IF(I$11=IF($D51="design", $D$5, $D$6), SUMPRODUCT(BAN_volumes!$Q51:$U51,BAN_volumes!$Q$13:$U$13)+BAN_volumes!$O51,0)</f>
        <v>0</v>
      </c>
      <c r="J51" s="344">
        <f>IF(J$11=$D$6, BAN_volumes!$M51,0)</f>
        <v>0</v>
      </c>
      <c r="K51" s="343">
        <f>IF(K$11=$D$6, BAN_volumes!$J51*BAN_volumes!$K51,0)</f>
        <v>216852</v>
      </c>
      <c r="L51" s="343">
        <f ca="1">IF(L$11=IF($D51="design", $D$5, $D$6), SUMPRODUCT(BAN_volumes!$Q51:$U51,BAN_volumes!$Q$13:$U$13)+BAN_volumes!$O51,0)</f>
        <v>0</v>
      </c>
      <c r="M51" s="344">
        <f>IF(M$11=$D$6, BAN_volumes!$M51,0)</f>
        <v>0</v>
      </c>
      <c r="N51" s="343">
        <f>IF(N$11=$D$6, BAN_volumes!$J51*BAN_volumes!$K51,0)</f>
        <v>0</v>
      </c>
      <c r="O51" s="343">
        <f>IF(O$11=IF($D51="design", $D$5, $D$6), SUMPRODUCT(BAN_volumes!$Q51:$U51,BAN_volumes!$Q$13:$U$13)+BAN_volumes!$O51,0)</f>
        <v>0</v>
      </c>
      <c r="P51" s="344">
        <f>IF(P$11=$D$6, BAN_volumes!$M51,0)</f>
        <v>0</v>
      </c>
      <c r="Q51" s="343">
        <f>IF(Q$11=$D$6, BAN_volumes!$J51*BAN_volumes!$K51,0)</f>
        <v>0</v>
      </c>
      <c r="R51" s="343">
        <f>IF(R$11=IF($D51="design", $D$5, $D$6), SUMPRODUCT(BAN_volumes!$Q51:$U51,BAN_volumes!$Q$13:$U$13)+BAN_volumes!$O51,0)</f>
        <v>0</v>
      </c>
      <c r="S51" s="344">
        <f>IF(S$11=$D$6, BAN_volumes!$M51,0)</f>
        <v>0</v>
      </c>
      <c r="T51" s="138"/>
      <c r="U51" s="345">
        <f t="shared" si="3"/>
        <v>0</v>
      </c>
      <c r="V51" s="345">
        <f t="shared" ca="1" si="4"/>
        <v>216852</v>
      </c>
      <c r="W51" s="345">
        <f t="shared" si="4"/>
        <v>0</v>
      </c>
      <c r="X51" s="345">
        <f t="shared" si="4"/>
        <v>0</v>
      </c>
      <c r="Y51" s="138"/>
      <c r="Z51" s="345">
        <f t="shared" ca="1" si="6"/>
        <v>216852</v>
      </c>
    </row>
    <row r="52" spans="1:16361">
      <c r="D52" s="315" t="s">
        <v>160</v>
      </c>
      <c r="E52" s="12"/>
      <c r="F52" s="12"/>
      <c r="G52" s="106"/>
      <c r="H52" s="346">
        <f>IF(H$11=$D$6, BAN_volumes!$J52*BAN_volumes!$K52,0)</f>
        <v>0</v>
      </c>
      <c r="I52" s="343">
        <f>IF(I$11=IF($D52="design", $D$5, $D$6), SUMPRODUCT(BAN_volumes!$Q52:$U52,BAN_volumes!$Q$13:$U$13)+BAN_volumes!$O52,0)</f>
        <v>0</v>
      </c>
      <c r="J52" s="344">
        <f>IF(J$11=$D$6, BAN_volumes!$M52,0)</f>
        <v>0</v>
      </c>
      <c r="K52" s="343">
        <f>IF(K$11=$D$6, BAN_volumes!$J52*BAN_volumes!$K52,0)</f>
        <v>352189</v>
      </c>
      <c r="L52" s="343">
        <f ca="1">IF(L$11=IF($D52="design", $D$5, $D$6), SUMPRODUCT(BAN_volumes!$Q52:$U52,BAN_volumes!$Q$13:$U$13)+BAN_volumes!$O52,0)</f>
        <v>0</v>
      </c>
      <c r="M52" s="344">
        <f>IF(M$11=$D$6, BAN_volumes!$M52,0)</f>
        <v>0</v>
      </c>
      <c r="N52" s="343">
        <f>IF(N$11=$D$6, BAN_volumes!$J52*BAN_volumes!$K52,0)</f>
        <v>0</v>
      </c>
      <c r="O52" s="343">
        <f>IF(O$11=IF($D52="design", $D$5, $D$6), SUMPRODUCT(BAN_volumes!$Q52:$U52,BAN_volumes!$Q$13:$U$13)+BAN_volumes!$O52,0)</f>
        <v>0</v>
      </c>
      <c r="P52" s="344">
        <f>IF(P$11=$D$6, BAN_volumes!$M52,0)</f>
        <v>0</v>
      </c>
      <c r="Q52" s="343">
        <f>IF(Q$11=$D$6, BAN_volumes!$J52*BAN_volumes!$K52,0)</f>
        <v>0</v>
      </c>
      <c r="R52" s="343">
        <f>IF(R$11=IF($D52="design", $D$5, $D$6), SUMPRODUCT(BAN_volumes!$Q52:$U52,BAN_volumes!$Q$13:$U$13)+BAN_volumes!$O52,0)</f>
        <v>0</v>
      </c>
      <c r="S52" s="344">
        <f>IF(S$11=$D$6, BAN_volumes!$M52,0)</f>
        <v>0</v>
      </c>
      <c r="T52" s="138"/>
      <c r="U52" s="345">
        <f t="shared" si="3"/>
        <v>0</v>
      </c>
      <c r="V52" s="345">
        <f t="shared" ca="1" si="4"/>
        <v>352189</v>
      </c>
      <c r="W52" s="345">
        <f t="shared" si="4"/>
        <v>0</v>
      </c>
      <c r="X52" s="345">
        <f t="shared" si="4"/>
        <v>0</v>
      </c>
      <c r="Y52" s="138"/>
      <c r="Z52" s="345">
        <f t="shared" ca="1" si="6"/>
        <v>352189</v>
      </c>
    </row>
    <row r="53" spans="1:16361">
      <c r="E53" s="12"/>
      <c r="F53" s="12"/>
      <c r="G53" s="106"/>
      <c r="H53" s="18"/>
      <c r="I53" s="18"/>
      <c r="J53" s="106"/>
      <c r="K53" s="18"/>
      <c r="L53" s="18"/>
      <c r="M53" s="106"/>
      <c r="N53" s="18"/>
      <c r="O53" s="18"/>
      <c r="P53" s="106"/>
      <c r="Q53" s="18"/>
      <c r="R53" s="18"/>
      <c r="S53" s="106"/>
      <c r="U53" s="112"/>
      <c r="V53" s="112"/>
      <c r="W53" s="112"/>
      <c r="X53" s="114"/>
      <c r="Z53" s="114"/>
    </row>
    <row r="54" spans="1:16361">
      <c r="B54" s="10"/>
      <c r="C54" s="10"/>
      <c r="D54" s="5" t="s">
        <v>126</v>
      </c>
      <c r="E54" s="12"/>
      <c r="F54" s="12"/>
      <c r="G54" s="106"/>
      <c r="H54" s="346">
        <f>IF(H$11=$D$6, BAN_volumes!$J54*BAN_volumes!$K54,0)</f>
        <v>0</v>
      </c>
      <c r="I54" s="343">
        <f>IF(I$11=IF($D54="design", $D$5, $D$6), SUMPRODUCT(BAN_volumes!$Q54:$U54,BAN_volumes!$Q$13:$U$13)+BAN_volumes!$O54,0)</f>
        <v>0</v>
      </c>
      <c r="J54" s="344">
        <f>IF(J$11=$D$6, BAN_volumes!$M54,0)</f>
        <v>0</v>
      </c>
      <c r="K54" s="343">
        <f>IF(K$11=$D$6, BAN_volumes!$J54*BAN_volumes!$K54,0)</f>
        <v>483593</v>
      </c>
      <c r="L54" s="343">
        <f ca="1">IF(L$11=IF($D54="design", $D$5, $D$6), SUMPRODUCT(BAN_volumes!$Q54:$U54,BAN_volumes!$Q$13:$U$13)+BAN_volumes!$O54,0)</f>
        <v>1645293.1772847257</v>
      </c>
      <c r="M54" s="344">
        <f>IF(M$11=$D$6, BAN_volumes!$M54,0)</f>
        <v>0</v>
      </c>
      <c r="N54" s="343">
        <f>IF(N$11=$D$6, BAN_volumes!$J54*BAN_volumes!$K54,0)</f>
        <v>0</v>
      </c>
      <c r="O54" s="343">
        <f>IF(O$11=IF($D54="design", $D$5, $D$6), SUMPRODUCT(BAN_volumes!$Q54:$U54,BAN_volumes!$Q$13:$U$13)+BAN_volumes!$O54,0)</f>
        <v>0</v>
      </c>
      <c r="P54" s="344">
        <f>IF(P$11=$D$6, BAN_volumes!$M54,0)</f>
        <v>0</v>
      </c>
      <c r="Q54" s="343">
        <f>IF(Q$11=$D$6, BAN_volumes!$J54*BAN_volumes!$K54,0)</f>
        <v>0</v>
      </c>
      <c r="R54" s="343">
        <f>IF(R$11=IF($D54="design", $D$5, $D$6), SUMPRODUCT(BAN_volumes!$Q54:$U54,BAN_volumes!$Q$13:$U$13)+BAN_volumes!$O54,0)</f>
        <v>0</v>
      </c>
      <c r="S54" s="344">
        <f>IF(S$11=$D$6, BAN_volumes!$M54,0)</f>
        <v>0</v>
      </c>
      <c r="T54" s="138"/>
      <c r="U54" s="345">
        <f>SUMIF($H$11:$S$11,U$11, $H54:$S54)</f>
        <v>0</v>
      </c>
      <c r="V54" s="345">
        <f ca="1">SUMIF($H$11:$S$11,V$11, $H54:$S54)</f>
        <v>2128886.1772847259</v>
      </c>
      <c r="W54" s="345">
        <f>SUMIF($H$11:$S$11,W$11, $H54:$S54)</f>
        <v>0</v>
      </c>
      <c r="X54" s="345">
        <f>SUMIF($H$11:$S$11,X$11, $H54:$S54)</f>
        <v>0</v>
      </c>
      <c r="Y54" s="138"/>
      <c r="Z54" s="345">
        <f t="shared" ca="1" si="5"/>
        <v>2128886.1772847259</v>
      </c>
    </row>
    <row r="55" spans="1:16361">
      <c r="C55" s="10"/>
      <c r="D55" s="5" t="s">
        <v>20</v>
      </c>
      <c r="E55" s="12"/>
      <c r="G55" s="106"/>
      <c r="H55" s="346">
        <f>IF(H$11=$D$6, BAN_volumes!$J55*BAN_volumes!$K55,0)</f>
        <v>0</v>
      </c>
      <c r="I55" s="343">
        <f>IF(I$11=IF($D55="design", $D$5, $D$6), SUMPRODUCT(BAN_volumes!$Q55:$U55,BAN_volumes!$Q$13:$U$13)+BAN_volumes!$O55,0)</f>
        <v>0</v>
      </c>
      <c r="J55" s="344">
        <f>IF(J$11=$D$6, BAN_volumes!$M55,0)</f>
        <v>0</v>
      </c>
      <c r="K55" s="343">
        <f>IF(K$11=$D$6, BAN_volumes!$J55*BAN_volumes!$K55,0)</f>
        <v>0</v>
      </c>
      <c r="L55" s="343">
        <f ca="1">IF(L$11=IF($D55="design", $D$5, $D$6), SUMPRODUCT(BAN_volumes!$Q55:$U55,BAN_volumes!$Q$13:$U$13)+BAN_volumes!$O55,0)</f>
        <v>1255073</v>
      </c>
      <c r="M55" s="344">
        <f>IF(M$11=$D$6, BAN_volumes!$M55,0)</f>
        <v>0</v>
      </c>
      <c r="N55" s="343">
        <f>IF(N$11=$D$6, BAN_volumes!$J55*BAN_volumes!$K55,0)</f>
        <v>0</v>
      </c>
      <c r="O55" s="343">
        <f>IF(O$11=IF($D55="design", $D$5, $D$6), SUMPRODUCT(BAN_volumes!$Q55:$U55,BAN_volumes!$Q$13:$U$13)+BAN_volumes!$O55,0)</f>
        <v>0</v>
      </c>
      <c r="P55" s="344">
        <f>IF(P$11=$D$6, BAN_volumes!$M55,0)</f>
        <v>0</v>
      </c>
      <c r="Q55" s="343">
        <f>IF(Q$11=$D$6, BAN_volumes!$J55*BAN_volumes!$K55,0)</f>
        <v>0</v>
      </c>
      <c r="R55" s="343">
        <f>IF(R$11=IF($D55="design", $D$5, $D$6), SUMPRODUCT(BAN_volumes!$Q55:$U55,BAN_volumes!$Q$13:$U$13)+BAN_volumes!$O55,0)</f>
        <v>0</v>
      </c>
      <c r="S55" s="344">
        <f>IF(S$11=$D$6, BAN_volumes!$M55,0)</f>
        <v>0</v>
      </c>
      <c r="T55" s="138"/>
      <c r="U55" s="345">
        <f>SUMIF($H$11:$S$11,U$11, $H55:$S55)</f>
        <v>0</v>
      </c>
      <c r="V55" s="345">
        <f t="shared" ref="V55:X56" ca="1" si="7">SUMIF($H$11:$S$11,V$11, $H55:$S55)</f>
        <v>1255073</v>
      </c>
      <c r="W55" s="345">
        <f t="shared" si="7"/>
        <v>0</v>
      </c>
      <c r="X55" s="345">
        <f t="shared" si="7"/>
        <v>0</v>
      </c>
      <c r="Y55" s="138"/>
      <c r="Z55" s="345">
        <f t="shared" ca="1" si="5"/>
        <v>1255073</v>
      </c>
    </row>
    <row r="56" spans="1:16361">
      <c r="C56" s="10"/>
      <c r="D56" s="5" t="s">
        <v>77</v>
      </c>
      <c r="E56" s="12"/>
      <c r="G56" s="106"/>
      <c r="H56" s="346">
        <f>IF(H$11=$D$6, BAN_volumes!$J56*BAN_volumes!$K56,0)</f>
        <v>0</v>
      </c>
      <c r="I56" s="343">
        <f>IF(I$11=IF($D56="design", $D$5, $D$6), SUMPRODUCT(BAN_volumes!$Q56:$U56,BAN_volumes!$Q$13:$U$13)+BAN_volumes!$O56,0)</f>
        <v>0</v>
      </c>
      <c r="J56" s="344">
        <f>IF(J$11=$D$6, BAN_volumes!$M56,0)</f>
        <v>0</v>
      </c>
      <c r="K56" s="343">
        <f>IF(K$11=$D$6, BAN_volumes!$J56*BAN_volumes!$K56,0)</f>
        <v>0</v>
      </c>
      <c r="L56" s="343">
        <f ca="1">IF(L$11=IF($D56="design", $D$5, $D$6), SUMPRODUCT(BAN_volumes!$Q56:$U56,BAN_volumes!$Q$13:$U$13)+BAN_volumes!$O56,0)</f>
        <v>1357114</v>
      </c>
      <c r="M56" s="344">
        <f>IF(M$11=$D$6, BAN_volumes!$M56,0)</f>
        <v>0</v>
      </c>
      <c r="N56" s="343">
        <f>IF(N$11=$D$6, BAN_volumes!$J56*BAN_volumes!$K56,0)</f>
        <v>0</v>
      </c>
      <c r="O56" s="343">
        <f>IF(O$11=IF($D56="design", $D$5, $D$6), SUMPRODUCT(BAN_volumes!$Q56:$U56,BAN_volumes!$Q$13:$U$13)+BAN_volumes!$O56,0)</f>
        <v>0</v>
      </c>
      <c r="P56" s="344">
        <f>IF(P$11=$D$6, BAN_volumes!$M56,0)</f>
        <v>0</v>
      </c>
      <c r="Q56" s="343">
        <f>IF(Q$11=$D$6, BAN_volumes!$J56*BAN_volumes!$K56,0)</f>
        <v>0</v>
      </c>
      <c r="R56" s="343">
        <f>IF(R$11=IF($D56="design", $D$5, $D$6), SUMPRODUCT(BAN_volumes!$Q56:$U56,BAN_volumes!$Q$13:$U$13)+BAN_volumes!$O56,0)</f>
        <v>0</v>
      </c>
      <c r="S56" s="344">
        <f>IF(S$11=$D$6, BAN_volumes!$M56,0)</f>
        <v>0</v>
      </c>
      <c r="T56" s="138"/>
      <c r="U56" s="345">
        <f>SUMIF($H$11:$S$11,U$11, $H56:$S56)</f>
        <v>0</v>
      </c>
      <c r="V56" s="345">
        <f t="shared" ca="1" si="7"/>
        <v>1357114</v>
      </c>
      <c r="W56" s="345">
        <f t="shared" si="7"/>
        <v>0</v>
      </c>
      <c r="X56" s="345">
        <f t="shared" si="7"/>
        <v>0</v>
      </c>
      <c r="Y56" s="138"/>
      <c r="Z56" s="345">
        <f t="shared" ca="1" si="5"/>
        <v>1357114</v>
      </c>
    </row>
    <row r="57" spans="1:16361">
      <c r="E57" s="12"/>
      <c r="F57" s="12"/>
      <c r="G57" s="106"/>
      <c r="H57" s="18"/>
      <c r="I57" s="18"/>
      <c r="J57" s="106"/>
      <c r="K57" s="18"/>
      <c r="L57" s="18"/>
      <c r="M57" s="106"/>
      <c r="N57" s="18"/>
      <c r="O57" s="18"/>
      <c r="P57" s="106"/>
      <c r="Q57" s="18"/>
      <c r="R57" s="18"/>
      <c r="S57" s="106"/>
      <c r="U57" s="112"/>
      <c r="V57" s="112"/>
      <c r="W57" s="112"/>
      <c r="X57" s="112"/>
      <c r="Z57" s="112"/>
    </row>
    <row r="58" spans="1:16361" s="8" customFormat="1" ht="15.75">
      <c r="A58" s="6"/>
      <c r="B58" s="9" t="s">
        <v>17</v>
      </c>
      <c r="C58" s="10"/>
      <c r="D58"/>
      <c r="E58" s="12"/>
      <c r="F58" s="12"/>
      <c r="G58" s="108"/>
      <c r="H58" s="18"/>
      <c r="I58" s="18"/>
      <c r="J58" s="108"/>
      <c r="K58" s="18"/>
      <c r="L58" s="18"/>
      <c r="M58" s="108"/>
      <c r="N58" s="18"/>
      <c r="O58" s="18"/>
      <c r="P58" s="108"/>
      <c r="Q58" s="18"/>
      <c r="R58" s="18"/>
      <c r="S58" s="108"/>
      <c r="T58"/>
      <c r="U58" s="116"/>
      <c r="V58" s="116"/>
      <c r="W58" s="116"/>
      <c r="X58" s="116"/>
      <c r="Y58"/>
      <c r="Z58" s="11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</row>
    <row r="59" spans="1:16361">
      <c r="B59" s="18"/>
      <c r="D59" s="19" t="s">
        <v>28</v>
      </c>
      <c r="E59" s="12"/>
      <c r="F59" s="12"/>
      <c r="G59" s="106"/>
      <c r="H59" s="346">
        <f>IF(H$11=$D$6, BAN_volumes!$J59*BAN_volumes!$K59,0)</f>
        <v>0</v>
      </c>
      <c r="I59" s="343">
        <f>IF(I$11=IF($D59="design", $D$5, $D$6), SUMPRODUCT(BAN_volumes!$Q59:$U59,BAN_volumes!$Q$13:$U$13)+BAN_volumes!$O59,0)</f>
        <v>0</v>
      </c>
      <c r="J59" s="344">
        <f>IF(J$11=$D$6, BAN_volumes!$M59,0)</f>
        <v>0</v>
      </c>
      <c r="K59" s="343">
        <f>IF(K$11=$D$6, BAN_volumes!$J59*BAN_volumes!$K59,0)</f>
        <v>0</v>
      </c>
      <c r="L59" s="343">
        <f ca="1">IF(L$11=IF($D59="design", $D$5, $D$6), SUMPRODUCT(BAN_volumes!$Q59:$U59,BAN_volumes!$Q$13:$U$13)+BAN_volumes!$O59,0)</f>
        <v>0</v>
      </c>
      <c r="M59" s="344">
        <f>IF(M$11=$D$6, BAN_volumes!$M59,0)</f>
        <v>649397</v>
      </c>
      <c r="N59" s="343">
        <f>IF(N$11=$D$6, BAN_volumes!$J59*BAN_volumes!$K59,0)</f>
        <v>0</v>
      </c>
      <c r="O59" s="343">
        <f>IF(O$11=IF($D59="design", $D$5, $D$6), SUMPRODUCT(BAN_volumes!$Q59:$U59,BAN_volumes!$Q$13:$U$13)+BAN_volumes!$O59,0)</f>
        <v>0</v>
      </c>
      <c r="P59" s="344">
        <f>IF(P$11=$D$6, BAN_volumes!$M59,0)</f>
        <v>0</v>
      </c>
      <c r="Q59" s="343">
        <f>IF(Q$11=$D$6, BAN_volumes!$J59*BAN_volumes!$K59,0)</f>
        <v>0</v>
      </c>
      <c r="R59" s="343">
        <f>IF(R$11=IF($D59="design", $D$5, $D$6), SUMPRODUCT(BAN_volumes!$Q59:$U59,BAN_volumes!$Q$13:$U$13)+BAN_volumes!$O59,0)</f>
        <v>0</v>
      </c>
      <c r="S59" s="344">
        <f>IF(S$11=$D$6, BAN_volumes!$M59,0)</f>
        <v>0</v>
      </c>
      <c r="T59" s="138"/>
      <c r="U59" s="345">
        <f t="shared" ref="U59:U63" si="8">SUMIF($H$11:$S$11,U$11, $H59:$S59)</f>
        <v>0</v>
      </c>
      <c r="V59" s="345">
        <f t="shared" ref="V59:X63" ca="1" si="9">SUMIF($H$11:$S$11,V$11, $H59:$S59)</f>
        <v>649397</v>
      </c>
      <c r="W59" s="345">
        <f t="shared" si="9"/>
        <v>0</v>
      </c>
      <c r="X59" s="345">
        <f t="shared" si="9"/>
        <v>0</v>
      </c>
      <c r="Y59" s="138"/>
      <c r="Z59" s="345">
        <f t="shared" ref="Z59:Z63" ca="1" si="10">SUM(U59:X59)</f>
        <v>649397</v>
      </c>
    </row>
    <row r="60" spans="1:16361">
      <c r="B60" s="18"/>
      <c r="D60" s="19" t="s">
        <v>31</v>
      </c>
      <c r="E60" s="12"/>
      <c r="F60" s="12"/>
      <c r="G60" s="106"/>
      <c r="H60" s="346">
        <f>IF(H$11=$D$6, BAN_volumes!$J60*BAN_volumes!$K60,0)</f>
        <v>0</v>
      </c>
      <c r="I60" s="343">
        <f>IF(I$11=IF($D60="design", $D$5, $D$6), SUMPRODUCT(BAN_volumes!$Q60:$U60,BAN_volumes!$Q$13:$U$13)+BAN_volumes!$O60,0)</f>
        <v>0</v>
      </c>
      <c r="J60" s="344">
        <f>IF(J$11=$D$6, BAN_volumes!$M60,0)</f>
        <v>0</v>
      </c>
      <c r="K60" s="343">
        <f>IF(K$11=$D$6, BAN_volumes!$J60*BAN_volumes!$K60,0)</f>
        <v>0</v>
      </c>
      <c r="L60" s="343">
        <f ca="1">IF(L$11=IF($D60="design", $D$5, $D$6), SUMPRODUCT(BAN_volumes!$Q60:$U60,BAN_volumes!$Q$13:$U$13)+BAN_volumes!$O60,0)</f>
        <v>0</v>
      </c>
      <c r="M60" s="344">
        <f>IF(M$11=$D$6, BAN_volumes!$M60,0)</f>
        <v>275221</v>
      </c>
      <c r="N60" s="343">
        <f>IF(N$11=$D$6, BAN_volumes!$J60*BAN_volumes!$K60,0)</f>
        <v>0</v>
      </c>
      <c r="O60" s="343">
        <f>IF(O$11=IF($D60="design", $D$5, $D$6), SUMPRODUCT(BAN_volumes!$Q60:$U60,BAN_volumes!$Q$13:$U$13)+BAN_volumes!$O60,0)</f>
        <v>0</v>
      </c>
      <c r="P60" s="344">
        <f>IF(P$11=$D$6, BAN_volumes!$M60,0)</f>
        <v>0</v>
      </c>
      <c r="Q60" s="343">
        <f>IF(Q$11=$D$6, BAN_volumes!$J60*BAN_volumes!$K60,0)</f>
        <v>0</v>
      </c>
      <c r="R60" s="343">
        <f>IF(R$11=IF($D60="design", $D$5, $D$6), SUMPRODUCT(BAN_volumes!$Q60:$U60,BAN_volumes!$Q$13:$U$13)+BAN_volumes!$O60,0)</f>
        <v>0</v>
      </c>
      <c r="S60" s="344">
        <f>IF(S$11=$D$6, BAN_volumes!$M60,0)</f>
        <v>0</v>
      </c>
      <c r="T60" s="138"/>
      <c r="U60" s="345">
        <f t="shared" si="8"/>
        <v>0</v>
      </c>
      <c r="V60" s="345">
        <f t="shared" ca="1" si="9"/>
        <v>275221</v>
      </c>
      <c r="W60" s="345">
        <f t="shared" si="9"/>
        <v>0</v>
      </c>
      <c r="X60" s="345">
        <f t="shared" si="9"/>
        <v>0</v>
      </c>
      <c r="Y60" s="138"/>
      <c r="Z60" s="345">
        <f t="shared" ca="1" si="10"/>
        <v>275221</v>
      </c>
    </row>
    <row r="61" spans="1:16361">
      <c r="B61" s="18"/>
      <c r="D61" s="19" t="s">
        <v>21</v>
      </c>
      <c r="E61" s="12"/>
      <c r="F61" s="12"/>
      <c r="G61" s="106"/>
      <c r="H61" s="346">
        <f>IF(H$11=$D$6, GL_volumes!$J61*BAN_volumes!$K61,0)</f>
        <v>0</v>
      </c>
      <c r="I61" s="343">
        <f>IF(I$11=IF($D61="design", $D$5, $D$6), SUMPRODUCT(BAN_volumes!$Q61:$U61,BAN_volumes!$Q$13:$U$13)+BAN_volumes!$O61,0)</f>
        <v>0</v>
      </c>
      <c r="J61" s="344">
        <f>IF(J$11=$D$6, BAN_volumes!$M61,0)</f>
        <v>0</v>
      </c>
      <c r="K61" s="343">
        <f>IF(K$11=$D$6, GL_volumes!$J61*BAN_volumes!$K61,0)</f>
        <v>0</v>
      </c>
      <c r="L61" s="343">
        <f ca="1">IF(L$11=IF($D61="design", $D$5, $D$6), SUMPRODUCT(BAN_volumes!$Q61:$U61,BAN_volumes!$Q$13:$U$13)+BAN_volumes!$O61,0)</f>
        <v>0</v>
      </c>
      <c r="M61" s="344">
        <f>IF(M$11=$D$6, BAN_volumes!$M61,0)</f>
        <v>930449.16893424443</v>
      </c>
      <c r="N61" s="343">
        <f>IF(N$11=$D$6, GL_volumes!$J61*BAN_volumes!$K61,0)</f>
        <v>0</v>
      </c>
      <c r="O61" s="343">
        <f>IF(O$11=IF($D61="design", $D$5, $D$6), SUMPRODUCT(BAN_volumes!$Q61:$U61,BAN_volumes!$Q$13:$U$13)+BAN_volumes!$O61,0)</f>
        <v>0</v>
      </c>
      <c r="P61" s="344">
        <f>IF(P$11=$D$6, BAN_volumes!$M61,0)</f>
        <v>0</v>
      </c>
      <c r="Q61" s="343">
        <f>IF(Q$11=$D$6, GL_volumes!$J61*BAN_volumes!$K61,0)</f>
        <v>0</v>
      </c>
      <c r="R61" s="343">
        <f>IF(R$11=IF($D61="design", $D$5, $D$6), SUMPRODUCT(BAN_volumes!$Q61:$U61,BAN_volumes!$Q$13:$U$13)+BAN_volumes!$O61,0)</f>
        <v>0</v>
      </c>
      <c r="S61" s="344">
        <f>IF(S$11=$D$6, BAN_volumes!$M61,0)</f>
        <v>0</v>
      </c>
      <c r="T61" s="138"/>
      <c r="U61" s="345">
        <f t="shared" si="8"/>
        <v>0</v>
      </c>
      <c r="V61" s="345">
        <f t="shared" ca="1" si="9"/>
        <v>930449.16893424443</v>
      </c>
      <c r="W61" s="345">
        <f t="shared" si="9"/>
        <v>0</v>
      </c>
      <c r="X61" s="345">
        <f t="shared" si="9"/>
        <v>0</v>
      </c>
      <c r="Y61" s="138"/>
      <c r="Z61" s="345">
        <f t="shared" ca="1" si="10"/>
        <v>930449.16893424443</v>
      </c>
    </row>
    <row r="62" spans="1:16361">
      <c r="B62" s="18"/>
      <c r="D62" s="180" t="s">
        <v>29</v>
      </c>
      <c r="E62" s="12"/>
      <c r="F62" s="12"/>
      <c r="G62" s="106"/>
      <c r="H62" s="346">
        <f>IF(H$11=$D$6, BAN_volumes!$J62*BAN_volumes!$K62,0)</f>
        <v>0</v>
      </c>
      <c r="I62" s="343">
        <f>IF(I$11=IF($D62="design", $D$5, $D$6), SUMPRODUCT(BAN_volumes!$Q62:$U62,BAN_volumes!$Q$13:$U$13)+BAN_volumes!$O62,0)</f>
        <v>0</v>
      </c>
      <c r="J62" s="344">
        <f>IF(J$11=$D$6, BAN_volumes!$M62,0)</f>
        <v>0</v>
      </c>
      <c r="K62" s="343">
        <f>IF(K$11=$D$6, BAN_volumes!$J62*BAN_volumes!$K62,0)</f>
        <v>0</v>
      </c>
      <c r="L62" s="343">
        <f ca="1">IF(L$11=IF($D62="design", $D$5, $D$6), SUMPRODUCT(BAN_volumes!$Q62:$U62,BAN_volumes!$Q$13:$U$13)+BAN_volumes!$O62,0)</f>
        <v>0</v>
      </c>
      <c r="M62" s="344">
        <f>IF(M$11=$D$6, BAN_volumes!$M62,0)</f>
        <v>33815</v>
      </c>
      <c r="N62" s="343">
        <f>IF(N$11=$D$6, BAN_volumes!$J62*BAN_volumes!$K62,0)</f>
        <v>0</v>
      </c>
      <c r="O62" s="343">
        <f>IF(O$11=IF($D62="design", $D$5, $D$6), SUMPRODUCT(BAN_volumes!$Q62:$U62,BAN_volumes!$Q$13:$U$13)+BAN_volumes!$O62,0)</f>
        <v>0</v>
      </c>
      <c r="P62" s="344">
        <f>IF(P$11=$D$6, BAN_volumes!$M62,0)</f>
        <v>0</v>
      </c>
      <c r="Q62" s="343">
        <f>IF(Q$11=$D$6, BAN_volumes!$J62*BAN_volumes!$K62,0)</f>
        <v>0</v>
      </c>
      <c r="R62" s="343">
        <f>IF(R$11=IF($D62="design", $D$5, $D$6), SUMPRODUCT(BAN_volumes!$Q62:$U62,BAN_volumes!$Q$13:$U$13)+BAN_volumes!$O62,0)</f>
        <v>0</v>
      </c>
      <c r="S62" s="344">
        <f>IF(S$11=$D$6, BAN_volumes!$M62,0)</f>
        <v>0</v>
      </c>
      <c r="T62" s="138"/>
      <c r="U62" s="345">
        <f t="shared" si="8"/>
        <v>0</v>
      </c>
      <c r="V62" s="345">
        <f t="shared" ca="1" si="9"/>
        <v>33815</v>
      </c>
      <c r="W62" s="345">
        <f t="shared" si="9"/>
        <v>0</v>
      </c>
      <c r="X62" s="345">
        <f t="shared" si="9"/>
        <v>0</v>
      </c>
      <c r="Y62" s="138"/>
      <c r="Z62" s="345">
        <f t="shared" ref="Z62" ca="1" si="11">SUM(U62:X62)</f>
        <v>33815</v>
      </c>
    </row>
    <row r="63" spans="1:16361">
      <c r="D63" s="180" t="s">
        <v>160</v>
      </c>
      <c r="E63" s="12"/>
      <c r="F63" s="12"/>
      <c r="G63" s="106"/>
      <c r="H63" s="346">
        <f>IF(H$11=$D$6, BAN_volumes!$J63*BAN_volumes!$K63,0)</f>
        <v>0</v>
      </c>
      <c r="I63" s="343">
        <f>IF(I$11=IF($D63="design", $D$5, $D$6), SUMPRODUCT(BAN_volumes!$Q63:$U63,BAN_volumes!$Q$13:$U$13)+BAN_volumes!$O63,0)</f>
        <v>0</v>
      </c>
      <c r="J63" s="344">
        <f>IF(J$11=$D$6, BAN_volumes!$M63,0)</f>
        <v>0</v>
      </c>
      <c r="K63" s="343">
        <f>IF(K$11=$D$6, BAN_volumes!$J63*BAN_volumes!$K63,0)</f>
        <v>0</v>
      </c>
      <c r="L63" s="343">
        <f ca="1">IF(L$11=IF($D63="design", $D$5, $D$6), SUMPRODUCT(BAN_volumes!$Q63:$U63,BAN_volumes!$Q$13:$U$13)+BAN_volumes!$O63,0)</f>
        <v>0</v>
      </c>
      <c r="M63" s="344">
        <f>IF(M$11=$D$6, BAN_volumes!$M63,0)</f>
        <v>181151</v>
      </c>
      <c r="N63" s="343">
        <f>IF(N$11=$D$6, BAN_volumes!$J63*BAN_volumes!$K63,0)</f>
        <v>0</v>
      </c>
      <c r="O63" s="343">
        <f>IF(O$11=IF($D63="design", $D$5, $D$6), SUMPRODUCT(BAN_volumes!$Q63:$U63,BAN_volumes!$Q$13:$U$13)+BAN_volumes!$O63,0)</f>
        <v>0</v>
      </c>
      <c r="P63" s="344">
        <f>IF(P$11=$D$6, BAN_volumes!$M63,0)</f>
        <v>0</v>
      </c>
      <c r="Q63" s="343">
        <f>IF(Q$11=$D$6, BAN_volumes!$J63*BAN_volumes!$K63,0)</f>
        <v>0</v>
      </c>
      <c r="R63" s="343">
        <f>IF(R$11=IF($D63="design", $D$5, $D$6), SUMPRODUCT(BAN_volumes!$Q63:$U63,BAN_volumes!$Q$13:$U$13)+BAN_volumes!$O63,0)</f>
        <v>0</v>
      </c>
      <c r="S63" s="344">
        <f>IF(S$11=$D$6, BAN_volumes!$M63,0)</f>
        <v>0</v>
      </c>
      <c r="T63" s="138"/>
      <c r="U63" s="345">
        <f t="shared" si="8"/>
        <v>0</v>
      </c>
      <c r="V63" s="345">
        <f t="shared" ca="1" si="9"/>
        <v>181151</v>
      </c>
      <c r="W63" s="345">
        <f t="shared" si="9"/>
        <v>0</v>
      </c>
      <c r="X63" s="345">
        <f t="shared" si="9"/>
        <v>0</v>
      </c>
      <c r="Y63" s="138"/>
      <c r="Z63" s="345">
        <f t="shared" ca="1" si="10"/>
        <v>181151</v>
      </c>
    </row>
    <row r="64" spans="1:16361">
      <c r="D64" s="19"/>
      <c r="F64" s="12"/>
      <c r="G64" s="106"/>
      <c r="H64" s="47"/>
      <c r="I64" s="47"/>
      <c r="J64" s="107"/>
      <c r="K64" s="47"/>
      <c r="L64" s="47"/>
      <c r="M64" s="107"/>
      <c r="N64" s="47"/>
      <c r="O64" s="47"/>
      <c r="P64" s="107"/>
      <c r="Q64" s="47"/>
      <c r="R64" s="47"/>
      <c r="S64" s="107"/>
      <c r="U64" s="115"/>
      <c r="V64" s="115"/>
      <c r="W64" s="115"/>
      <c r="X64" s="115"/>
      <c r="Z64" s="115"/>
    </row>
    <row r="65" spans="1:30" ht="13.5" thickBot="1">
      <c r="C65" s="15" t="s">
        <v>44</v>
      </c>
      <c r="D65" s="16"/>
      <c r="E65" s="304"/>
      <c r="F65" s="12"/>
      <c r="G65" s="106"/>
      <c r="H65" s="88">
        <f t="shared" ref="H65:S65" si="12">SUM(H15:H63)</f>
        <v>0</v>
      </c>
      <c r="I65" s="88">
        <f t="shared" si="12"/>
        <v>0</v>
      </c>
      <c r="J65" s="109">
        <f t="shared" si="12"/>
        <v>0</v>
      </c>
      <c r="K65" s="88">
        <f t="shared" si="12"/>
        <v>24921388</v>
      </c>
      <c r="L65" s="88">
        <f t="shared" ca="1" si="12"/>
        <v>11376655.348456668</v>
      </c>
      <c r="M65" s="109">
        <f t="shared" si="12"/>
        <v>2359875.1689342447</v>
      </c>
      <c r="N65" s="88">
        <f t="shared" si="12"/>
        <v>0</v>
      </c>
      <c r="O65" s="88">
        <f t="shared" si="12"/>
        <v>0</v>
      </c>
      <c r="P65" s="109">
        <f t="shared" si="12"/>
        <v>0</v>
      </c>
      <c r="Q65" s="88">
        <f t="shared" si="12"/>
        <v>0</v>
      </c>
      <c r="R65" s="88">
        <f t="shared" si="12"/>
        <v>0</v>
      </c>
      <c r="S65" s="109">
        <f t="shared" si="12"/>
        <v>0</v>
      </c>
      <c r="U65" s="117">
        <f>SUM(U15:U64)</f>
        <v>0</v>
      </c>
      <c r="V65" s="117">
        <f ca="1">SUM(V15:V64)</f>
        <v>38657918.517390907</v>
      </c>
      <c r="W65" s="117">
        <f>SUM(W15:W64)</f>
        <v>0</v>
      </c>
      <c r="X65" s="117">
        <f>SUM(X15:X64)</f>
        <v>0</v>
      </c>
      <c r="Z65" s="117">
        <f ca="1">SUM(Z15:Z64)</f>
        <v>38657918.517390907</v>
      </c>
    </row>
    <row r="66" spans="1:30" ht="13.5" thickTop="1">
      <c r="A66" s="308"/>
      <c r="B66" s="308"/>
      <c r="C66" s="27"/>
      <c r="D66" s="125"/>
      <c r="E66" s="125"/>
      <c r="F66" s="126"/>
      <c r="G66" s="125"/>
      <c r="H66" s="340"/>
      <c r="I66" s="337"/>
      <c r="J66" s="338"/>
      <c r="K66" s="337"/>
      <c r="L66" s="337"/>
      <c r="M66" s="338"/>
      <c r="N66" s="337"/>
      <c r="O66" s="337"/>
      <c r="P66" s="338"/>
      <c r="Q66" s="337"/>
      <c r="R66" s="337"/>
      <c r="S66" s="338"/>
      <c r="T66" s="18"/>
      <c r="U66" s="339"/>
      <c r="V66" s="339"/>
      <c r="W66" s="339"/>
      <c r="X66" s="339"/>
      <c r="Y66" s="18"/>
      <c r="Z66" s="339"/>
      <c r="AA66" s="308"/>
      <c r="AB66" s="308"/>
      <c r="AC66" s="308"/>
      <c r="AD66" s="308"/>
    </row>
    <row r="67" spans="1:30">
      <c r="A67" s="308"/>
      <c r="B67" s="308"/>
      <c r="C67" s="18"/>
      <c r="D67" s="18"/>
      <c r="E67" s="18"/>
      <c r="F67" s="127"/>
      <c r="G67" s="18"/>
      <c r="H67" s="341"/>
      <c r="I67" s="334"/>
      <c r="J67" s="335"/>
      <c r="K67" s="334"/>
      <c r="L67" s="334"/>
      <c r="M67" s="335"/>
      <c r="N67" s="334"/>
      <c r="O67" s="334"/>
      <c r="P67" s="335"/>
      <c r="Q67" s="334"/>
      <c r="R67" s="334"/>
      <c r="S67" s="335"/>
      <c r="T67" s="308"/>
      <c r="U67" s="336"/>
      <c r="V67" s="336"/>
      <c r="W67" s="336"/>
      <c r="X67" s="336"/>
      <c r="Y67" s="308"/>
      <c r="Z67" s="336"/>
      <c r="AA67" s="308"/>
      <c r="AB67" s="308"/>
      <c r="AC67" s="308"/>
      <c r="AD67" s="308"/>
    </row>
    <row r="68" spans="1:30" s="2" customFormat="1">
      <c r="A68" s="308"/>
      <c r="B68" s="308"/>
      <c r="C68" s="308"/>
      <c r="D68" s="308" t="s">
        <v>174</v>
      </c>
      <c r="E68" s="308"/>
      <c r="F68" s="20"/>
      <c r="G68" s="309"/>
      <c r="H68" s="347">
        <f>IF(H$12="materials", INDEX(Project_inputs!$K$74:$N$79, MATCH($D2,Project_inputs!$C$74:$C$79,0), MATCH(H$11, Project_inputs!$K$73:$N$73,0)),0)</f>
        <v>0</v>
      </c>
      <c r="I68" s="343">
        <f>IF(I$12="materials", INDEX(Project_inputs!$K$74:$N$79, MATCH($D2,Project_inputs!$C$74:$C$79,0), MATCH(I$11, Project_inputs!$K$73:$N$73,0)),0)</f>
        <v>0</v>
      </c>
      <c r="J68" s="344">
        <f>IF(J$12="materials", INDEX(Project_inputs!$K$74:$N$79, MATCH($D2,Project_inputs!$C$74:$C$79,0), MATCH(J$11, Project_inputs!$K$73:$N$73,0)),0)</f>
        <v>0</v>
      </c>
      <c r="K68" s="343">
        <f>IF(K$12="materials", INDEX(Project_inputs!$K$74:$N$79, MATCH($D2,Project_inputs!$C$74:$C$79,0), MATCH(K$11, Project_inputs!$K$73:$N$73,0)),0)</f>
        <v>240114</v>
      </c>
      <c r="L68" s="343">
        <f>IF(L$12="materials", INDEX(Project_inputs!$K$74:$N$79, MATCH($D2,Project_inputs!$C$74:$C$79,0), MATCH(L$11, Project_inputs!$K$73:$N$73,0)),0)</f>
        <v>0</v>
      </c>
      <c r="M68" s="344">
        <f>IF(M$12="materials", INDEX(Project_inputs!$K$74:$N$79, MATCH($D2,Project_inputs!$C$74:$C$79,0), MATCH(M$11, Project_inputs!$K$73:$N$73,0)),0)</f>
        <v>0</v>
      </c>
      <c r="N68" s="343">
        <f>IF(N$12="materials", INDEX(Project_inputs!$K$74:$N$79, MATCH($D2,Project_inputs!$C$74:$C$79,0), MATCH(N$11, Project_inputs!$K$73:$N$73,0)),0)</f>
        <v>240114</v>
      </c>
      <c r="O68" s="343">
        <f>IF(O$12="materials", INDEX(Project_inputs!$K$74:$N$79, MATCH($D2,Project_inputs!$C$74:$C$79,0), MATCH(O$11, Project_inputs!$K$73:$N$73,0)),0)</f>
        <v>0</v>
      </c>
      <c r="P68" s="344">
        <f>IF(P$12="materials", INDEX(Project_inputs!$K$74:$N$79, MATCH($D2,Project_inputs!$C$74:$C$79,0), MATCH(P$11, Project_inputs!$K$73:$N$73,0)),0)</f>
        <v>0</v>
      </c>
      <c r="Q68" s="343">
        <f>IF(Q$12="materials", INDEX(Project_inputs!$K$74:$N$79, MATCH($D2,Project_inputs!$C$74:$C$79,0), MATCH(Q$11, Project_inputs!$K$73:$N$73,0)),0)</f>
        <v>0</v>
      </c>
      <c r="R68" s="343">
        <f>IF(R$12="materials", INDEX(Project_inputs!$K$74:$N$79, MATCH($D2,Project_inputs!$C$74:$C$79,0), MATCH(R$11, Project_inputs!$K$73:$N$73,0)),0)</f>
        <v>0</v>
      </c>
      <c r="S68" s="344">
        <f>IF(S$12="materials", INDEX(Project_inputs!$K$74:$N$79, MATCH($D2,Project_inputs!$C$74:$C$79,0), MATCH(S$11, Project_inputs!$K$73:$N$73,0)),0)</f>
        <v>0</v>
      </c>
      <c r="T68" s="138"/>
      <c r="U68" s="345">
        <f t="shared" ref="U68:X68" si="13">SUMIF($H$11:$S$11,U$11, $H68:$S68)</f>
        <v>0</v>
      </c>
      <c r="V68" s="345">
        <f t="shared" si="13"/>
        <v>240114</v>
      </c>
      <c r="W68" s="345">
        <f t="shared" si="13"/>
        <v>240114</v>
      </c>
      <c r="X68" s="345">
        <f t="shared" si="13"/>
        <v>0</v>
      </c>
      <c r="Y68" s="138"/>
      <c r="Z68" s="345">
        <f t="shared" ref="Z68" si="14">SUM(U68:X68)</f>
        <v>480228</v>
      </c>
      <c r="AA68" s="309"/>
      <c r="AB68" s="309"/>
      <c r="AC68" s="309"/>
      <c r="AD68" s="309"/>
    </row>
    <row r="69" spans="1:30" s="2" customFormat="1">
      <c r="A69" s="308"/>
      <c r="B69" s="308"/>
      <c r="C69" s="308"/>
      <c r="D69" s="308"/>
      <c r="E69" s="308"/>
      <c r="F69" s="20"/>
      <c r="G69" s="309"/>
      <c r="H69" s="342"/>
      <c r="I69" s="85"/>
      <c r="J69" s="105"/>
      <c r="K69" s="85"/>
      <c r="L69" s="85"/>
      <c r="M69" s="105"/>
      <c r="N69" s="85"/>
      <c r="O69" s="85"/>
      <c r="P69" s="105"/>
      <c r="Q69" s="85"/>
      <c r="R69" s="85"/>
      <c r="S69" s="105"/>
      <c r="T69" s="308"/>
      <c r="U69" s="113"/>
      <c r="V69" s="113"/>
      <c r="W69" s="113"/>
      <c r="X69" s="113"/>
      <c r="Y69" s="308"/>
      <c r="Z69" s="113"/>
      <c r="AA69" s="309"/>
      <c r="AB69" s="309"/>
      <c r="AC69" s="309"/>
      <c r="AD69" s="309"/>
    </row>
    <row r="70" spans="1:30" s="2" customFormat="1" ht="13.5" thickBot="1">
      <c r="A70" s="308"/>
      <c r="B70" s="308"/>
      <c r="C70" s="15" t="s">
        <v>179</v>
      </c>
      <c r="D70" s="16"/>
      <c r="E70" s="16"/>
      <c r="F70" s="12"/>
      <c r="G70" s="106"/>
      <c r="H70" s="304">
        <f>H65+H68</f>
        <v>0</v>
      </c>
      <c r="I70" s="304">
        <f t="shared" ref="I70:Z70" si="15">I65+I68</f>
        <v>0</v>
      </c>
      <c r="J70" s="109">
        <f t="shared" si="15"/>
        <v>0</v>
      </c>
      <c r="K70" s="304">
        <f>K65+K68</f>
        <v>25161502</v>
      </c>
      <c r="L70" s="304">
        <f t="shared" ca="1" si="15"/>
        <v>11376655.348456668</v>
      </c>
      <c r="M70" s="109">
        <f t="shared" si="15"/>
        <v>2359875.1689342447</v>
      </c>
      <c r="N70" s="304">
        <f>N65+N68</f>
        <v>240114</v>
      </c>
      <c r="O70" s="304">
        <f t="shared" si="15"/>
        <v>0</v>
      </c>
      <c r="P70" s="109">
        <f t="shared" si="15"/>
        <v>0</v>
      </c>
      <c r="Q70" s="304">
        <f>Q65+Q68</f>
        <v>0</v>
      </c>
      <c r="R70" s="304">
        <f t="shared" si="15"/>
        <v>0</v>
      </c>
      <c r="S70" s="109">
        <f t="shared" si="15"/>
        <v>0</v>
      </c>
      <c r="T70" s="308"/>
      <c r="U70" s="117">
        <f t="shared" si="15"/>
        <v>0</v>
      </c>
      <c r="V70" s="117">
        <f t="shared" ca="1" si="15"/>
        <v>38898032.517390907</v>
      </c>
      <c r="W70" s="117">
        <f t="shared" si="15"/>
        <v>240114</v>
      </c>
      <c r="X70" s="117">
        <f t="shared" si="15"/>
        <v>0</v>
      </c>
      <c r="Y70" s="308"/>
      <c r="Z70" s="117">
        <f t="shared" ca="1" si="15"/>
        <v>39138146.517390907</v>
      </c>
      <c r="AA70" s="309"/>
      <c r="AB70" s="309"/>
      <c r="AC70" s="309"/>
      <c r="AD70" s="309"/>
    </row>
    <row r="71" spans="1:30" s="2" customFormat="1" ht="13.5" thickTop="1">
      <c r="A71"/>
      <c r="B71"/>
      <c r="C71"/>
      <c r="D71"/>
      <c r="E71"/>
      <c r="F71" s="20"/>
    </row>
    <row r="72" spans="1:30" s="2" customFormat="1">
      <c r="A72"/>
      <c r="B72"/>
      <c r="C72"/>
      <c r="D72"/>
      <c r="E72"/>
      <c r="F72" s="20"/>
      <c r="V72" s="153"/>
    </row>
    <row r="73" spans="1:30" s="2" customFormat="1">
      <c r="A73"/>
      <c r="B73"/>
      <c r="C73"/>
      <c r="D73"/>
      <c r="E73"/>
      <c r="F73" s="20"/>
      <c r="V73" s="153"/>
    </row>
    <row r="74" spans="1:30" s="2" customFormat="1">
      <c r="A74"/>
      <c r="B74"/>
      <c r="C74"/>
      <c r="D74"/>
      <c r="E74"/>
      <c r="F74" s="20"/>
    </row>
    <row r="75" spans="1:30" s="2" customFormat="1">
      <c r="A75"/>
      <c r="B75"/>
      <c r="C75"/>
      <c r="D75"/>
      <c r="E75"/>
      <c r="F75" s="20"/>
    </row>
    <row r="76" spans="1:30" s="2" customFormat="1">
      <c r="A76"/>
      <c r="B76"/>
      <c r="C76"/>
      <c r="D76"/>
      <c r="E76"/>
      <c r="F76" s="20"/>
    </row>
    <row r="77" spans="1:30" s="2" customFormat="1">
      <c r="A77"/>
      <c r="B77"/>
      <c r="C77"/>
      <c r="D77"/>
      <c r="E77"/>
      <c r="F77" s="20"/>
    </row>
    <row r="78" spans="1:30" s="2" customFormat="1">
      <c r="A78"/>
      <c r="B78"/>
      <c r="C78"/>
      <c r="D78"/>
      <c r="E78"/>
      <c r="F78" s="20"/>
    </row>
    <row r="79" spans="1:30" s="2" customFormat="1">
      <c r="A79"/>
      <c r="B79"/>
      <c r="C79"/>
      <c r="D79"/>
      <c r="E79"/>
      <c r="F79" s="20"/>
    </row>
    <row r="80" spans="1:30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  <row r="135" spans="1:6" s="2" customFormat="1">
      <c r="A135"/>
      <c r="B135"/>
      <c r="C135"/>
      <c r="D135"/>
      <c r="E135"/>
      <c r="F135" s="20"/>
    </row>
    <row r="136" spans="1:6" s="2" customFormat="1">
      <c r="A136"/>
      <c r="B136"/>
      <c r="C136"/>
      <c r="D136"/>
      <c r="E136"/>
      <c r="F136" s="20"/>
    </row>
  </sheetData>
  <sortState ref="A19:XEG36">
    <sortCondition ref="B19:B36"/>
  </sortState>
  <conditionalFormatting sqref="H2">
    <cfRule type="containsText" dxfId="6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XEG136"/>
  <sheetViews>
    <sheetView showGridLines="0" zoomScale="70" zoomScaleNormal="70" workbookViewId="0">
      <pane xSplit="6" ySplit="12" topLeftCell="G13" activePane="bottomRight" state="frozen"/>
      <selection activeCell="I48" sqref="I48"/>
      <selection pane="topRight" activeCell="I48" sqref="I48"/>
      <selection pane="bottomLeft" activeCell="I48" sqref="I48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155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5">
      <c r="A4" s="30"/>
      <c r="B4" s="4"/>
      <c r="C4" s="4"/>
      <c r="D4" s="4"/>
      <c r="F4" s="14"/>
    </row>
    <row r="5" spans="1:28" ht="15">
      <c r="A5" s="5" t="s">
        <v>3</v>
      </c>
      <c r="B5" s="4"/>
      <c r="C5" s="4"/>
      <c r="D5" s="280">
        <f>INDEX(Project_inputs!$J$101:$M$106, MATCH($D$2, Project_inputs!$C$101:$C$106, 0), MATCH($A5, Project_inputs!$J$100:$M$100,0))</f>
        <v>2018</v>
      </c>
    </row>
    <row r="6" spans="1:28" ht="15">
      <c r="A6" s="5" t="s">
        <v>36</v>
      </c>
      <c r="B6" s="4"/>
      <c r="C6" s="4"/>
      <c r="D6" s="280">
        <f>INDEX(Project_inputs!$J$101:$M$106, MATCH($D$2, Project_inputs!$C$101:$C$106, 0), MATCH($A6, Project_inputs!$J$100:$M$100,0))</f>
        <v>2019</v>
      </c>
    </row>
    <row r="7" spans="1:28" ht="15">
      <c r="A7" s="5"/>
      <c r="B7" s="4"/>
      <c r="C7" s="4"/>
      <c r="D7" s="31"/>
    </row>
    <row r="8" spans="1:28" ht="15">
      <c r="A8" s="5"/>
      <c r="B8" s="4"/>
      <c r="C8" s="4"/>
      <c r="D8" s="31"/>
    </row>
    <row r="9" spans="1:28" ht="15">
      <c r="A9" s="5"/>
      <c r="B9" s="4"/>
      <c r="C9" s="4"/>
      <c r="D9" s="31"/>
    </row>
    <row r="10" spans="1:28" ht="1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7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75">
      <c r="A13" s="6"/>
      <c r="B13" s="6"/>
      <c r="C13" s="6"/>
      <c r="D13" s="6"/>
      <c r="E13" s="6"/>
      <c r="F13" s="6"/>
      <c r="G13" s="108"/>
      <c r="H13" s="329"/>
      <c r="I13" s="329"/>
      <c r="J13" s="330"/>
      <c r="K13" s="329"/>
      <c r="L13" s="329"/>
      <c r="M13" s="330"/>
      <c r="N13" s="329"/>
      <c r="O13" s="329"/>
      <c r="P13" s="330"/>
      <c r="Q13" s="329"/>
      <c r="R13" s="329"/>
      <c r="S13" s="330"/>
      <c r="T13"/>
      <c r="U13" s="128"/>
      <c r="V13" s="128"/>
      <c r="W13" s="128"/>
      <c r="X13" s="128"/>
      <c r="Z13" s="128"/>
    </row>
    <row r="14" spans="1:28" ht="1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3">
        <f>IF(H$11=$D$6, BAS_volumes!$J15*BAS_volumes!$K15,0)</f>
        <v>0</v>
      </c>
      <c r="I15" s="343">
        <f>IF(I$11=IF($D15="design", $D$5, $D$6), SUMPRODUCT(BAS_volumes!$Q15:$U15,BAS_volumes!$Q$13:$U$13)+BAS_volumes!$O15,0)</f>
        <v>0</v>
      </c>
      <c r="J15" s="344">
        <f>IF(J$11=$D$6, BAS_volumes!$M15,0)</f>
        <v>0</v>
      </c>
      <c r="K15" s="343">
        <f>IF(K$11=$D$6, BAS_volumes!$J15*BAS_volumes!$K15,0)</f>
        <v>0</v>
      </c>
      <c r="L15" s="343">
        <f ca="1">IF(L$11=IF($D15="design", $D$5, $D$6), SUMPRODUCT(BAS_volumes!$Q15:$U15,BAS_volumes!$Q$13:$U$13)+BAS_volumes!$O15,0)</f>
        <v>1064303.4706932076</v>
      </c>
      <c r="M15" s="344">
        <f>IF(M$11=$D$6, BAS_volumes!$M15,0)</f>
        <v>0</v>
      </c>
      <c r="N15" s="343">
        <f>IF(N$11=$D$6, BAS_volumes!$J15*BAS_volumes!$K15,0)</f>
        <v>0</v>
      </c>
      <c r="O15" s="343">
        <f>IF(O$11=IF($D15="design", $D$5, $D$6), SUMPRODUCT(BAS_volumes!$Q15:$U15,BAS_volumes!$Q$13:$U$13)+BAS_volumes!$O15,0)</f>
        <v>0</v>
      </c>
      <c r="P15" s="344">
        <f>IF(P$11=$D$6, BAS_volumes!$M15,0)</f>
        <v>0</v>
      </c>
      <c r="Q15" s="343">
        <f>IF(Q$11=$D$6, BAS_volumes!$J15*BAS_volumes!$K15,0)</f>
        <v>0</v>
      </c>
      <c r="R15" s="343">
        <f>IF(R$11=IF($D15="design", $D$5, $D$6), SUMPRODUCT(BAS_volumes!$Q15:$U15,BAS_volumes!$Q$13:$U$13)+BAS_volumes!$O15,0)</f>
        <v>0</v>
      </c>
      <c r="S15" s="344">
        <f>IF(S$11=$D$6, BAS_volumes!$M15,0)</f>
        <v>0</v>
      </c>
      <c r="T15" s="138"/>
      <c r="U15" s="345">
        <f>SUMIF($H$11:$S$11,U$11, $H15:$S15)</f>
        <v>0</v>
      </c>
      <c r="V15" s="345">
        <f ca="1">SUMIF($H$11:$S$11,V$11, $H15:$S15)</f>
        <v>1064303.4706932076</v>
      </c>
      <c r="W15" s="345">
        <f>SUMIF($H$11:$S$11,W$11, $H15:$S15)</f>
        <v>0</v>
      </c>
      <c r="X15" s="345">
        <f>SUMIF($H$11:$S$11,X$11, $H15:$S15)</f>
        <v>0</v>
      </c>
      <c r="Y15" s="138"/>
      <c r="Z15" s="345">
        <f ca="1">SUM(U15:X15)</f>
        <v>1064303.4706932076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8"/>
      <c r="U17" s="114"/>
      <c r="V17" s="114"/>
      <c r="W17" s="114"/>
      <c r="X17" s="114"/>
      <c r="Y17" s="308"/>
      <c r="Z17" s="114"/>
    </row>
    <row r="18" spans="2:26">
      <c r="D18" s="17" t="s">
        <v>127</v>
      </c>
      <c r="F18" s="12"/>
      <c r="G18" s="106"/>
      <c r="H18" s="346">
        <f>IF(H$11=$D$6, BAS_volumes!$J18*BAS_volumes!$K18,0)</f>
        <v>0</v>
      </c>
      <c r="I18" s="343">
        <f>IF(I$11=IF($D18="design", $D$5, $D$6), SUMPRODUCT(BAS_volumes!$Q18:$U18,BAS_volumes!$Q$13:$U$13)+BAS_volumes!$O18,0)</f>
        <v>0</v>
      </c>
      <c r="J18" s="344">
        <f>IF(J$11=$D$6, BAS_volumes!$M18,0)</f>
        <v>0</v>
      </c>
      <c r="K18" s="343">
        <f>IF(K$11=$D$6, BAS_volumes!$J18*BAS_volumes!$K18,0)</f>
        <v>0</v>
      </c>
      <c r="L18" s="343">
        <f>IF(L$11=IF($D18="design", $D$5, $D$6), SUMPRODUCT(BAS_volumes!$Q18:$U18,BAS_volumes!$Q$13:$U$13)+BAS_volumes!$O18,0)</f>
        <v>0</v>
      </c>
      <c r="M18" s="344">
        <f>IF(M$11=$D$6, BAS_volumes!$M18,0)</f>
        <v>0</v>
      </c>
      <c r="N18" s="343">
        <f>IF(N$11=$D$6, BAS_volumes!$J18*BAS_volumes!$K18,0)</f>
        <v>374493</v>
      </c>
      <c r="O18" s="343">
        <f ca="1">IF(O$11=IF($D18="design", $D$5, $D$6), SUMPRODUCT(BAS_volumes!$Q18:$U18,BAS_volumes!$Q$13:$U$13)+BAS_volumes!$O18,0)</f>
        <v>911881.00868429278</v>
      </c>
      <c r="P18" s="344">
        <f>IF(P$11=$D$6, BAS_volumes!$M18,0)</f>
        <v>0</v>
      </c>
      <c r="Q18" s="343">
        <f>IF(Q$11=$D$6, BAS_volumes!$J18*BAS_volumes!$K18,0)</f>
        <v>0</v>
      </c>
      <c r="R18" s="343">
        <f>IF(R$11=IF($D18="design", $D$5, $D$6), SUMPRODUCT(BAS_volumes!$Q18:$U18,BAS_volumes!$Q$13:$U$13)+BAS_volumes!$O18,0)</f>
        <v>0</v>
      </c>
      <c r="S18" s="344">
        <f>IF(S$11=$D$6, BAS_volumes!$M18,0)</f>
        <v>0</v>
      </c>
      <c r="T18" s="138"/>
      <c r="U18" s="345">
        <f t="shared" ref="U18:X36" si="0">SUMIF($H$11:$S$11,U$11, $H18:$S18)</f>
        <v>0</v>
      </c>
      <c r="V18" s="345">
        <f t="shared" si="0"/>
        <v>0</v>
      </c>
      <c r="W18" s="345">
        <f t="shared" ca="1" si="0"/>
        <v>1286374.0086842929</v>
      </c>
      <c r="X18" s="345">
        <f t="shared" si="0"/>
        <v>0</v>
      </c>
      <c r="Y18" s="138"/>
      <c r="Z18" s="345">
        <f t="shared" ref="Z18" ca="1" si="1">SUM(U18:X18)</f>
        <v>1286374.0086842929</v>
      </c>
    </row>
    <row r="19" spans="2:26">
      <c r="D19" s="17" t="s">
        <v>128</v>
      </c>
      <c r="F19" s="12"/>
      <c r="G19" s="110"/>
      <c r="H19" s="346">
        <f>IF(H$11=$D$6, BAS_volumes!$J19*BAS_volumes!$K19,0)</f>
        <v>0</v>
      </c>
      <c r="I19" s="343">
        <f>IF(I$11=IF($D19="design", $D$5, $D$6), SUMPRODUCT(BAS_volumes!$Q19:$U19,BAS_volumes!$Q$13:$U$13)+BAS_volumes!$O19,0)</f>
        <v>0</v>
      </c>
      <c r="J19" s="344">
        <f>IF(J$11=$D$6, BAS_volumes!$M19,0)</f>
        <v>0</v>
      </c>
      <c r="K19" s="343">
        <f>IF(K$11=$D$6, BAS_volumes!$J19*BAS_volumes!$K19,0)</f>
        <v>0</v>
      </c>
      <c r="L19" s="343">
        <f>IF(L$11=IF($D19="design", $D$5, $D$6), SUMPRODUCT(BAS_volumes!$Q19:$U19,BAS_volumes!$Q$13:$U$13)+BAS_volumes!$O19,0)</f>
        <v>0</v>
      </c>
      <c r="M19" s="344">
        <f>IF(M$11=$D$6, BAS_volumes!$M19,0)</f>
        <v>0</v>
      </c>
      <c r="N19" s="343">
        <f>IF(N$11=$D$6, BAS_volumes!$J19*BAS_volumes!$K19,0)</f>
        <v>455067</v>
      </c>
      <c r="O19" s="343">
        <f ca="1">IF(O$11=IF($D19="design", $D$5, $D$6), SUMPRODUCT(BAS_volumes!$Q19:$U19,BAS_volumes!$Q$13:$U$13)+BAS_volumes!$O19,0)</f>
        <v>903644.42791536602</v>
      </c>
      <c r="P19" s="344">
        <f>IF(P$11=$D$6, BAS_volumes!$M19,0)</f>
        <v>0</v>
      </c>
      <c r="Q19" s="343">
        <f>IF(Q$11=$D$6, BAS_volumes!$J19*BAS_volumes!$K19,0)</f>
        <v>0</v>
      </c>
      <c r="R19" s="343">
        <f>IF(R$11=IF($D19="design", $D$5, $D$6), SUMPRODUCT(BAS_volumes!$Q19:$U19,BAS_volumes!$Q$13:$U$13)+BAS_volumes!$O19,0)</f>
        <v>0</v>
      </c>
      <c r="S19" s="344">
        <f>IF(S$11=$D$6, BAS_volumes!$M19,0)</f>
        <v>0</v>
      </c>
      <c r="T19" s="138"/>
      <c r="U19" s="345">
        <f t="shared" si="0"/>
        <v>0</v>
      </c>
      <c r="V19" s="345">
        <f t="shared" si="0"/>
        <v>0</v>
      </c>
      <c r="W19" s="345">
        <f t="shared" ca="1" si="0"/>
        <v>1358711.4279153659</v>
      </c>
      <c r="X19" s="345">
        <f t="shared" si="0"/>
        <v>0</v>
      </c>
      <c r="Y19" s="138"/>
      <c r="Z19" s="345">
        <f t="shared" ref="Z19:Z36" ca="1" si="2">SUM(U19:X19)</f>
        <v>1358711.4279153659</v>
      </c>
    </row>
    <row r="20" spans="2:26">
      <c r="D20" t="s">
        <v>87</v>
      </c>
      <c r="F20" s="12"/>
      <c r="G20" s="106"/>
      <c r="H20" s="346">
        <f>IF(H$11=$D$6, BAS_volumes!$J20*BAS_volumes!$K20,0)</f>
        <v>0</v>
      </c>
      <c r="I20" s="343">
        <f>IF(I$11=IF($D20="design", $D$5, $D$6), SUMPRODUCT(BAS_volumes!$Q20:$U20,BAS_volumes!$Q$13:$U$13)+BAS_volumes!$O20,0)</f>
        <v>0</v>
      </c>
      <c r="J20" s="344">
        <f>IF(J$11=$D$6, BAS_volumes!$M20,0)</f>
        <v>0</v>
      </c>
      <c r="K20" s="343">
        <f>IF(K$11=$D$6, BAS_volumes!$J20*BAS_volumes!$K20,0)</f>
        <v>0</v>
      </c>
      <c r="L20" s="343">
        <f>IF(L$11=IF($D20="design", $D$5, $D$6), SUMPRODUCT(BAS_volumes!$Q20:$U20,BAS_volumes!$Q$13:$U$13)+BAS_volumes!$O20,0)</f>
        <v>0</v>
      </c>
      <c r="M20" s="344">
        <f>IF(M$11=$D$6, BAS_volumes!$M20,0)</f>
        <v>0</v>
      </c>
      <c r="N20" s="343">
        <f>IF(N$11=$D$6, BAS_volumes!$J20*BAS_volumes!$K20,0)</f>
        <v>267817</v>
      </c>
      <c r="O20" s="343">
        <f ca="1">IF(O$11=IF($D20="design", $D$5, $D$6), SUMPRODUCT(BAS_volumes!$Q20:$U20,BAS_volumes!$Q$13:$U$13)+BAS_volumes!$O20,0)</f>
        <v>297700.96217326255</v>
      </c>
      <c r="P20" s="344">
        <f>IF(P$11=$D$6, BAS_volumes!$M20,0)</f>
        <v>0</v>
      </c>
      <c r="Q20" s="343">
        <f>IF(Q$11=$D$6, BAS_volumes!$J20*BAS_volumes!$K20,0)</f>
        <v>0</v>
      </c>
      <c r="R20" s="343">
        <f>IF(R$11=IF($D20="design", $D$5, $D$6), SUMPRODUCT(BAS_volumes!$Q20:$U20,BAS_volumes!$Q$13:$U$13)+BAS_volumes!$O20,0)</f>
        <v>0</v>
      </c>
      <c r="S20" s="344">
        <f>IF(S$11=$D$6, BAS_volumes!$M20,0)</f>
        <v>0</v>
      </c>
      <c r="T20" s="138"/>
      <c r="U20" s="345">
        <f t="shared" si="0"/>
        <v>0</v>
      </c>
      <c r="V20" s="345">
        <f t="shared" si="0"/>
        <v>0</v>
      </c>
      <c r="W20" s="345">
        <f t="shared" ca="1" si="0"/>
        <v>565517.96217326261</v>
      </c>
      <c r="X20" s="345">
        <f t="shared" si="0"/>
        <v>0</v>
      </c>
      <c r="Y20" s="138"/>
      <c r="Z20" s="345">
        <f t="shared" ca="1" si="2"/>
        <v>565517.96217326261</v>
      </c>
    </row>
    <row r="21" spans="2:26">
      <c r="D21" s="17" t="s">
        <v>79</v>
      </c>
      <c r="F21" s="12"/>
      <c r="G21" s="106"/>
      <c r="H21" s="346">
        <f>IF(H$11=$D$6, BAS_volumes!$J21*BAS_volumes!$K21,0)</f>
        <v>0</v>
      </c>
      <c r="I21" s="343">
        <f>IF(I$11=IF($D21="design", $D$5, $D$6), SUMPRODUCT(BAS_volumes!$Q21:$U21,BAS_volumes!$Q$13:$U$13)+BAS_volumes!$O21,0)</f>
        <v>0</v>
      </c>
      <c r="J21" s="344">
        <f>IF(J$11=$D$6, BAS_volumes!$M21,0)</f>
        <v>0</v>
      </c>
      <c r="K21" s="343">
        <f>IF(K$11=$D$6, BAS_volumes!$J21*BAS_volumes!$K21,0)</f>
        <v>0</v>
      </c>
      <c r="L21" s="343">
        <f>IF(L$11=IF($D21="design", $D$5, $D$6), SUMPRODUCT(BAS_volumes!$Q21:$U21,BAS_volumes!$Q$13:$U$13)+BAS_volumes!$O21,0)</f>
        <v>0</v>
      </c>
      <c r="M21" s="344">
        <f>IF(M$11=$D$6, BAS_volumes!$M21,0)</f>
        <v>0</v>
      </c>
      <c r="N21" s="343">
        <f>IF(N$11=$D$6, BAS_volumes!$J21*BAS_volumes!$K21,0)</f>
        <v>59760</v>
      </c>
      <c r="O21" s="343">
        <f ca="1">IF(O$11=IF($D21="design", $D$5, $D$6), SUMPRODUCT(BAS_volumes!$Q21:$U21,BAS_volumes!$Q$13:$U$13)+BAS_volumes!$O21,0)</f>
        <v>89369.438440561178</v>
      </c>
      <c r="P21" s="344">
        <f>IF(P$11=$D$6, BAS_volumes!$M21,0)</f>
        <v>0</v>
      </c>
      <c r="Q21" s="343">
        <f>IF(Q$11=$D$6, BAS_volumes!$J21*BAS_volumes!$K21,0)</f>
        <v>0</v>
      </c>
      <c r="R21" s="343">
        <f>IF(R$11=IF($D21="design", $D$5, $D$6), SUMPRODUCT(BAS_volumes!$Q21:$U21,BAS_volumes!$Q$13:$U$13)+BAS_volumes!$O21,0)</f>
        <v>0</v>
      </c>
      <c r="S21" s="344">
        <f>IF(S$11=$D$6, BAS_volumes!$M21,0)</f>
        <v>0</v>
      </c>
      <c r="T21" s="138"/>
      <c r="U21" s="345">
        <f t="shared" si="0"/>
        <v>0</v>
      </c>
      <c r="V21" s="345">
        <f t="shared" si="0"/>
        <v>0</v>
      </c>
      <c r="W21" s="345">
        <f t="shared" ca="1" si="0"/>
        <v>149129.43844056118</v>
      </c>
      <c r="X21" s="345">
        <f t="shared" si="0"/>
        <v>0</v>
      </c>
      <c r="Y21" s="138"/>
      <c r="Z21" s="345">
        <f t="shared" ca="1" si="2"/>
        <v>149129.43844056118</v>
      </c>
    </row>
    <row r="22" spans="2:26">
      <c r="D22" t="s">
        <v>7</v>
      </c>
      <c r="F22" s="12"/>
      <c r="G22" s="106"/>
      <c r="H22" s="346">
        <f>IF(H$11=$D$6, BAS_volumes!$J22*BAS_volumes!$K22,0)</f>
        <v>0</v>
      </c>
      <c r="I22" s="343">
        <f>IF(I$11=IF($D22="design", $D$5, $D$6), SUMPRODUCT(BAS_volumes!$Q22:$U22,BAS_volumes!$Q$13:$U$13)+BAS_volumes!$O22,0)</f>
        <v>0</v>
      </c>
      <c r="J22" s="344">
        <f>IF(J$11=$D$6, BAS_volumes!$M22,0)</f>
        <v>0</v>
      </c>
      <c r="K22" s="343">
        <f>IF(K$11=$D$6, BAS_volumes!$J22*BAS_volumes!$K22,0)</f>
        <v>0</v>
      </c>
      <c r="L22" s="343">
        <f>IF(L$11=IF($D22="design", $D$5, $D$6), SUMPRODUCT(BAS_volumes!$Q22:$U22,BAS_volumes!$Q$13:$U$13)+BAS_volumes!$O22,0)</f>
        <v>0</v>
      </c>
      <c r="M22" s="344">
        <f>IF(M$11=$D$6, BAS_volumes!$M22,0)</f>
        <v>0</v>
      </c>
      <c r="N22" s="343">
        <f>IF(N$11=$D$6, BAS_volumes!$J22*BAS_volumes!$K22,0)</f>
        <v>444757</v>
      </c>
      <c r="O22" s="343">
        <f ca="1">IF(O$11=IF($D22="design", $D$5, $D$6), SUMPRODUCT(BAS_volumes!$Q22:$U22,BAS_volumes!$Q$13:$U$13)+BAS_volumes!$O22,0)</f>
        <v>557897.2543207733</v>
      </c>
      <c r="P22" s="344">
        <f>IF(P$11=$D$6, BAS_volumes!$M22,0)</f>
        <v>0</v>
      </c>
      <c r="Q22" s="343">
        <f>IF(Q$11=$D$6, BAS_volumes!$J22*BAS_volumes!$K22,0)</f>
        <v>0</v>
      </c>
      <c r="R22" s="343">
        <f>IF(R$11=IF($D22="design", $D$5, $D$6), SUMPRODUCT(BAS_volumes!$Q22:$U22,BAS_volumes!$Q$13:$U$13)+BAS_volumes!$O22,0)</f>
        <v>0</v>
      </c>
      <c r="S22" s="344">
        <f>IF(S$11=$D$6, BAS_volumes!$M22,0)</f>
        <v>0</v>
      </c>
      <c r="T22" s="138"/>
      <c r="U22" s="345">
        <f t="shared" si="0"/>
        <v>0</v>
      </c>
      <c r="V22" s="345">
        <f t="shared" si="0"/>
        <v>0</v>
      </c>
      <c r="W22" s="345">
        <f t="shared" ca="1" si="0"/>
        <v>1002654.2543207733</v>
      </c>
      <c r="X22" s="345">
        <f t="shared" si="0"/>
        <v>0</v>
      </c>
      <c r="Y22" s="138"/>
      <c r="Z22" s="345">
        <f t="shared" ca="1" si="2"/>
        <v>1002654.2543207733</v>
      </c>
    </row>
    <row r="23" spans="2:26">
      <c r="D23" t="s">
        <v>8</v>
      </c>
      <c r="F23" s="12"/>
      <c r="G23" s="106"/>
      <c r="H23" s="346">
        <f>IF(H$11=$D$6, BAS_volumes!$J23*BAS_volumes!$K23,0)</f>
        <v>0</v>
      </c>
      <c r="I23" s="343">
        <f>IF(I$11=IF($D23="design", $D$5, $D$6), SUMPRODUCT(BAS_volumes!$Q23:$U23,BAS_volumes!$Q$13:$U$13)+BAS_volumes!$O23,0)</f>
        <v>0</v>
      </c>
      <c r="J23" s="344">
        <f>IF(J$11=$D$6, BAS_volumes!$M23,0)</f>
        <v>0</v>
      </c>
      <c r="K23" s="343">
        <f>IF(K$11=$D$6, BAS_volumes!$J23*BAS_volumes!$K23,0)</f>
        <v>0</v>
      </c>
      <c r="L23" s="343">
        <f>IF(L$11=IF($D23="design", $D$5, $D$6), SUMPRODUCT(BAS_volumes!$Q23:$U23,BAS_volumes!$Q$13:$U$13)+BAS_volumes!$O23,0)</f>
        <v>0</v>
      </c>
      <c r="M23" s="344">
        <f>IF(M$11=$D$6, BAS_volumes!$M23,0)</f>
        <v>0</v>
      </c>
      <c r="N23" s="343">
        <f>IF(N$11=$D$6, BAS_volumes!$J23*BAS_volumes!$K23,0)</f>
        <v>1331935</v>
      </c>
      <c r="O23" s="343">
        <f ca="1">IF(O$11=IF($D23="design", $D$5, $D$6), SUMPRODUCT(BAS_volumes!$Q23:$U23,BAS_volumes!$Q$13:$U$13)+BAS_volumes!$O23,0)</f>
        <v>821294.80560189066</v>
      </c>
      <c r="P23" s="344">
        <f>IF(P$11=$D$6, BAS_volumes!$M23,0)</f>
        <v>0</v>
      </c>
      <c r="Q23" s="343">
        <f>IF(Q$11=$D$6, BAS_volumes!$J23*BAS_volumes!$K23,0)</f>
        <v>0</v>
      </c>
      <c r="R23" s="343">
        <f>IF(R$11=IF($D23="design", $D$5, $D$6), SUMPRODUCT(BAS_volumes!$Q23:$U23,BAS_volumes!$Q$13:$U$13)+BAS_volumes!$O23,0)</f>
        <v>0</v>
      </c>
      <c r="S23" s="344">
        <f>IF(S$11=$D$6, BAS_volumes!$M23,0)</f>
        <v>0</v>
      </c>
      <c r="T23" s="138"/>
      <c r="U23" s="345">
        <f t="shared" si="0"/>
        <v>0</v>
      </c>
      <c r="V23" s="345">
        <f t="shared" si="0"/>
        <v>0</v>
      </c>
      <c r="W23" s="345">
        <f t="shared" ca="1" si="0"/>
        <v>2153229.8056018907</v>
      </c>
      <c r="X23" s="345">
        <f t="shared" si="0"/>
        <v>0</v>
      </c>
      <c r="Y23" s="138"/>
      <c r="Z23" s="345">
        <f t="shared" ca="1" si="2"/>
        <v>2153229.8056018907</v>
      </c>
    </row>
    <row r="24" spans="2:26">
      <c r="D24" t="s">
        <v>22</v>
      </c>
      <c r="F24" s="12"/>
      <c r="G24" s="106"/>
      <c r="H24" s="346">
        <f>IF(H$11=$D$6, BAS_volumes!$J24*BAS_volumes!$K24,0)</f>
        <v>0</v>
      </c>
      <c r="I24" s="343">
        <f>IF(I$11=IF($D24="design", $D$5, $D$6), SUMPRODUCT(BAS_volumes!$Q24:$U24,BAS_volumes!$Q$13:$U$13)+BAS_volumes!$O24,0)</f>
        <v>0</v>
      </c>
      <c r="J24" s="344">
        <f>IF(J$11=$D$6, BAS_volumes!$M24,0)</f>
        <v>0</v>
      </c>
      <c r="K24" s="343">
        <f>IF(K$11=$D$6, BAS_volumes!$J24*BAS_volumes!$K24,0)</f>
        <v>0</v>
      </c>
      <c r="L24" s="343">
        <f>IF(L$11=IF($D24="design", $D$5, $D$6), SUMPRODUCT(BAS_volumes!$Q24:$U24,BAS_volumes!$Q$13:$U$13)+BAS_volumes!$O24,0)</f>
        <v>0</v>
      </c>
      <c r="M24" s="344">
        <f>IF(M$11=$D$6, BAS_volumes!$M24,0)</f>
        <v>0</v>
      </c>
      <c r="N24" s="343">
        <f>IF(N$11=$D$6, BAS_volumes!$J24*BAS_volumes!$K24,0)</f>
        <v>9225</v>
      </c>
      <c r="O24" s="343">
        <f ca="1">IF(O$11=IF($D24="design", $D$5, $D$6), SUMPRODUCT(BAS_volumes!$Q24:$U24,BAS_volumes!$Q$13:$U$13)+BAS_volumes!$O24,0)</f>
        <v>59669.451792669497</v>
      </c>
      <c r="P24" s="344">
        <f>IF(P$11=$D$6, BAS_volumes!$M24,0)</f>
        <v>0</v>
      </c>
      <c r="Q24" s="343">
        <f>IF(Q$11=$D$6, BAS_volumes!$J24*BAS_volumes!$K24,0)</f>
        <v>0</v>
      </c>
      <c r="R24" s="343">
        <f>IF(R$11=IF($D24="design", $D$5, $D$6), SUMPRODUCT(BAS_volumes!$Q24:$U24,BAS_volumes!$Q$13:$U$13)+BAS_volumes!$O24,0)</f>
        <v>0</v>
      </c>
      <c r="S24" s="344">
        <f>IF(S$11=$D$6, BAS_volumes!$M24,0)</f>
        <v>0</v>
      </c>
      <c r="T24" s="138"/>
      <c r="U24" s="345">
        <f t="shared" si="0"/>
        <v>0</v>
      </c>
      <c r="V24" s="345">
        <f t="shared" si="0"/>
        <v>0</v>
      </c>
      <c r="W24" s="345">
        <f t="shared" ca="1" si="0"/>
        <v>68894.451792669497</v>
      </c>
      <c r="X24" s="345">
        <f t="shared" si="0"/>
        <v>0</v>
      </c>
      <c r="Y24" s="138"/>
      <c r="Z24" s="345">
        <f t="shared" ca="1" si="2"/>
        <v>68894.451792669497</v>
      </c>
    </row>
    <row r="25" spans="2:26">
      <c r="D25" t="s">
        <v>116</v>
      </c>
      <c r="F25" s="12"/>
      <c r="G25" s="106"/>
      <c r="H25" s="346">
        <f>IF(H$11=$D$6, BAS_volumes!$J25*BAS_volumes!$K25,0)</f>
        <v>0</v>
      </c>
      <c r="I25" s="343">
        <f>IF(I$11=IF($D25="design", $D$5, $D$6), SUMPRODUCT(BAS_volumes!$Q25:$U25,BAS_volumes!$Q$13:$U$13)+BAS_volumes!$O25,0)</f>
        <v>0</v>
      </c>
      <c r="J25" s="344">
        <f>IF(J$11=$D$6, BAS_volumes!$M25,0)</f>
        <v>0</v>
      </c>
      <c r="K25" s="343">
        <f>IF(K$11=$D$6, BAS_volumes!$J25*BAS_volumes!$K25,0)</f>
        <v>0</v>
      </c>
      <c r="L25" s="343">
        <f>IF(L$11=IF($D25="design", $D$5, $D$6), SUMPRODUCT(BAS_volumes!$Q25:$U25,BAS_volumes!$Q$13:$U$13)+BAS_volumes!$O25,0)</f>
        <v>0</v>
      </c>
      <c r="M25" s="344">
        <f>IF(M$11=$D$6, BAS_volumes!$M25,0)</f>
        <v>0</v>
      </c>
      <c r="N25" s="343">
        <f>IF(N$11=$D$6, BAS_volumes!$J25*BAS_volumes!$K25,0)</f>
        <v>642105</v>
      </c>
      <c r="O25" s="343">
        <f ca="1">IF(O$11=IF($D25="design", $D$5, $D$6), SUMPRODUCT(BAS_volumes!$Q25:$U25,BAS_volumes!$Q$13:$U$13)+BAS_volumes!$O25,0)</f>
        <v>106895.51544372176</v>
      </c>
      <c r="P25" s="344">
        <f>IF(P$11=$D$6, BAS_volumes!$M25,0)</f>
        <v>0</v>
      </c>
      <c r="Q25" s="343">
        <f>IF(Q$11=$D$6, BAS_volumes!$J25*BAS_volumes!$K25,0)</f>
        <v>0</v>
      </c>
      <c r="R25" s="343">
        <f>IF(R$11=IF($D25="design", $D$5, $D$6), SUMPRODUCT(BAS_volumes!$Q25:$U25,BAS_volumes!$Q$13:$U$13)+BAS_volumes!$O25,0)</f>
        <v>0</v>
      </c>
      <c r="S25" s="344">
        <f>IF(S$11=$D$6, BAS_volumes!$M25,0)</f>
        <v>0</v>
      </c>
      <c r="T25" s="138"/>
      <c r="U25" s="345">
        <f t="shared" si="0"/>
        <v>0</v>
      </c>
      <c r="V25" s="345">
        <f t="shared" si="0"/>
        <v>0</v>
      </c>
      <c r="W25" s="345">
        <f t="shared" ca="1" si="0"/>
        <v>749000.51544372179</v>
      </c>
      <c r="X25" s="345">
        <f t="shared" si="0"/>
        <v>0</v>
      </c>
      <c r="Y25" s="138"/>
      <c r="Z25" s="345">
        <f t="shared" ca="1" si="2"/>
        <v>749000.51544372179</v>
      </c>
    </row>
    <row r="26" spans="2:26">
      <c r="D26" t="s">
        <v>117</v>
      </c>
      <c r="F26" s="12"/>
      <c r="G26" s="106"/>
      <c r="H26" s="346">
        <f>IF(H$11=$D$6, BAS_volumes!$J26*BAS_volumes!$K26,0)</f>
        <v>0</v>
      </c>
      <c r="I26" s="343">
        <f>IF(I$11=IF($D26="design", $D$5, $D$6), SUMPRODUCT(BAS_volumes!$Q26:$U26,BAS_volumes!$Q$13:$U$13)+BAS_volumes!$O26,0)</f>
        <v>0</v>
      </c>
      <c r="J26" s="344">
        <f>IF(J$11=$D$6, BAS_volumes!$M26,0)</f>
        <v>0</v>
      </c>
      <c r="K26" s="343">
        <f>IF(K$11=$D$6, BAS_volumes!$J26*BAS_volumes!$K26,0)</f>
        <v>0</v>
      </c>
      <c r="L26" s="343">
        <f>IF(L$11=IF($D26="design", $D$5, $D$6), SUMPRODUCT(BAS_volumes!$Q26:$U26,BAS_volumes!$Q$13:$U$13)+BAS_volumes!$O26,0)</f>
        <v>0</v>
      </c>
      <c r="M26" s="344">
        <f>IF(M$11=$D$6, BAS_volumes!$M26,0)</f>
        <v>0</v>
      </c>
      <c r="N26" s="343">
        <f>IF(N$11=$D$6, BAS_volumes!$J26*BAS_volumes!$K26,0)</f>
        <v>68115</v>
      </c>
      <c r="O26" s="343">
        <f ca="1">IF(O$11=IF($D26="design", $D$5, $D$6), SUMPRODUCT(BAS_volumes!$Q26:$U26,BAS_volumes!$Q$13:$U$13)+BAS_volumes!$O26,0)</f>
        <v>44684.719220280589</v>
      </c>
      <c r="P26" s="344">
        <f>IF(P$11=$D$6, BAS_volumes!$M26,0)</f>
        <v>0</v>
      </c>
      <c r="Q26" s="343">
        <f>IF(Q$11=$D$6, BAS_volumes!$J26*BAS_volumes!$K26,0)</f>
        <v>0</v>
      </c>
      <c r="R26" s="343">
        <f>IF(R$11=IF($D26="design", $D$5, $D$6), SUMPRODUCT(BAS_volumes!$Q26:$U26,BAS_volumes!$Q$13:$U$13)+BAS_volumes!$O26,0)</f>
        <v>0</v>
      </c>
      <c r="S26" s="344">
        <f>IF(S$11=$D$6, BAS_volumes!$M26,0)</f>
        <v>0</v>
      </c>
      <c r="T26" s="138"/>
      <c r="U26" s="345">
        <f t="shared" si="0"/>
        <v>0</v>
      </c>
      <c r="V26" s="345">
        <f t="shared" si="0"/>
        <v>0</v>
      </c>
      <c r="W26" s="345">
        <f t="shared" ca="1" si="0"/>
        <v>112799.71922028059</v>
      </c>
      <c r="X26" s="345">
        <f t="shared" si="0"/>
        <v>0</v>
      </c>
      <c r="Y26" s="138"/>
      <c r="Z26" s="345">
        <f t="shared" ca="1" si="2"/>
        <v>112799.71922028059</v>
      </c>
    </row>
    <row r="27" spans="2:26">
      <c r="D27" t="s">
        <v>118</v>
      </c>
      <c r="F27" s="12"/>
      <c r="G27" s="106"/>
      <c r="H27" s="346">
        <f>IF(H$11=$D$6, BAS_volumes!$J27*BAS_volumes!$K27,0)</f>
        <v>0</v>
      </c>
      <c r="I27" s="343">
        <f>IF(I$11=IF($D27="design", $D$5, $D$6), SUMPRODUCT(BAS_volumes!$Q27:$U27,BAS_volumes!$Q$13:$U$13)+BAS_volumes!$O27,0)</f>
        <v>0</v>
      </c>
      <c r="J27" s="344">
        <f>IF(J$11=$D$6, BAS_volumes!$M27,0)</f>
        <v>0</v>
      </c>
      <c r="K27" s="343">
        <f>IF(K$11=$D$6, BAS_volumes!$J27*BAS_volumes!$K27,0)</f>
        <v>0</v>
      </c>
      <c r="L27" s="343">
        <f>IF(L$11=IF($D27="design", $D$5, $D$6), SUMPRODUCT(BAS_volumes!$Q27:$U27,BAS_volumes!$Q$13:$U$13)+BAS_volumes!$O27,0)</f>
        <v>0</v>
      </c>
      <c r="M27" s="344">
        <f>IF(M$11=$D$6, BAS_volumes!$M27,0)</f>
        <v>0</v>
      </c>
      <c r="N27" s="343">
        <f>IF(N$11=$D$6, BAS_volumes!$J27*BAS_volumes!$K27,0)</f>
        <v>291388</v>
      </c>
      <c r="O27" s="343">
        <f ca="1">IF(O$11=IF($D27="design", $D$5, $D$6), SUMPRODUCT(BAS_volumes!$Q27:$U27,BAS_volumes!$Q$13:$U$13)+BAS_volumes!$O27,0)</f>
        <v>73378.739266841701</v>
      </c>
      <c r="P27" s="344">
        <f>IF(P$11=$D$6, BAS_volumes!$M27,0)</f>
        <v>0</v>
      </c>
      <c r="Q27" s="343">
        <f>IF(Q$11=$D$6, BAS_volumes!$J27*BAS_volumes!$K27,0)</f>
        <v>0</v>
      </c>
      <c r="R27" s="343">
        <f>IF(R$11=IF($D27="design", $D$5, $D$6), SUMPRODUCT(BAS_volumes!$Q27:$U27,BAS_volumes!$Q$13:$U$13)+BAS_volumes!$O27,0)</f>
        <v>0</v>
      </c>
      <c r="S27" s="344">
        <f>IF(S$11=$D$6, BAS_volumes!$M27,0)</f>
        <v>0</v>
      </c>
      <c r="T27" s="138"/>
      <c r="U27" s="345">
        <f t="shared" si="0"/>
        <v>0</v>
      </c>
      <c r="V27" s="345">
        <f t="shared" si="0"/>
        <v>0</v>
      </c>
      <c r="W27" s="345">
        <f t="shared" ca="1" si="0"/>
        <v>364766.73926684167</v>
      </c>
      <c r="X27" s="345">
        <f t="shared" si="0"/>
        <v>0</v>
      </c>
      <c r="Y27" s="138"/>
      <c r="Z27" s="345">
        <f t="shared" ca="1" si="2"/>
        <v>364766.73926684167</v>
      </c>
    </row>
    <row r="28" spans="2:26">
      <c r="D28" t="s">
        <v>143</v>
      </c>
      <c r="F28" s="12"/>
      <c r="G28" s="106"/>
      <c r="H28" s="346">
        <f>IF(H$11=$D$6, BAS_volumes!$J28*BAS_volumes!$K28,0)</f>
        <v>0</v>
      </c>
      <c r="I28" s="343">
        <f>IF(I$11=IF($D28="design", $D$5, $D$6), SUMPRODUCT(BAS_volumes!$Q28:$U28,BAS_volumes!$Q$13:$U$13)+BAS_volumes!$O28,0)</f>
        <v>0</v>
      </c>
      <c r="J28" s="344">
        <f>IF(J$11=$D$6, BAS_volumes!$M28,0)</f>
        <v>0</v>
      </c>
      <c r="K28" s="343">
        <f>IF(K$11=$D$6, BAS_volumes!$J28*BAS_volumes!$K28,0)</f>
        <v>0</v>
      </c>
      <c r="L28" s="343">
        <f>IF(L$11=IF($D28="design", $D$5, $D$6), SUMPRODUCT(BAS_volumes!$Q28:$U28,BAS_volumes!$Q$13:$U$13)+BAS_volumes!$O28,0)</f>
        <v>0</v>
      </c>
      <c r="M28" s="344">
        <f>IF(M$11=$D$6, BAS_volumes!$M28,0)</f>
        <v>0</v>
      </c>
      <c r="N28" s="343">
        <f>IF(N$11=$D$6, BAS_volumes!$J28*BAS_volumes!$K28,0)</f>
        <v>579684</v>
      </c>
      <c r="O28" s="343">
        <f ca="1">IF(O$11=IF($D28="design", $D$5, $D$6), SUMPRODUCT(BAS_volumes!$Q28:$U28,BAS_volumes!$Q$13:$U$13)+BAS_volumes!$O28,0)</f>
        <v>0</v>
      </c>
      <c r="P28" s="344">
        <f>IF(P$11=$D$6, BAS_volumes!$M28,0)</f>
        <v>0</v>
      </c>
      <c r="Q28" s="343">
        <f>IF(Q$11=$D$6, BAS_volumes!$J28*BAS_volumes!$K28,0)</f>
        <v>0</v>
      </c>
      <c r="R28" s="343">
        <f>IF(R$11=IF($D28="design", $D$5, $D$6), SUMPRODUCT(BAS_volumes!$Q28:$U28,BAS_volumes!$Q$13:$U$13)+BAS_volumes!$O28,0)</f>
        <v>0</v>
      </c>
      <c r="S28" s="344">
        <f>IF(S$11=$D$6, BAS_volumes!$M28,0)</f>
        <v>0</v>
      </c>
      <c r="T28" s="138"/>
      <c r="U28" s="345">
        <f t="shared" si="0"/>
        <v>0</v>
      </c>
      <c r="V28" s="345">
        <f t="shared" si="0"/>
        <v>0</v>
      </c>
      <c r="W28" s="345">
        <f t="shared" ca="1" si="0"/>
        <v>579684</v>
      </c>
      <c r="X28" s="345">
        <f t="shared" si="0"/>
        <v>0</v>
      </c>
      <c r="Y28" s="138"/>
      <c r="Z28" s="345">
        <f t="shared" ca="1" si="2"/>
        <v>579684</v>
      </c>
    </row>
    <row r="29" spans="2:26">
      <c r="D29" t="s">
        <v>181</v>
      </c>
      <c r="F29" s="12"/>
      <c r="G29" s="106"/>
      <c r="H29" s="346">
        <f>IF(H$11=$D$6, BAS_volumes!$J29*BAS_volumes!$K29,0)</f>
        <v>0</v>
      </c>
      <c r="I29" s="343">
        <f>IF(I$11=IF($D29="design", $D$5, $D$6), SUMPRODUCT(BAS_volumes!$Q29:$U29,BAS_volumes!$Q$13:$U$13)+BAS_volumes!$O29,0)</f>
        <v>0</v>
      </c>
      <c r="J29" s="344">
        <f>IF(J$11=$D$6, BAS_volumes!$M29,0)</f>
        <v>0</v>
      </c>
      <c r="K29" s="343">
        <f>IF(K$11=$D$6, BAS_volumes!$J29*BAS_volumes!$K29,0)</f>
        <v>0</v>
      </c>
      <c r="L29" s="343">
        <f>IF(L$11=IF($D29="design", $D$5, $D$6), SUMPRODUCT(BAS_volumes!$Q29:$U29,BAS_volumes!$Q$13:$U$13)+BAS_volumes!$O29,0)</f>
        <v>0</v>
      </c>
      <c r="M29" s="344">
        <f>IF(M$11=$D$6, BAS_volumes!$M29,0)</f>
        <v>0</v>
      </c>
      <c r="N29" s="343">
        <f>IF(N$11=$D$6, BAS_volumes!$J29*BAS_volumes!$K29,0)</f>
        <v>401529</v>
      </c>
      <c r="O29" s="343">
        <f ca="1">IF(O$11=IF($D29="design", $D$5, $D$6), SUMPRODUCT(BAS_volumes!$Q29:$U29,BAS_volumes!$Q$13:$U$13)+BAS_volumes!$O29,0)</f>
        <v>0</v>
      </c>
      <c r="P29" s="344">
        <f>IF(P$11=$D$6, BAS_volumes!$M29,0)</f>
        <v>0</v>
      </c>
      <c r="Q29" s="343">
        <f>IF(Q$11=$D$6, BAS_volumes!$J29*BAS_volumes!$K29,0)</f>
        <v>0</v>
      </c>
      <c r="R29" s="343">
        <f>IF(R$11=IF($D29="design", $D$5, $D$6), SUMPRODUCT(BAS_volumes!$Q29:$U29,BAS_volumes!$Q$13:$U$13)+BAS_volumes!$O29,0)</f>
        <v>0</v>
      </c>
      <c r="S29" s="344">
        <f>IF(S$11=$D$6, BAS_volumes!$M29,0)</f>
        <v>0</v>
      </c>
      <c r="T29" s="138"/>
      <c r="U29" s="345">
        <f t="shared" si="0"/>
        <v>0</v>
      </c>
      <c r="V29" s="345">
        <f t="shared" si="0"/>
        <v>0</v>
      </c>
      <c r="W29" s="345">
        <f t="shared" ca="1" si="0"/>
        <v>401529</v>
      </c>
      <c r="X29" s="345">
        <f t="shared" si="0"/>
        <v>0</v>
      </c>
      <c r="Y29" s="138"/>
      <c r="Z29" s="345">
        <f t="shared" ca="1" si="2"/>
        <v>401529</v>
      </c>
    </row>
    <row r="30" spans="2:26">
      <c r="D30" t="s">
        <v>165</v>
      </c>
      <c r="F30" s="12"/>
      <c r="G30" s="106"/>
      <c r="H30" s="346">
        <f>IF(H$11=$D$6, BAS_volumes!$J30*BAS_volumes!$K30,0)</f>
        <v>0</v>
      </c>
      <c r="I30" s="343">
        <f>IF(I$11=IF($D30="design", $D$5, $D$6), SUMPRODUCT(BAS_volumes!$Q30:$U30,BAS_volumes!$Q$13:$U$13)+BAS_volumes!$O30,0)</f>
        <v>0</v>
      </c>
      <c r="J30" s="344">
        <f>IF(J$11=$D$6, BAS_volumes!$M30,0)</f>
        <v>0</v>
      </c>
      <c r="K30" s="343">
        <f>IF(K$11=$D$6, BAS_volumes!$J30*BAS_volumes!$K30,0)</f>
        <v>0</v>
      </c>
      <c r="L30" s="343">
        <f>IF(L$11=IF($D30="design", $D$5, $D$6), SUMPRODUCT(BAS_volumes!$Q30:$U30,BAS_volumes!$Q$13:$U$13)+BAS_volumes!$O30,0)</f>
        <v>0</v>
      </c>
      <c r="M30" s="344">
        <f>IF(M$11=$D$6, BAS_volumes!$M30,0)</f>
        <v>0</v>
      </c>
      <c r="N30" s="343">
        <f>IF(N$11=$D$6, BAS_volumes!$J30*BAS_volumes!$K30,0)</f>
        <v>2026752</v>
      </c>
      <c r="O30" s="343">
        <f ca="1">IF(O$11=IF($D30="design", $D$5, $D$6), SUMPRODUCT(BAS_volumes!$Q30:$U30,BAS_volumes!$Q$13:$U$13)+BAS_volumes!$O30,0)</f>
        <v>0</v>
      </c>
      <c r="P30" s="344">
        <f>IF(P$11=$D$6, BAS_volumes!$M30,0)</f>
        <v>0</v>
      </c>
      <c r="Q30" s="343">
        <f>IF(Q$11=$D$6, BAS_volumes!$J30*BAS_volumes!$K30,0)</f>
        <v>0</v>
      </c>
      <c r="R30" s="343">
        <f>IF(R$11=IF($D30="design", $D$5, $D$6), SUMPRODUCT(BAS_volumes!$Q30:$U30,BAS_volumes!$Q$13:$U$13)+BAS_volumes!$O30,0)</f>
        <v>0</v>
      </c>
      <c r="S30" s="344">
        <f>IF(S$11=$D$6, BAS_volumes!$M30,0)</f>
        <v>0</v>
      </c>
      <c r="T30" s="138"/>
      <c r="U30" s="345">
        <f t="shared" si="0"/>
        <v>0</v>
      </c>
      <c r="V30" s="345">
        <f t="shared" si="0"/>
        <v>0</v>
      </c>
      <c r="W30" s="345">
        <f t="shared" ca="1" si="0"/>
        <v>2026752</v>
      </c>
      <c r="X30" s="345">
        <f t="shared" si="0"/>
        <v>0</v>
      </c>
      <c r="Y30" s="138"/>
      <c r="Z30" s="345">
        <f t="shared" ca="1" si="2"/>
        <v>2026752</v>
      </c>
    </row>
    <row r="31" spans="2:26">
      <c r="D31" t="s">
        <v>175</v>
      </c>
      <c r="F31" s="12"/>
      <c r="G31" s="106"/>
      <c r="H31" s="346">
        <f>IF(H$11=$D$6, BAS_volumes!$J31*BAS_volumes!$K31,0)</f>
        <v>0</v>
      </c>
      <c r="I31" s="343">
        <f>IF(I$11=IF($D31="design", $D$5, $D$6), SUMPRODUCT(BAS_volumes!$Q31:$U31,BAS_volumes!$Q$13:$U$13)+BAS_volumes!$O31,0)</f>
        <v>0</v>
      </c>
      <c r="J31" s="344">
        <f>IF(J$11=$D$6, BAS_volumes!$M31,0)</f>
        <v>0</v>
      </c>
      <c r="K31" s="343">
        <f>IF(K$11=$D$6, BAS_volumes!$J31*BAS_volumes!$K31,0)</f>
        <v>0</v>
      </c>
      <c r="L31" s="343">
        <f>IF(L$11=IF($D31="design", $D$5, $D$6), SUMPRODUCT(BAS_volumes!$Q31:$U31,BAS_volumes!$Q$13:$U$13)+BAS_volumes!$O31,0)</f>
        <v>0</v>
      </c>
      <c r="M31" s="344">
        <f>IF(M$11=$D$6, BAS_volumes!$M31,0)</f>
        <v>0</v>
      </c>
      <c r="N31" s="343">
        <f>IF(N$11=$D$6, BAS_volumes!$J31*BAS_volumes!$K31,0)</f>
        <v>0</v>
      </c>
      <c r="O31" s="343">
        <f ca="1">IF(O$11=IF($D31="design", $D$5, $D$6), SUMPRODUCT(BAS_volumes!$Q31:$U31,BAS_volumes!$Q$13:$U$13)+BAS_volumes!$O31,0)</f>
        <v>0</v>
      </c>
      <c r="P31" s="344">
        <f>IF(P$11=$D$6, BAS_volumes!$M31,0)</f>
        <v>0</v>
      </c>
      <c r="Q31" s="343">
        <f>IF(Q$11=$D$6, BAS_volumes!$J31*BAS_volumes!$K31,0)</f>
        <v>0</v>
      </c>
      <c r="R31" s="343">
        <f>IF(R$11=IF($D31="design", $D$5, $D$6), SUMPRODUCT(BAS_volumes!$Q31:$U31,BAS_volumes!$Q$13:$U$13)+BAS_volumes!$O31,0)</f>
        <v>0</v>
      </c>
      <c r="S31" s="344">
        <f>IF(S$11=$D$6, BAS_volumes!$M31,0)</f>
        <v>0</v>
      </c>
      <c r="T31" s="138"/>
      <c r="U31" s="345">
        <f t="shared" si="0"/>
        <v>0</v>
      </c>
      <c r="V31" s="345">
        <f t="shared" si="0"/>
        <v>0</v>
      </c>
      <c r="W31" s="345">
        <f t="shared" ca="1" si="0"/>
        <v>0</v>
      </c>
      <c r="X31" s="345">
        <f t="shared" si="0"/>
        <v>0</v>
      </c>
      <c r="Y31" s="138"/>
      <c r="Z31" s="345">
        <f t="shared" ca="1" si="2"/>
        <v>0</v>
      </c>
    </row>
    <row r="32" spans="2:26">
      <c r="D32" t="s">
        <v>152</v>
      </c>
      <c r="F32" s="12"/>
      <c r="G32" s="106"/>
      <c r="H32" s="346">
        <f>IF(H$11=$D$6, BAS_volumes!$J32*BAS_volumes!$K32,0)</f>
        <v>0</v>
      </c>
      <c r="I32" s="343">
        <f>IF(I$11=IF($D32="design", $D$5, $D$6), SUMPRODUCT(BAS_volumes!$Q32:$U32,BAS_volumes!$Q$13:$U$13)+BAS_volumes!$O32,0)</f>
        <v>0</v>
      </c>
      <c r="J32" s="344">
        <f>IF(J$11=$D$6, BAS_volumes!$M32,0)</f>
        <v>0</v>
      </c>
      <c r="K32" s="343">
        <f>IF(K$11=$D$6, BAS_volumes!$J32*BAS_volumes!$K32,0)</f>
        <v>0</v>
      </c>
      <c r="L32" s="343">
        <f>IF(L$11=IF($D32="design", $D$5, $D$6), SUMPRODUCT(BAS_volumes!$Q32:$U32,BAS_volumes!$Q$13:$U$13)+BAS_volumes!$O32,0)</f>
        <v>0</v>
      </c>
      <c r="M32" s="344">
        <f>IF(M$11=$D$6, BAS_volumes!$M32,0)</f>
        <v>0</v>
      </c>
      <c r="N32" s="343">
        <f>IF(N$11=$D$6, BAS_volumes!$J32*BAS_volumes!$K32,0)</f>
        <v>2114331</v>
      </c>
      <c r="O32" s="343">
        <f ca="1">IF(O$11=IF($D32="design", $D$5, $D$6), SUMPRODUCT(BAS_volumes!$Q32:$U32,BAS_volumes!$Q$13:$U$13)+BAS_volumes!$O32,0)</f>
        <v>0</v>
      </c>
      <c r="P32" s="344">
        <f>IF(P$11=$D$6, BAS_volumes!$M32,0)</f>
        <v>0</v>
      </c>
      <c r="Q32" s="343">
        <f>IF(Q$11=$D$6, BAS_volumes!$J32*BAS_volumes!$K32,0)</f>
        <v>0</v>
      </c>
      <c r="R32" s="343">
        <f>IF(R$11=IF($D32="design", $D$5, $D$6), SUMPRODUCT(BAS_volumes!$Q32:$U32,BAS_volumes!$Q$13:$U$13)+BAS_volumes!$O32,0)</f>
        <v>0</v>
      </c>
      <c r="S32" s="344">
        <f>IF(S$11=$D$6, BAS_volumes!$M32,0)</f>
        <v>0</v>
      </c>
      <c r="T32" s="138"/>
      <c r="U32" s="345">
        <f t="shared" si="0"/>
        <v>0</v>
      </c>
      <c r="V32" s="345">
        <f t="shared" si="0"/>
        <v>0</v>
      </c>
      <c r="W32" s="345">
        <f t="shared" ca="1" si="0"/>
        <v>2114331</v>
      </c>
      <c r="X32" s="345">
        <f t="shared" si="0"/>
        <v>0</v>
      </c>
      <c r="Y32" s="138"/>
      <c r="Z32" s="345">
        <f t="shared" ca="1" si="2"/>
        <v>2114331</v>
      </c>
    </row>
    <row r="33" spans="1:26">
      <c r="D33" t="s">
        <v>153</v>
      </c>
      <c r="F33" s="12"/>
      <c r="G33" s="106"/>
      <c r="H33" s="346">
        <f>IF(H$11=$D$6, BAS_volumes!$J33*BAS_volumes!$K33,0)</f>
        <v>0</v>
      </c>
      <c r="I33" s="343">
        <f>IF(I$11=IF($D33="design", $D$5, $D$6), SUMPRODUCT(BAS_volumes!$Q33:$U33,BAS_volumes!$Q$13:$U$13)+BAS_volumes!$O33,0)</f>
        <v>0</v>
      </c>
      <c r="J33" s="344">
        <f>IF(J$11=$D$6, BAS_volumes!$M33,0)</f>
        <v>0</v>
      </c>
      <c r="K33" s="343">
        <f>IF(K$11=$D$6, BAS_volumes!$J33*BAS_volumes!$K33,0)</f>
        <v>0</v>
      </c>
      <c r="L33" s="343">
        <f>IF(L$11=IF($D33="design", $D$5, $D$6), SUMPRODUCT(BAS_volumes!$Q33:$U33,BAS_volumes!$Q$13:$U$13)+BAS_volumes!$O33,0)</f>
        <v>0</v>
      </c>
      <c r="M33" s="344">
        <f>IF(M$11=$D$6, BAS_volumes!$M33,0)</f>
        <v>0</v>
      </c>
      <c r="N33" s="343">
        <f>IF(N$11=$D$6, BAS_volumes!$J33*BAS_volumes!$K33,0)</f>
        <v>800379</v>
      </c>
      <c r="O33" s="343">
        <f ca="1">IF(O$11=IF($D33="design", $D$5, $D$6), SUMPRODUCT(BAS_volumes!$Q33:$U33,BAS_volumes!$Q$13:$U$13)+BAS_volumes!$O33,0)</f>
        <v>0</v>
      </c>
      <c r="P33" s="344">
        <f>IF(P$11=$D$6, BAS_volumes!$M33,0)</f>
        <v>0</v>
      </c>
      <c r="Q33" s="343">
        <f>IF(Q$11=$D$6, BAS_volumes!$J33*BAS_volumes!$K33,0)</f>
        <v>0</v>
      </c>
      <c r="R33" s="343">
        <f>IF(R$11=IF($D33="design", $D$5, $D$6), SUMPRODUCT(BAS_volumes!$Q33:$U33,BAS_volumes!$Q$13:$U$13)+BAS_volumes!$O33,0)</f>
        <v>0</v>
      </c>
      <c r="S33" s="344">
        <f>IF(S$11=$D$6, BAS_volumes!$M33,0)</f>
        <v>0</v>
      </c>
      <c r="T33" s="138"/>
      <c r="U33" s="345">
        <f t="shared" si="0"/>
        <v>0</v>
      </c>
      <c r="V33" s="345">
        <f t="shared" si="0"/>
        <v>0</v>
      </c>
      <c r="W33" s="345">
        <f t="shared" ca="1" si="0"/>
        <v>800379</v>
      </c>
      <c r="X33" s="345">
        <f t="shared" si="0"/>
        <v>0</v>
      </c>
      <c r="Y33" s="138"/>
      <c r="Z33" s="345">
        <f t="shared" ca="1" si="2"/>
        <v>800379</v>
      </c>
    </row>
    <row r="34" spans="1:26">
      <c r="D34" t="s">
        <v>182</v>
      </c>
      <c r="F34" s="12"/>
      <c r="G34" s="106"/>
      <c r="H34" s="346">
        <f>IF(H$11=$D$6, BAS_volumes!$J34*BAS_volumes!$K34,0)</f>
        <v>0</v>
      </c>
      <c r="I34" s="343">
        <f>IF(I$11=IF($D34="design", $D$5, $D$6), SUMPRODUCT(BAS_volumes!$Q34:$U34,BAS_volumes!$Q$13:$U$13)+BAS_volumes!$O34,0)</f>
        <v>0</v>
      </c>
      <c r="J34" s="344">
        <f>IF(J$11=$D$6, BAS_volumes!$M34,0)</f>
        <v>0</v>
      </c>
      <c r="K34" s="343">
        <f>IF(K$11=$D$6, BAS_volumes!$J34*BAS_volumes!$K34,0)</f>
        <v>0</v>
      </c>
      <c r="L34" s="343">
        <f>IF(L$11=IF($D34="design", $D$5, $D$6), SUMPRODUCT(BAS_volumes!$Q34:$U34,BAS_volumes!$Q$13:$U$13)+BAS_volumes!$O34,0)</f>
        <v>0</v>
      </c>
      <c r="M34" s="344">
        <f>IF(M$11=$D$6, BAS_volumes!$M34,0)</f>
        <v>0</v>
      </c>
      <c r="N34" s="343">
        <f>IF(N$11=$D$6, BAS_volumes!$J34*BAS_volumes!$K34,0)</f>
        <v>104382</v>
      </c>
      <c r="O34" s="343">
        <f ca="1">IF(O$11=IF($D34="design", $D$5, $D$6), SUMPRODUCT(BAS_volumes!$Q34:$U34,BAS_volumes!$Q$13:$U$13)+BAS_volumes!$O34,0)</f>
        <v>0</v>
      </c>
      <c r="P34" s="344">
        <f>IF(P$11=$D$6, BAS_volumes!$M34,0)</f>
        <v>0</v>
      </c>
      <c r="Q34" s="343">
        <f>IF(Q$11=$D$6, BAS_volumes!$J34*BAS_volumes!$K34,0)</f>
        <v>0</v>
      </c>
      <c r="R34" s="343">
        <f>IF(R$11=IF($D34="design", $D$5, $D$6), SUMPRODUCT(BAS_volumes!$Q34:$U34,BAS_volumes!$Q$13:$U$13)+BAS_volumes!$O34,0)</f>
        <v>0</v>
      </c>
      <c r="S34" s="344">
        <f>IF(S$11=$D$6, BAS_volumes!$M34,0)</f>
        <v>0</v>
      </c>
      <c r="T34" s="138"/>
      <c r="U34" s="345">
        <f t="shared" si="0"/>
        <v>0</v>
      </c>
      <c r="V34" s="345">
        <f t="shared" si="0"/>
        <v>0</v>
      </c>
      <c r="W34" s="345">
        <f t="shared" ca="1" si="0"/>
        <v>104382</v>
      </c>
      <c r="X34" s="345">
        <f t="shared" si="0"/>
        <v>0</v>
      </c>
      <c r="Y34" s="138"/>
      <c r="Z34" s="345">
        <f t="shared" ca="1" si="2"/>
        <v>104382</v>
      </c>
    </row>
    <row r="35" spans="1:26">
      <c r="D35" s="308" t="s">
        <v>172</v>
      </c>
      <c r="F35" s="12"/>
      <c r="G35" s="106"/>
      <c r="H35" s="346">
        <f>IF(H$11=$D$6, BAS_volumes!$J35*BAS_volumes!$K35,0)</f>
        <v>0</v>
      </c>
      <c r="I35" s="343">
        <f>IF(I$11=IF($D35="design", $D$5, $D$6), SUMPRODUCT(BAS_volumes!$Q35:$U35,BAS_volumes!$Q$13:$U$13)+BAS_volumes!$O35,0)</f>
        <v>0</v>
      </c>
      <c r="J35" s="344">
        <f>IF(J$11=$D$6, BAS_volumes!$M35,0)</f>
        <v>0</v>
      </c>
      <c r="K35" s="343">
        <f>IF(K$11=$D$6, BAS_volumes!$J35*BAS_volumes!$K35,0)</f>
        <v>0</v>
      </c>
      <c r="L35" s="343">
        <f>IF(L$11=IF($D35="design", $D$5, $D$6), SUMPRODUCT(BAS_volumes!$Q35:$U35,BAS_volumes!$Q$13:$U$13)+BAS_volumes!$O35,0)</f>
        <v>0</v>
      </c>
      <c r="M35" s="344">
        <f>IF(M$11=$D$6, BAS_volumes!$M35,0)</f>
        <v>0</v>
      </c>
      <c r="N35" s="343">
        <f>IF(N$11=$D$6, BAS_volumes!$J35*BAS_volumes!$K35,0)</f>
        <v>56036</v>
      </c>
      <c r="O35" s="343">
        <f ca="1">IF(O$11=IF($D35="design", $D$5, $D$6), SUMPRODUCT(BAS_volumes!$Q35:$U35,BAS_volumes!$Q$13:$U$13)+BAS_volumes!$O35,0)</f>
        <v>45412.032171357401</v>
      </c>
      <c r="P35" s="344">
        <f>IF(P$11=$D$6, BAS_volumes!$M35,0)</f>
        <v>96614</v>
      </c>
      <c r="Q35" s="343">
        <f>IF(Q$11=$D$6, BAS_volumes!$J35*BAS_volumes!$K35,0)</f>
        <v>0</v>
      </c>
      <c r="R35" s="343">
        <f>IF(R$11=IF($D35="design", $D$5, $D$6), SUMPRODUCT(BAS_volumes!$Q35:$U35,BAS_volumes!$Q$13:$U$13)+BAS_volumes!$O35,0)</f>
        <v>0</v>
      </c>
      <c r="S35" s="344">
        <f>IF(S$11=$D$6, BAS_volumes!$M35,0)</f>
        <v>0</v>
      </c>
      <c r="T35" s="138"/>
      <c r="U35" s="345">
        <f t="shared" si="0"/>
        <v>0</v>
      </c>
      <c r="V35" s="345">
        <f t="shared" si="0"/>
        <v>0</v>
      </c>
      <c r="W35" s="345">
        <f t="shared" ca="1" si="0"/>
        <v>198062.03217135739</v>
      </c>
      <c r="X35" s="345">
        <f t="shared" si="0"/>
        <v>0</v>
      </c>
      <c r="Y35" s="138"/>
      <c r="Z35" s="345">
        <f t="shared" ca="1" si="2"/>
        <v>198062.03217135739</v>
      </c>
    </row>
    <row r="36" spans="1:26">
      <c r="D36" s="308" t="s">
        <v>187</v>
      </c>
      <c r="F36" s="12"/>
      <c r="G36" s="106"/>
      <c r="H36" s="346">
        <f>IF(H$11=$D$6, BAS_volumes!$J36*BAS_volumes!$K36,0)</f>
        <v>0</v>
      </c>
      <c r="I36" s="343">
        <f>IF(I$11=IF($D36="design", $D$5, $D$6), SUMPRODUCT(BAS_volumes!$Q36:$U36,BAS_volumes!$Q$13:$U$13)+BAS_volumes!$O36,0)</f>
        <v>0</v>
      </c>
      <c r="J36" s="344">
        <f>IF(J$11=$D$6, BAS_volumes!$M36,0)</f>
        <v>0</v>
      </c>
      <c r="K36" s="343">
        <f>IF(K$11=$D$6, BAS_volumes!$J36*BAS_volumes!$K36,0)</f>
        <v>0</v>
      </c>
      <c r="L36" s="343">
        <f>IF(L$11=IF($D36="design", $D$5, $D$6), SUMPRODUCT(BAS_volumes!$Q36:$U36,BAS_volumes!$Q$13:$U$13)+BAS_volumes!$O36,0)</f>
        <v>0</v>
      </c>
      <c r="M36" s="344">
        <f>IF(M$11=$D$6, BAS_volumes!$M36,0)</f>
        <v>0</v>
      </c>
      <c r="N36" s="343">
        <f>IF(N$11=$D$6, BAS_volumes!$J36*BAS_volumes!$K36,0)</f>
        <v>0</v>
      </c>
      <c r="O36" s="343">
        <f ca="1">IF(O$11=IF($D36="design", $D$5, $D$6), SUMPRODUCT(BAS_volumes!$Q36:$U36,BAS_volumes!$Q$13:$U$13)+BAS_volumes!$O36,0)</f>
        <v>0</v>
      </c>
      <c r="P36" s="344">
        <f>IF(P$11=$D$6, BAS_volumes!$M36,0)</f>
        <v>0</v>
      </c>
      <c r="Q36" s="343">
        <f>IF(Q$11=$D$6, BAS_volumes!$J36*BAS_volumes!$K36,0)</f>
        <v>0</v>
      </c>
      <c r="R36" s="343">
        <f>IF(R$11=IF($D36="design", $D$5, $D$6), SUMPRODUCT(BAS_volumes!$Q36:$U36,BAS_volumes!$Q$13:$U$13)+BAS_volumes!$O36,0)</f>
        <v>0</v>
      </c>
      <c r="S36" s="344">
        <f>IF(S$11=$D$6, BAS_volumes!$M36,0)</f>
        <v>0</v>
      </c>
      <c r="T36" s="138"/>
      <c r="U36" s="345">
        <f t="shared" si="0"/>
        <v>0</v>
      </c>
      <c r="V36" s="345">
        <f t="shared" si="0"/>
        <v>0</v>
      </c>
      <c r="W36" s="345">
        <f t="shared" ca="1" si="0"/>
        <v>0</v>
      </c>
      <c r="X36" s="345">
        <f t="shared" si="0"/>
        <v>0</v>
      </c>
      <c r="Y36" s="138"/>
      <c r="Z36" s="345">
        <f t="shared" ca="1" si="2"/>
        <v>0</v>
      </c>
    </row>
    <row r="37" spans="1:26"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8"/>
      <c r="U37" s="114"/>
      <c r="V37" s="114"/>
      <c r="W37" s="114"/>
      <c r="X37" s="114"/>
      <c r="Y37" s="308"/>
      <c r="Z37" s="114"/>
    </row>
    <row r="38" spans="1:26" ht="15">
      <c r="A38" s="18"/>
      <c r="B38" s="9" t="s">
        <v>9</v>
      </c>
      <c r="C38" s="18"/>
      <c r="D38" s="18"/>
      <c r="F38" s="12"/>
      <c r="G38" s="106"/>
      <c r="H38" s="18"/>
      <c r="I38" s="18"/>
      <c r="J38" s="106"/>
      <c r="K38" s="18"/>
      <c r="L38" s="18"/>
      <c r="M38" s="106"/>
      <c r="N38" s="18"/>
      <c r="O38" s="18"/>
      <c r="P38" s="106"/>
      <c r="Q38" s="18"/>
      <c r="R38" s="18"/>
      <c r="S38" s="106"/>
      <c r="T38" s="308"/>
      <c r="U38" s="114"/>
      <c r="V38" s="114"/>
      <c r="W38" s="114"/>
      <c r="X38" s="114"/>
      <c r="Y38" s="308"/>
      <c r="Z38" s="114"/>
    </row>
    <row r="39" spans="1:26">
      <c r="C39" s="10" t="s">
        <v>10</v>
      </c>
      <c r="F39" s="12"/>
      <c r="G39" s="106"/>
      <c r="H39" s="18"/>
      <c r="I39" s="18"/>
      <c r="J39" s="106"/>
      <c r="K39" s="18"/>
      <c r="L39" s="18"/>
      <c r="M39" s="106"/>
      <c r="N39" s="18"/>
      <c r="O39" s="18"/>
      <c r="P39" s="106"/>
      <c r="Q39" s="18"/>
      <c r="R39" s="18"/>
      <c r="S39" s="106"/>
      <c r="T39" s="308"/>
      <c r="U39" s="114"/>
      <c r="V39" s="114"/>
      <c r="W39" s="114"/>
      <c r="X39" s="114"/>
      <c r="Y39" s="308"/>
      <c r="Z39" s="114"/>
    </row>
    <row r="40" spans="1:26">
      <c r="D40" t="s">
        <v>11</v>
      </c>
      <c r="F40" s="12"/>
      <c r="G40" s="106"/>
      <c r="H40" s="346">
        <f>IF(H$11=$D$6, BAS_volumes!$J40*BAS_volumes!$K40,0)</f>
        <v>0</v>
      </c>
      <c r="I40" s="343">
        <f>IF(I$11=IF($D40="design", $D$5, $D$6), SUMPRODUCT(BAS_volumes!$Q40:$U40,BAS_volumes!$Q$13:$U$13)+BAS_volumes!$O40,0)</f>
        <v>0</v>
      </c>
      <c r="J40" s="344">
        <f>IF(J$11=$D$6, BAS_volumes!$M40,0)</f>
        <v>0</v>
      </c>
      <c r="K40" s="343">
        <f>IF(K$11=$D$6, BAS_volumes!$J40*BAS_volumes!$K40,0)</f>
        <v>0</v>
      </c>
      <c r="L40" s="343">
        <f>IF(L$11=IF($D40="design", $D$5, $D$6), SUMPRODUCT(BAS_volumes!$Q40:$U40,BAS_volumes!$Q$13:$U$13)+BAS_volumes!$O40,0)</f>
        <v>0</v>
      </c>
      <c r="M40" s="344">
        <f>IF(M$11=$D$6, BAS_volumes!$M40,0)</f>
        <v>0</v>
      </c>
      <c r="N40" s="343">
        <f>IF(N$11=$D$6, BAS_volumes!$J40*BAS_volumes!$K40,0)</f>
        <v>3478101</v>
      </c>
      <c r="O40" s="343">
        <f ca="1">IF(O$11=IF($D40="design", $D$5, $D$6), SUMPRODUCT(BAS_volumes!$Q40:$U40,BAS_volumes!$Q$13:$U$13)+BAS_volumes!$O40,0)</f>
        <v>728208.91778388154</v>
      </c>
      <c r="P40" s="344">
        <f>IF(P$11=$D$6, BAS_volumes!$M40,0)</f>
        <v>0</v>
      </c>
      <c r="Q40" s="343">
        <f>IF(Q$11=$D$6, BAS_volumes!$J40*BAS_volumes!$K40,0)</f>
        <v>0</v>
      </c>
      <c r="R40" s="343">
        <f>IF(R$11=IF($D40="design", $D$5, $D$6), SUMPRODUCT(BAS_volumes!$Q40:$U40,BAS_volumes!$Q$13:$U$13)+BAS_volumes!$O40,0)</f>
        <v>0</v>
      </c>
      <c r="S40" s="344">
        <f>IF(S$11=$D$6, BAS_volumes!$M40,0)</f>
        <v>0</v>
      </c>
      <c r="T40" s="138"/>
      <c r="U40" s="345">
        <f t="shared" ref="U40:X53" si="3">SUMIF($H$11:$S$11,U$11, $H40:$S40)</f>
        <v>0</v>
      </c>
      <c r="V40" s="345">
        <f t="shared" si="3"/>
        <v>0</v>
      </c>
      <c r="W40" s="345">
        <f t="shared" ca="1" si="3"/>
        <v>4206309.9177838815</v>
      </c>
      <c r="X40" s="345">
        <f t="shared" si="3"/>
        <v>0</v>
      </c>
      <c r="Y40" s="138"/>
      <c r="Z40" s="345">
        <f t="shared" ref="Z40:Z56" ca="1" si="4">SUM(U40:X40)</f>
        <v>4206309.9177838815</v>
      </c>
    </row>
    <row r="41" spans="1:26">
      <c r="D41" t="s">
        <v>12</v>
      </c>
      <c r="F41" s="12"/>
      <c r="G41" s="106"/>
      <c r="H41" s="346">
        <f>IF(H$11=$D$6, BAS_volumes!$J41*BAS_volumes!$K41,0)</f>
        <v>0</v>
      </c>
      <c r="I41" s="343">
        <f>IF(I$11=IF($D41="design", $D$5, $D$6), SUMPRODUCT(BAS_volumes!$Q41:$U41,BAS_volumes!$Q$13:$U$13)+BAS_volumes!$O41,0)</f>
        <v>0</v>
      </c>
      <c r="J41" s="344">
        <f>IF(J$11=$D$6, BAS_volumes!$M41,0)</f>
        <v>0</v>
      </c>
      <c r="K41" s="343">
        <f>IF(K$11=$D$6, BAS_volumes!$J41*BAS_volumes!$K41,0)</f>
        <v>0</v>
      </c>
      <c r="L41" s="343">
        <f>IF(L$11=IF($D41="design", $D$5, $D$6), SUMPRODUCT(BAS_volumes!$Q41:$U41,BAS_volumes!$Q$13:$U$13)+BAS_volumes!$O41,0)</f>
        <v>0</v>
      </c>
      <c r="M41" s="344">
        <f>IF(M$11=$D$6, BAS_volumes!$M41,0)</f>
        <v>0</v>
      </c>
      <c r="N41" s="343">
        <f>IF(N$11=$D$6, BAS_volumes!$J41*BAS_volumes!$K41,0)</f>
        <v>144921</v>
      </c>
      <c r="O41" s="343">
        <f ca="1">IF(O$11=IF($D41="design", $D$5, $D$6), SUMPRODUCT(BAS_volumes!$Q41:$U41,BAS_volumes!$Q$13:$U$13)+BAS_volumes!$O41,0)</f>
        <v>0</v>
      </c>
      <c r="P41" s="344">
        <f>IF(P$11=$D$6, BAS_volumes!$M41,0)</f>
        <v>0</v>
      </c>
      <c r="Q41" s="343">
        <f>IF(Q$11=$D$6, BAS_volumes!$J41*BAS_volumes!$K41,0)</f>
        <v>0</v>
      </c>
      <c r="R41" s="343">
        <f>IF(R$11=IF($D41="design", $D$5, $D$6), SUMPRODUCT(BAS_volumes!$Q41:$U41,BAS_volumes!$Q$13:$U$13)+BAS_volumes!$O41,0)</f>
        <v>0</v>
      </c>
      <c r="S41" s="344">
        <f>IF(S$11=$D$6, BAS_volumes!$M41,0)</f>
        <v>0</v>
      </c>
      <c r="T41" s="138"/>
      <c r="U41" s="345">
        <f t="shared" si="3"/>
        <v>0</v>
      </c>
      <c r="V41" s="345">
        <f t="shared" si="3"/>
        <v>0</v>
      </c>
      <c r="W41" s="345">
        <f t="shared" ca="1" si="3"/>
        <v>144921</v>
      </c>
      <c r="X41" s="345">
        <f t="shared" si="3"/>
        <v>0</v>
      </c>
      <c r="Y41" s="138"/>
      <c r="Z41" s="345">
        <f t="shared" ref="Z41:Z52" ca="1" si="5">SUM(U41:X41)</f>
        <v>144921</v>
      </c>
    </row>
    <row r="42" spans="1:26">
      <c r="D42" t="s">
        <v>178</v>
      </c>
      <c r="F42" s="12"/>
      <c r="G42" s="106"/>
      <c r="H42" s="346">
        <f>IF(H$11=$D$6, BAS_volumes!$J42*BAS_volumes!$K42,0)</f>
        <v>0</v>
      </c>
      <c r="I42" s="343">
        <f>IF(I$11=IF($D42="design", $D$5, $D$6), SUMPRODUCT(BAS_volumes!$Q42:$U42,BAS_volumes!$Q$13:$U$13)+BAS_volumes!$O42,0)</f>
        <v>0</v>
      </c>
      <c r="J42" s="344">
        <f>IF(J$11=$D$6, BAS_volumes!$M42,0)</f>
        <v>0</v>
      </c>
      <c r="K42" s="343">
        <f>IF(K$11=$D$6, BAS_volumes!$J42*BAS_volumes!$K42,0)</f>
        <v>0</v>
      </c>
      <c r="L42" s="343">
        <f>IF(L$11=IF($D42="design", $D$5, $D$6), SUMPRODUCT(BAS_volumes!$Q42:$U42,BAS_volumes!$Q$13:$U$13)+BAS_volumes!$O42,0)</f>
        <v>0</v>
      </c>
      <c r="M42" s="344">
        <f>IF(M$11=$D$6, BAS_volumes!$M42,0)</f>
        <v>0</v>
      </c>
      <c r="N42" s="343">
        <f>IF(N$11=$D$6, BAS_volumes!$J42*BAS_volumes!$K42,0)</f>
        <v>0</v>
      </c>
      <c r="O42" s="343">
        <f ca="1">IF(O$11=IF($D42="design", $D$5, $D$6), SUMPRODUCT(BAS_volumes!$Q42:$U42,BAS_volumes!$Q$13:$U$13)+BAS_volumes!$O42,0)</f>
        <v>0</v>
      </c>
      <c r="P42" s="344">
        <f>IF(P$11=$D$6, BAS_volumes!$M42,0)</f>
        <v>0</v>
      </c>
      <c r="Q42" s="343">
        <f>IF(Q$11=$D$6, BAS_volumes!$J42*BAS_volumes!$K42,0)</f>
        <v>0</v>
      </c>
      <c r="R42" s="343">
        <f>IF(R$11=IF($D42="design", $D$5, $D$6), SUMPRODUCT(BAS_volumes!$Q42:$U42,BAS_volumes!$Q$13:$U$13)+BAS_volumes!$O42,0)</f>
        <v>0</v>
      </c>
      <c r="S42" s="344">
        <f>IF(S$11=$D$6, BAS_volumes!$M42,0)</f>
        <v>0</v>
      </c>
      <c r="T42" s="138"/>
      <c r="U42" s="345">
        <f t="shared" si="3"/>
        <v>0</v>
      </c>
      <c r="V42" s="345">
        <f t="shared" si="3"/>
        <v>0</v>
      </c>
      <c r="W42" s="345">
        <f t="shared" ca="1" si="3"/>
        <v>0</v>
      </c>
      <c r="X42" s="345">
        <f t="shared" si="3"/>
        <v>0</v>
      </c>
      <c r="Y42" s="138"/>
      <c r="Z42" s="345">
        <f t="shared" ca="1" si="5"/>
        <v>0</v>
      </c>
    </row>
    <row r="43" spans="1:26">
      <c r="D43" t="s">
        <v>13</v>
      </c>
      <c r="F43" s="12"/>
      <c r="G43" s="106"/>
      <c r="H43" s="346">
        <f>IF(H$11=$D$6, BAS_volumes!$J43*BAS_volumes!$K43,0)</f>
        <v>0</v>
      </c>
      <c r="I43" s="343">
        <f>IF(I$11=IF($D43="design", $D$5, $D$6), SUMPRODUCT(BAS_volumes!$Q43:$U43,BAS_volumes!$Q$13:$U$13)+BAS_volumes!$O43,0)</f>
        <v>0</v>
      </c>
      <c r="J43" s="344">
        <f>IF(J$11=$D$6, BAS_volumes!$M43,0)</f>
        <v>0</v>
      </c>
      <c r="K43" s="343">
        <f>IF(K$11=$D$6, BAS_volumes!$J43*BAS_volumes!$K43,0)</f>
        <v>0</v>
      </c>
      <c r="L43" s="343">
        <f>IF(L$11=IF($D43="design", $D$5, $D$6), SUMPRODUCT(BAS_volumes!$Q43:$U43,BAS_volumes!$Q$13:$U$13)+BAS_volumes!$O43,0)</f>
        <v>0</v>
      </c>
      <c r="M43" s="344">
        <f>IF(M$11=$D$6, BAS_volumes!$M43,0)</f>
        <v>0</v>
      </c>
      <c r="N43" s="343">
        <f>IF(N$11=$D$6, BAS_volumes!$J43*BAS_volumes!$K43,0)</f>
        <v>200427</v>
      </c>
      <c r="O43" s="343">
        <f ca="1">IF(O$11=IF($D43="design", $D$5, $D$6), SUMPRODUCT(BAS_volumes!$Q43:$U43,BAS_volumes!$Q$13:$U$13)+BAS_volumes!$O43,0)</f>
        <v>0</v>
      </c>
      <c r="P43" s="344">
        <f>IF(P$11=$D$6, BAS_volumes!$M43,0)</f>
        <v>0</v>
      </c>
      <c r="Q43" s="343">
        <f>IF(Q$11=$D$6, BAS_volumes!$J43*BAS_volumes!$K43,0)</f>
        <v>0</v>
      </c>
      <c r="R43" s="343">
        <f>IF(R$11=IF($D43="design", $D$5, $D$6), SUMPRODUCT(BAS_volumes!$Q43:$U43,BAS_volumes!$Q$13:$U$13)+BAS_volumes!$O43,0)</f>
        <v>0</v>
      </c>
      <c r="S43" s="344">
        <f>IF(S$11=$D$6, BAS_volumes!$M43,0)</f>
        <v>0</v>
      </c>
      <c r="T43" s="138"/>
      <c r="U43" s="345">
        <f t="shared" si="3"/>
        <v>0</v>
      </c>
      <c r="V43" s="345">
        <f t="shared" si="3"/>
        <v>0</v>
      </c>
      <c r="W43" s="345">
        <f t="shared" ca="1" si="3"/>
        <v>200427</v>
      </c>
      <c r="X43" s="345">
        <f t="shared" si="3"/>
        <v>0</v>
      </c>
      <c r="Y43" s="138"/>
      <c r="Z43" s="345">
        <f t="shared" ca="1" si="5"/>
        <v>200427</v>
      </c>
    </row>
    <row r="44" spans="1:26">
      <c r="D44" t="s">
        <v>23</v>
      </c>
      <c r="F44" s="12"/>
      <c r="G44" s="106"/>
      <c r="H44" s="346">
        <f>IF(H$11=$D$6, BAS_volumes!$J44*BAS_volumes!$K44,0)</f>
        <v>0</v>
      </c>
      <c r="I44" s="343">
        <f>IF(I$11=IF($D44="design", $D$5, $D$6), SUMPRODUCT(BAS_volumes!$Q44:$U44,BAS_volumes!$Q$13:$U$13)+BAS_volumes!$O44,0)</f>
        <v>0</v>
      </c>
      <c r="J44" s="344">
        <f>IF(J$11=$D$6, BAS_volumes!$M44,0)</f>
        <v>0</v>
      </c>
      <c r="K44" s="343">
        <f>IF(K$11=$D$6, BAS_volumes!$J44*BAS_volumes!$K44,0)</f>
        <v>0</v>
      </c>
      <c r="L44" s="343">
        <f>IF(L$11=IF($D44="design", $D$5, $D$6), SUMPRODUCT(BAS_volumes!$Q44:$U44,BAS_volumes!$Q$13:$U$13)+BAS_volumes!$O44,0)</f>
        <v>0</v>
      </c>
      <c r="M44" s="344">
        <f>IF(M$11=$D$6, BAS_volumes!$M44,0)</f>
        <v>0</v>
      </c>
      <c r="N44" s="343">
        <f>IF(N$11=$D$6, BAS_volumes!$J44*BAS_volumes!$K44,0)</f>
        <v>0</v>
      </c>
      <c r="O44" s="343">
        <f ca="1">IF(O$11=IF($D44="design", $D$5, $D$6), SUMPRODUCT(BAS_volumes!$Q44:$U44,BAS_volumes!$Q$13:$U$13)+BAS_volumes!$O44,0)</f>
        <v>0</v>
      </c>
      <c r="P44" s="344">
        <f>IF(P$11=$D$6, BAS_volumes!$M44,0)</f>
        <v>0</v>
      </c>
      <c r="Q44" s="343">
        <f>IF(Q$11=$D$6, BAS_volumes!$J44*BAS_volumes!$K44,0)</f>
        <v>0</v>
      </c>
      <c r="R44" s="343">
        <f>IF(R$11=IF($D44="design", $D$5, $D$6), SUMPRODUCT(BAS_volumes!$Q44:$U44,BAS_volumes!$Q$13:$U$13)+BAS_volumes!$O44,0)</f>
        <v>0</v>
      </c>
      <c r="S44" s="344">
        <f>IF(S$11=$D$6, BAS_volumes!$M44,0)</f>
        <v>0</v>
      </c>
      <c r="T44" s="138"/>
      <c r="U44" s="345">
        <f t="shared" si="3"/>
        <v>0</v>
      </c>
      <c r="V44" s="345">
        <f t="shared" si="3"/>
        <v>0</v>
      </c>
      <c r="W44" s="345">
        <f t="shared" ca="1" si="3"/>
        <v>0</v>
      </c>
      <c r="X44" s="345">
        <f t="shared" si="3"/>
        <v>0</v>
      </c>
      <c r="Y44" s="138"/>
      <c r="Z44" s="345">
        <f t="shared" ca="1" si="5"/>
        <v>0</v>
      </c>
    </row>
    <row r="45" spans="1:26">
      <c r="D45" t="s">
        <v>24</v>
      </c>
      <c r="F45" s="12"/>
      <c r="G45" s="106"/>
      <c r="H45" s="346">
        <f>IF(H$11=$D$6, BAS_volumes!$J45*BAS_volumes!$K45,0)</f>
        <v>0</v>
      </c>
      <c r="I45" s="343">
        <f>IF(I$11=IF($D45="design", $D$5, $D$6), SUMPRODUCT(BAS_volumes!$Q45:$U45,BAS_volumes!$Q$13:$U$13)+BAS_volumes!$O45,0)</f>
        <v>0</v>
      </c>
      <c r="J45" s="344">
        <f>IF(J$11=$D$6, BAS_volumes!$M45,0)</f>
        <v>0</v>
      </c>
      <c r="K45" s="343">
        <f>IF(K$11=$D$6, BAS_volumes!$J45*BAS_volumes!$K45,0)</f>
        <v>0</v>
      </c>
      <c r="L45" s="343">
        <f>IF(L$11=IF($D45="design", $D$5, $D$6), SUMPRODUCT(BAS_volumes!$Q45:$U45,BAS_volumes!$Q$13:$U$13)+BAS_volumes!$O45,0)</f>
        <v>0</v>
      </c>
      <c r="M45" s="344">
        <f>IF(M$11=$D$6, BAS_volumes!$M45,0)</f>
        <v>0</v>
      </c>
      <c r="N45" s="343">
        <f>IF(N$11=$D$6, BAS_volumes!$J45*BAS_volumes!$K45,0)</f>
        <v>104344</v>
      </c>
      <c r="O45" s="343">
        <f ca="1">IF(O$11=IF($D45="design", $D$5, $D$6), SUMPRODUCT(BAS_volumes!$Q45:$U45,BAS_volumes!$Q$13:$U$13)+BAS_volumes!$O45,0)</f>
        <v>0</v>
      </c>
      <c r="P45" s="344">
        <f>IF(P$11=$D$6, BAS_volumes!$M45,0)</f>
        <v>0</v>
      </c>
      <c r="Q45" s="343">
        <f>IF(Q$11=$D$6, BAS_volumes!$J45*BAS_volumes!$K45,0)</f>
        <v>0</v>
      </c>
      <c r="R45" s="343">
        <f>IF(R$11=IF($D45="design", $D$5, $D$6), SUMPRODUCT(BAS_volumes!$Q45:$U45,BAS_volumes!$Q$13:$U$13)+BAS_volumes!$O45,0)</f>
        <v>0</v>
      </c>
      <c r="S45" s="344">
        <f>IF(S$11=$D$6, BAS_volumes!$M45,0)</f>
        <v>0</v>
      </c>
      <c r="T45" s="138"/>
      <c r="U45" s="345">
        <f t="shared" si="3"/>
        <v>0</v>
      </c>
      <c r="V45" s="345">
        <f t="shared" si="3"/>
        <v>0</v>
      </c>
      <c r="W45" s="345">
        <f t="shared" ca="1" si="3"/>
        <v>104344</v>
      </c>
      <c r="X45" s="345">
        <f t="shared" si="3"/>
        <v>0</v>
      </c>
      <c r="Y45" s="138"/>
      <c r="Z45" s="345">
        <f t="shared" ca="1" si="5"/>
        <v>104344</v>
      </c>
    </row>
    <row r="46" spans="1:26">
      <c r="D46" t="s">
        <v>14</v>
      </c>
      <c r="F46" s="12"/>
      <c r="G46" s="106"/>
      <c r="H46" s="346">
        <f>IF(H$11=$D$6, BAS_volumes!$J46*BAS_volumes!$K46,0)</f>
        <v>0</v>
      </c>
      <c r="I46" s="343">
        <f>IF(I$11=IF($D46="design", $D$5, $D$6), SUMPRODUCT(BAS_volumes!$Q46:$U46,BAS_volumes!$Q$13:$U$13)+BAS_volumes!$O46,0)</f>
        <v>0</v>
      </c>
      <c r="J46" s="344">
        <f>IF(J$11=$D$6, BAS_volumes!$M46,0)</f>
        <v>0</v>
      </c>
      <c r="K46" s="343">
        <f>IF(K$11=$D$6, BAS_volumes!$J46*BAS_volumes!$K46,0)</f>
        <v>0</v>
      </c>
      <c r="L46" s="343">
        <f>IF(L$11=IF($D46="design", $D$5, $D$6), SUMPRODUCT(BAS_volumes!$Q46:$U46,BAS_volumes!$Q$13:$U$13)+BAS_volumes!$O46,0)</f>
        <v>0</v>
      </c>
      <c r="M46" s="344">
        <f>IF(M$11=$D$6, BAS_volumes!$M46,0)</f>
        <v>0</v>
      </c>
      <c r="N46" s="343">
        <f>IF(N$11=$D$6, BAS_volumes!$J46*BAS_volumes!$K46,0)</f>
        <v>0</v>
      </c>
      <c r="O46" s="343">
        <f ca="1">IF(O$11=IF($D46="design", $D$5, $D$6), SUMPRODUCT(BAS_volumes!$Q46:$U46,BAS_volumes!$Q$13:$U$13)+BAS_volumes!$O46,0)</f>
        <v>0</v>
      </c>
      <c r="P46" s="344">
        <f>IF(P$11=$D$6, BAS_volumes!$M46,0)</f>
        <v>0</v>
      </c>
      <c r="Q46" s="343">
        <f>IF(Q$11=$D$6, BAS_volumes!$J46*BAS_volumes!$K46,0)</f>
        <v>0</v>
      </c>
      <c r="R46" s="343">
        <f>IF(R$11=IF($D46="design", $D$5, $D$6), SUMPRODUCT(BAS_volumes!$Q46:$U46,BAS_volumes!$Q$13:$U$13)+BAS_volumes!$O46,0)</f>
        <v>0</v>
      </c>
      <c r="S46" s="344">
        <f>IF(S$11=$D$6, BAS_volumes!$M46,0)</f>
        <v>0</v>
      </c>
      <c r="T46" s="138"/>
      <c r="U46" s="345">
        <f t="shared" si="3"/>
        <v>0</v>
      </c>
      <c r="V46" s="345">
        <f t="shared" si="3"/>
        <v>0</v>
      </c>
      <c r="W46" s="345">
        <f t="shared" ca="1" si="3"/>
        <v>0</v>
      </c>
      <c r="X46" s="345">
        <f t="shared" si="3"/>
        <v>0</v>
      </c>
      <c r="Y46" s="138"/>
      <c r="Z46" s="345">
        <f t="shared" ca="1" si="5"/>
        <v>0</v>
      </c>
    </row>
    <row r="47" spans="1:26">
      <c r="D47" t="s">
        <v>15</v>
      </c>
      <c r="F47" s="12"/>
      <c r="G47" s="106"/>
      <c r="H47" s="346">
        <f>IF(H$11=$D$6, BAS_volumes!$J47*BAS_volumes!$K47,0)</f>
        <v>0</v>
      </c>
      <c r="I47" s="343">
        <f>IF(I$11=IF($D47="design", $D$5, $D$6), SUMPRODUCT(BAS_volumes!$Q47:$U47,BAS_volumes!$Q$13:$U$13)+BAS_volumes!$O47,0)</f>
        <v>0</v>
      </c>
      <c r="J47" s="344">
        <f>IF(J$11=$D$6, BAS_volumes!$M47,0)</f>
        <v>0</v>
      </c>
      <c r="K47" s="343">
        <f>IF(K$11=$D$6, BAS_volumes!$J47*BAS_volumes!$K47,0)</f>
        <v>0</v>
      </c>
      <c r="L47" s="343">
        <f>IF(L$11=IF($D47="design", $D$5, $D$6), SUMPRODUCT(BAS_volumes!$Q47:$U47,BAS_volumes!$Q$13:$U$13)+BAS_volumes!$O47,0)</f>
        <v>0</v>
      </c>
      <c r="M47" s="344">
        <f>IF(M$11=$D$6, BAS_volumes!$M47,0)</f>
        <v>0</v>
      </c>
      <c r="N47" s="343">
        <f>IF(N$11=$D$6, BAS_volumes!$J47*BAS_volumes!$K47,0)</f>
        <v>48307</v>
      </c>
      <c r="O47" s="343">
        <f ca="1">IF(O$11=IF($D47="design", $D$5, $D$6), SUMPRODUCT(BAS_volumes!$Q47:$U47,BAS_volumes!$Q$13:$U$13)+BAS_volumes!$O47,0)</f>
        <v>0</v>
      </c>
      <c r="P47" s="344">
        <f>IF(P$11=$D$6, BAS_volumes!$M47,0)</f>
        <v>0</v>
      </c>
      <c r="Q47" s="343">
        <f>IF(Q$11=$D$6, BAS_volumes!$J47*BAS_volumes!$K47,0)</f>
        <v>0</v>
      </c>
      <c r="R47" s="343">
        <f>IF(R$11=IF($D47="design", $D$5, $D$6), SUMPRODUCT(BAS_volumes!$Q47:$U47,BAS_volumes!$Q$13:$U$13)+BAS_volumes!$O47,0)</f>
        <v>0</v>
      </c>
      <c r="S47" s="344">
        <f>IF(S$11=$D$6, BAS_volumes!$M47,0)</f>
        <v>0</v>
      </c>
      <c r="T47" s="138"/>
      <c r="U47" s="345">
        <f t="shared" si="3"/>
        <v>0</v>
      </c>
      <c r="V47" s="345">
        <f t="shared" si="3"/>
        <v>0</v>
      </c>
      <c r="W47" s="345">
        <f t="shared" ca="1" si="3"/>
        <v>48307</v>
      </c>
      <c r="X47" s="345">
        <f t="shared" si="3"/>
        <v>0</v>
      </c>
      <c r="Y47" s="138"/>
      <c r="Z47" s="345">
        <f t="shared" ca="1" si="5"/>
        <v>48307</v>
      </c>
    </row>
    <row r="48" spans="1:26">
      <c r="D48" t="s">
        <v>92</v>
      </c>
      <c r="F48" s="12"/>
      <c r="G48" s="106"/>
      <c r="H48" s="346">
        <f>IF(H$11=$D$6, BAS_volumes!$J48*BAS_volumes!$K48,0)</f>
        <v>0</v>
      </c>
      <c r="I48" s="343">
        <f>IF(I$11=IF($D48="design", $D$5, $D$6), SUMPRODUCT(BAS_volumes!$Q48:$U48,BAS_volumes!$Q$13:$U$13)+BAS_volumes!$O48,0)</f>
        <v>0</v>
      </c>
      <c r="J48" s="344">
        <f>IF(J$11=$D$6, BAS_volumes!$M48,0)</f>
        <v>0</v>
      </c>
      <c r="K48" s="343">
        <f>IF(K$11=$D$6, BAS_volumes!$J48*BAS_volumes!$K48,0)</f>
        <v>0</v>
      </c>
      <c r="L48" s="343">
        <f>IF(L$11=IF($D48="design", $D$5, $D$6), SUMPRODUCT(BAS_volumes!$Q48:$U48,BAS_volumes!$Q$13:$U$13)+BAS_volumes!$O48,0)</f>
        <v>0</v>
      </c>
      <c r="M48" s="344">
        <f>IF(M$11=$D$6, BAS_volumes!$M48,0)</f>
        <v>0</v>
      </c>
      <c r="N48" s="343">
        <f>IF(N$11=$D$6, BAS_volumes!$J48*BAS_volumes!$K48,0)</f>
        <v>0</v>
      </c>
      <c r="O48" s="343">
        <f ca="1">IF(O$11=IF($D48="design", $D$5, $D$6), SUMPRODUCT(BAS_volumes!$Q48:$U48,BAS_volumes!$Q$13:$U$13)+BAS_volumes!$O48,0)</f>
        <v>0</v>
      </c>
      <c r="P48" s="344">
        <f>IF(P$11=$D$6, BAS_volumes!$M48,0)</f>
        <v>0</v>
      </c>
      <c r="Q48" s="343">
        <f>IF(Q$11=$D$6, BAS_volumes!$J48*BAS_volumes!$K48,0)</f>
        <v>0</v>
      </c>
      <c r="R48" s="343">
        <f>IF(R$11=IF($D48="design", $D$5, $D$6), SUMPRODUCT(BAS_volumes!$Q48:$U48,BAS_volumes!$Q$13:$U$13)+BAS_volumes!$O48,0)</f>
        <v>0</v>
      </c>
      <c r="S48" s="344">
        <f>IF(S$11=$D$6, BAS_volumes!$M48,0)</f>
        <v>0</v>
      </c>
      <c r="T48" s="138"/>
      <c r="U48" s="345">
        <f t="shared" si="3"/>
        <v>0</v>
      </c>
      <c r="V48" s="345">
        <f t="shared" si="3"/>
        <v>0</v>
      </c>
      <c r="W48" s="345">
        <f t="shared" ca="1" si="3"/>
        <v>0</v>
      </c>
      <c r="X48" s="345">
        <f t="shared" si="3"/>
        <v>0</v>
      </c>
      <c r="Y48" s="138"/>
      <c r="Z48" s="345">
        <f t="shared" ca="1" si="5"/>
        <v>0</v>
      </c>
    </row>
    <row r="49" spans="1:16361">
      <c r="D49" t="s">
        <v>57</v>
      </c>
      <c r="F49" s="12"/>
      <c r="G49" s="106"/>
      <c r="H49" s="346">
        <f>IF(H$11=$D$6, BAS_volumes!$J49*BAS_volumes!$K49,0)</f>
        <v>0</v>
      </c>
      <c r="I49" s="343">
        <f>IF(I$11=IF($D49="design", $D$5, $D$6), SUMPRODUCT(BAS_volumes!$Q49:$U49,BAS_volumes!$Q$13:$U$13)+BAS_volumes!$O49,0)</f>
        <v>0</v>
      </c>
      <c r="J49" s="344">
        <f>IF(J$11=$D$6, BAS_volumes!$M49,0)</f>
        <v>0</v>
      </c>
      <c r="K49" s="343">
        <f>IF(K$11=$D$6, BAS_volumes!$J49*BAS_volumes!$K49,0)</f>
        <v>0</v>
      </c>
      <c r="L49" s="343">
        <f>IF(L$11=IF($D49="design", $D$5, $D$6), SUMPRODUCT(BAS_volumes!$Q49:$U49,BAS_volumes!$Q$13:$U$13)+BAS_volumes!$O49,0)</f>
        <v>0</v>
      </c>
      <c r="M49" s="344">
        <f>IF(M$11=$D$6, BAS_volumes!$M49,0)</f>
        <v>0</v>
      </c>
      <c r="N49" s="343">
        <f>IF(N$11=$D$6, BAS_volumes!$J49*BAS_volumes!$K49,0)</f>
        <v>0</v>
      </c>
      <c r="O49" s="343">
        <f ca="1">IF(O$11=IF($D49="design", $D$5, $D$6), SUMPRODUCT(BAS_volumes!$Q49:$U49,BAS_volumes!$Q$13:$U$13)+BAS_volumes!$O49,0)</f>
        <v>0</v>
      </c>
      <c r="P49" s="344">
        <f>IF(P$11=$D$6, BAS_volumes!$M49,0)</f>
        <v>0</v>
      </c>
      <c r="Q49" s="343">
        <f>IF(Q$11=$D$6, BAS_volumes!$J49*BAS_volumes!$K49,0)</f>
        <v>0</v>
      </c>
      <c r="R49" s="343">
        <f>IF(R$11=IF($D49="design", $D$5, $D$6), SUMPRODUCT(BAS_volumes!$Q49:$U49,BAS_volumes!$Q$13:$U$13)+BAS_volumes!$O49,0)</f>
        <v>0</v>
      </c>
      <c r="S49" s="344">
        <f>IF(S$11=$D$6, BAS_volumes!$M49,0)</f>
        <v>0</v>
      </c>
      <c r="T49" s="138"/>
      <c r="U49" s="345">
        <f t="shared" si="3"/>
        <v>0</v>
      </c>
      <c r="V49" s="345">
        <f t="shared" si="3"/>
        <v>0</v>
      </c>
      <c r="W49" s="345">
        <f t="shared" ca="1" si="3"/>
        <v>0</v>
      </c>
      <c r="X49" s="345">
        <f t="shared" si="3"/>
        <v>0</v>
      </c>
      <c r="Y49" s="138"/>
      <c r="Z49" s="345">
        <f t="shared" ca="1" si="5"/>
        <v>0</v>
      </c>
    </row>
    <row r="50" spans="1:16361">
      <c r="D50" t="s">
        <v>16</v>
      </c>
      <c r="F50" s="12"/>
      <c r="G50" s="106"/>
      <c r="H50" s="346">
        <f>IF(H$11=$D$6, BAS_volumes!$J50*BAS_volumes!$K50,0)</f>
        <v>0</v>
      </c>
      <c r="I50" s="343">
        <f>IF(I$11=IF($D50="design", $D$5, $D$6), SUMPRODUCT(BAS_volumes!$Q50:$U50,BAS_volumes!$Q$13:$U$13)+BAS_volumes!$O50,0)</f>
        <v>0</v>
      </c>
      <c r="J50" s="344">
        <f>IF(J$11=$D$6, BAS_volumes!$M50,0)</f>
        <v>0</v>
      </c>
      <c r="K50" s="343">
        <f>IF(K$11=$D$6, BAS_volumes!$J50*BAS_volumes!$K50,0)</f>
        <v>0</v>
      </c>
      <c r="L50" s="343">
        <f>IF(L$11=IF($D50="design", $D$5, $D$6), SUMPRODUCT(BAS_volumes!$Q50:$U50,BAS_volumes!$Q$13:$U$13)+BAS_volumes!$O50,0)</f>
        <v>0</v>
      </c>
      <c r="M50" s="344">
        <f>IF(M$11=$D$6, BAS_volumes!$M50,0)</f>
        <v>0</v>
      </c>
      <c r="N50" s="343">
        <f>IF(N$11=$D$6, BAS_volumes!$J50*BAS_volumes!$K50,0)</f>
        <v>49563</v>
      </c>
      <c r="O50" s="343">
        <f ca="1">IF(O$11=IF($D50="design", $D$5, $D$6), SUMPRODUCT(BAS_volumes!$Q50:$U50,BAS_volumes!$Q$13:$U$13)+BAS_volumes!$O50,0)</f>
        <v>0</v>
      </c>
      <c r="P50" s="344">
        <f>IF(P$11=$D$6, BAS_volumes!$M50,0)</f>
        <v>0</v>
      </c>
      <c r="Q50" s="343">
        <f>IF(Q$11=$D$6, BAS_volumes!$J50*BAS_volumes!$K50,0)</f>
        <v>0</v>
      </c>
      <c r="R50" s="343">
        <f>IF(R$11=IF($D50="design", $D$5, $D$6), SUMPRODUCT(BAS_volumes!$Q50:$U50,BAS_volumes!$Q$13:$U$13)+BAS_volumes!$O50,0)</f>
        <v>0</v>
      </c>
      <c r="S50" s="344">
        <f>IF(S$11=$D$6, BAS_volumes!$M50,0)</f>
        <v>0</v>
      </c>
      <c r="T50" s="138"/>
      <c r="U50" s="345">
        <f t="shared" si="3"/>
        <v>0</v>
      </c>
      <c r="V50" s="345">
        <f t="shared" si="3"/>
        <v>0</v>
      </c>
      <c r="W50" s="345">
        <f t="shared" ca="1" si="3"/>
        <v>49563</v>
      </c>
      <c r="X50" s="345">
        <f t="shared" si="3"/>
        <v>0</v>
      </c>
      <c r="Y50" s="138"/>
      <c r="Z50" s="345">
        <f t="shared" ca="1" si="5"/>
        <v>49563</v>
      </c>
    </row>
    <row r="51" spans="1:16361">
      <c r="D51" s="315" t="s">
        <v>169</v>
      </c>
      <c r="F51" s="12"/>
      <c r="G51" s="106"/>
      <c r="H51" s="346">
        <f>IF(H$11=$D$6, BAS_volumes!$J51*BAS_volumes!$K51,0)</f>
        <v>0</v>
      </c>
      <c r="I51" s="343">
        <f>IF(I$11=IF($D51="design", $D$5, $D$6), SUMPRODUCT(BAS_volumes!$Q51:$U51,BAS_volumes!$Q$13:$U$13)+BAS_volumes!$O51,0)</f>
        <v>0</v>
      </c>
      <c r="J51" s="344">
        <f>IF(J$11=$D$6, BAS_volumes!$M51,0)</f>
        <v>0</v>
      </c>
      <c r="K51" s="343">
        <f>IF(K$11=$D$6, BAS_volumes!$J51*BAS_volumes!$K51,0)</f>
        <v>0</v>
      </c>
      <c r="L51" s="343">
        <f>IF(L$11=IF($D51="design", $D$5, $D$6), SUMPRODUCT(BAS_volumes!$Q51:$U51,BAS_volumes!$Q$13:$U$13)+BAS_volumes!$O51,0)</f>
        <v>0</v>
      </c>
      <c r="M51" s="344">
        <f>IF(M$11=$D$6, BAS_volumes!$M51,0)</f>
        <v>0</v>
      </c>
      <c r="N51" s="343">
        <f>IF(N$11=$D$6, BAS_volumes!$J51*BAS_volumes!$K51,0)</f>
        <v>216852</v>
      </c>
      <c r="O51" s="343">
        <f ca="1">IF(O$11=IF($D51="design", $D$5, $D$6), SUMPRODUCT(BAS_volumes!$Q51:$U51,BAS_volumes!$Q$13:$U$13)+BAS_volumes!$O51,0)</f>
        <v>0</v>
      </c>
      <c r="P51" s="344">
        <f>IF(P$11=$D$6, BAS_volumes!$M51,0)</f>
        <v>0</v>
      </c>
      <c r="Q51" s="343">
        <f>IF(Q$11=$D$6, BAS_volumes!$J51*BAS_volumes!$K51,0)</f>
        <v>0</v>
      </c>
      <c r="R51" s="343">
        <f>IF(R$11=IF($D51="design", $D$5, $D$6), SUMPRODUCT(BAS_volumes!$Q51:$U51,BAS_volumes!$Q$13:$U$13)+BAS_volumes!$O51,0)</f>
        <v>0</v>
      </c>
      <c r="S51" s="344">
        <f>IF(S$11=$D$6, BAS_volumes!$M51,0)</f>
        <v>0</v>
      </c>
      <c r="T51" s="138"/>
      <c r="U51" s="345">
        <f t="shared" si="3"/>
        <v>0</v>
      </c>
      <c r="V51" s="345">
        <f t="shared" si="3"/>
        <v>0</v>
      </c>
      <c r="W51" s="345">
        <f t="shared" ca="1" si="3"/>
        <v>216852</v>
      </c>
      <c r="X51" s="345">
        <f t="shared" si="3"/>
        <v>0</v>
      </c>
      <c r="Y51" s="138"/>
      <c r="Z51" s="345">
        <f t="shared" ca="1" si="5"/>
        <v>216852</v>
      </c>
    </row>
    <row r="52" spans="1:16361">
      <c r="D52" s="315" t="s">
        <v>160</v>
      </c>
      <c r="F52" s="12"/>
      <c r="G52" s="106"/>
      <c r="H52" s="346">
        <f>IF(H$11=$D$6, BAS_volumes!$J52*BAS_volumes!$K52,0)</f>
        <v>0</v>
      </c>
      <c r="I52" s="343">
        <f>IF(I$11=IF($D52="design", $D$5, $D$6), SUMPRODUCT(BAS_volumes!$Q52:$U52,BAS_volumes!$Q$13:$U$13)+BAS_volumes!$O52,0)</f>
        <v>0</v>
      </c>
      <c r="J52" s="344">
        <f>IF(J$11=$D$6, BAS_volumes!$M52,0)</f>
        <v>0</v>
      </c>
      <c r="K52" s="343">
        <f>IF(K$11=$D$6, BAS_volumes!$J52*BAS_volumes!$K52,0)</f>
        <v>0</v>
      </c>
      <c r="L52" s="343">
        <f>IF(L$11=IF($D52="design", $D$5, $D$6), SUMPRODUCT(BAS_volumes!$Q52:$U52,BAS_volumes!$Q$13:$U$13)+BAS_volumes!$O52,0)</f>
        <v>0</v>
      </c>
      <c r="M52" s="344">
        <f>IF(M$11=$D$6, BAS_volumes!$M52,0)</f>
        <v>0</v>
      </c>
      <c r="N52" s="343">
        <f>IF(N$11=$D$6, BAS_volumes!$J52*BAS_volumes!$K52,0)</f>
        <v>276057</v>
      </c>
      <c r="O52" s="343">
        <f ca="1">IF(O$11=IF($D52="design", $D$5, $D$6), SUMPRODUCT(BAS_volumes!$Q52:$U52,BAS_volumes!$Q$13:$U$13)+BAS_volumes!$O52,0)</f>
        <v>0</v>
      </c>
      <c r="P52" s="344">
        <f>IF(P$11=$D$6, BAS_volumes!$M52,0)</f>
        <v>0</v>
      </c>
      <c r="Q52" s="343">
        <f>IF(Q$11=$D$6, BAS_volumes!$J52*BAS_volumes!$K52,0)</f>
        <v>0</v>
      </c>
      <c r="R52" s="343">
        <f>IF(R$11=IF($D52="design", $D$5, $D$6), SUMPRODUCT(BAS_volumes!$Q52:$U52,BAS_volumes!$Q$13:$U$13)+BAS_volumes!$O52,0)</f>
        <v>0</v>
      </c>
      <c r="S52" s="344">
        <f>IF(S$11=$D$6, BAS_volumes!$M52,0)</f>
        <v>0</v>
      </c>
      <c r="T52" s="138"/>
      <c r="U52" s="345">
        <f t="shared" si="3"/>
        <v>0</v>
      </c>
      <c r="V52" s="345">
        <f t="shared" si="3"/>
        <v>0</v>
      </c>
      <c r="W52" s="345">
        <f t="shared" ca="1" si="3"/>
        <v>276057</v>
      </c>
      <c r="X52" s="345">
        <f t="shared" si="3"/>
        <v>0</v>
      </c>
      <c r="Y52" s="138"/>
      <c r="Z52" s="345">
        <f t="shared" ca="1" si="5"/>
        <v>276057</v>
      </c>
    </row>
    <row r="53" spans="1:16361">
      <c r="F53" s="12"/>
      <c r="G53" s="106"/>
      <c r="H53" s="18"/>
      <c r="I53" s="18"/>
      <c r="J53" s="106"/>
      <c r="K53" s="18"/>
      <c r="L53" s="18"/>
      <c r="M53" s="106"/>
      <c r="N53" s="18"/>
      <c r="O53" s="18"/>
      <c r="P53" s="106"/>
      <c r="Q53" s="18"/>
      <c r="R53" s="18"/>
      <c r="S53" s="106"/>
      <c r="T53" s="308"/>
      <c r="U53" s="112">
        <f t="shared" si="3"/>
        <v>0</v>
      </c>
      <c r="V53" s="112">
        <f t="shared" si="3"/>
        <v>0</v>
      </c>
      <c r="W53" s="112">
        <f t="shared" si="3"/>
        <v>0</v>
      </c>
      <c r="X53" s="114">
        <f t="shared" si="3"/>
        <v>0</v>
      </c>
      <c r="Y53" s="308"/>
      <c r="Z53" s="114">
        <f t="shared" ref="Z53" si="6">SUM(U53:X53)</f>
        <v>0</v>
      </c>
    </row>
    <row r="54" spans="1:16361">
      <c r="C54" s="10"/>
      <c r="D54" s="5" t="s">
        <v>126</v>
      </c>
      <c r="F54" s="12"/>
      <c r="G54" s="106"/>
      <c r="H54" s="346">
        <f>IF(H$11=$D$6, BAS_volumes!$J54*BAS_volumes!$K54,0)</f>
        <v>0</v>
      </c>
      <c r="I54" s="343">
        <f>IF(I$11=IF($D54="design", $D$5, $D$6), SUMPRODUCT(BAS_volumes!$Q54:$U54,BAS_volumes!$Q$13:$U$13)+BAS_volumes!$O54,0)</f>
        <v>0</v>
      </c>
      <c r="J54" s="344">
        <f>IF(J$11=$D$6, BAS_volumes!$M54,0)</f>
        <v>0</v>
      </c>
      <c r="K54" s="343">
        <f>IF(K$11=$D$6, BAS_volumes!$J54*BAS_volumes!$K54,0)</f>
        <v>0</v>
      </c>
      <c r="L54" s="343">
        <f>IF(L$11=IF($D54="design", $D$5, $D$6), SUMPRODUCT(BAS_volumes!$Q54:$U54,BAS_volumes!$Q$13:$U$13)+BAS_volumes!$O54,0)</f>
        <v>0</v>
      </c>
      <c r="M54" s="344">
        <f>IF(M$11=$D$6, BAS_volumes!$M54,0)</f>
        <v>0</v>
      </c>
      <c r="N54" s="343">
        <f>IF(N$11=$D$6, BAS_volumes!$J54*BAS_volumes!$K54,0)</f>
        <v>215757</v>
      </c>
      <c r="O54" s="343">
        <f ca="1">IF(O$11=IF($D54="design", $D$5, $D$6), SUMPRODUCT(BAS_volumes!$Q54:$U54,BAS_volumes!$Q$13:$U$13)+BAS_volumes!$O54,0)</f>
        <v>1064603.189695403</v>
      </c>
      <c r="P54" s="344">
        <f>IF(P$11=$D$6, BAS_volumes!$M54,0)</f>
        <v>0</v>
      </c>
      <c r="Q54" s="343">
        <f>IF(Q$11=$D$6, BAS_volumes!$J54*BAS_volumes!$K54,0)</f>
        <v>0</v>
      </c>
      <c r="R54" s="343">
        <f>IF(R$11=IF($D54="design", $D$5, $D$6), SUMPRODUCT(BAS_volumes!$Q54:$U54,BAS_volumes!$Q$13:$U$13)+BAS_volumes!$O54,0)</f>
        <v>0</v>
      </c>
      <c r="S54" s="344">
        <f>IF(S$11=$D$6, BAS_volumes!$M54,0)</f>
        <v>0</v>
      </c>
      <c r="T54" s="138"/>
      <c r="U54" s="345">
        <f>SUMIF($H$11:$S$11,U$11, $H54:$S54)</f>
        <v>0</v>
      </c>
      <c r="V54" s="345">
        <f>SUMIF($H$11:$S$11,V$11, $H54:$S54)</f>
        <v>0</v>
      </c>
      <c r="W54" s="345">
        <f ca="1">SUMIF($H$11:$S$11,W$11, $H54:$S54)</f>
        <v>1280360.189695403</v>
      </c>
      <c r="X54" s="345">
        <f>SUMIF($H$11:$S$11,X$11, $H54:$S54)</f>
        <v>0</v>
      </c>
      <c r="Y54" s="138"/>
      <c r="Z54" s="345">
        <f t="shared" ca="1" si="4"/>
        <v>1280360.189695403</v>
      </c>
    </row>
    <row r="55" spans="1:16361">
      <c r="C55" s="10"/>
      <c r="D55" s="5" t="s">
        <v>20</v>
      </c>
      <c r="G55" s="106"/>
      <c r="H55" s="346">
        <f>IF(H$11=$D$6, BAS_volumes!$J55*BAS_volumes!$K55,0)</f>
        <v>0</v>
      </c>
      <c r="I55" s="343">
        <f>IF(I$11=IF($D55="design", $D$5, $D$6), SUMPRODUCT(BAS_volumes!$Q55:$U55,BAS_volumes!$Q$13:$U$13)+BAS_volumes!$O55,0)</f>
        <v>0</v>
      </c>
      <c r="J55" s="344">
        <f>IF(J$11=$D$6, BAS_volumes!$M55,0)</f>
        <v>0</v>
      </c>
      <c r="K55" s="343">
        <f>IF(K$11=$D$6, BAS_volumes!$J55*BAS_volumes!$K55,0)</f>
        <v>0</v>
      </c>
      <c r="L55" s="343">
        <f>IF(L$11=IF($D55="design", $D$5, $D$6), SUMPRODUCT(BAS_volumes!$Q55:$U55,BAS_volumes!$Q$13:$U$13)+BAS_volumes!$O55,0)</f>
        <v>0</v>
      </c>
      <c r="M55" s="344">
        <f>IF(M$11=$D$6, BAS_volumes!$M55,0)</f>
        <v>0</v>
      </c>
      <c r="N55" s="343">
        <f>IF(N$11=$D$6, BAS_volumes!$J55*BAS_volumes!$K55,0)</f>
        <v>0</v>
      </c>
      <c r="O55" s="343">
        <f ca="1">IF(O$11=IF($D55="design", $D$5, $D$6), SUMPRODUCT(BAS_volumes!$Q55:$U55,BAS_volumes!$Q$13:$U$13)+BAS_volumes!$O55,0)</f>
        <v>717310</v>
      </c>
      <c r="P55" s="344">
        <f>IF(P$11=$D$6, BAS_volumes!$M55,0)</f>
        <v>0</v>
      </c>
      <c r="Q55" s="343">
        <f>IF(Q$11=$D$6, BAS_volumes!$J55*BAS_volumes!$K55,0)</f>
        <v>0</v>
      </c>
      <c r="R55" s="343">
        <f>IF(R$11=IF($D55="design", $D$5, $D$6), SUMPRODUCT(BAS_volumes!$Q55:$U55,BAS_volumes!$Q$13:$U$13)+BAS_volumes!$O55,0)</f>
        <v>0</v>
      </c>
      <c r="S55" s="344">
        <f>IF(S$11=$D$6, BAS_volumes!$M55,0)</f>
        <v>0</v>
      </c>
      <c r="T55" s="138"/>
      <c r="U55" s="345">
        <f t="shared" ref="U55:X56" si="7">SUMIF($H$11:$S$11,U$11, $H55:$S55)</f>
        <v>0</v>
      </c>
      <c r="V55" s="345">
        <f t="shared" si="7"/>
        <v>0</v>
      </c>
      <c r="W55" s="345">
        <f t="shared" ca="1" si="7"/>
        <v>717310</v>
      </c>
      <c r="X55" s="345">
        <f t="shared" si="7"/>
        <v>0</v>
      </c>
      <c r="Y55" s="138"/>
      <c r="Z55" s="345">
        <f t="shared" ca="1" si="4"/>
        <v>717310</v>
      </c>
    </row>
    <row r="56" spans="1:16361">
      <c r="C56" s="10"/>
      <c r="D56" s="5" t="s">
        <v>77</v>
      </c>
      <c r="G56" s="106"/>
      <c r="H56" s="346">
        <f>IF(H$11=$D$6, BAS_volumes!$J56*BAS_volumes!$K56,0)</f>
        <v>0</v>
      </c>
      <c r="I56" s="343">
        <f>IF(I$11=IF($D56="design", $D$5, $D$6), SUMPRODUCT(BAS_volumes!$Q56:$U56,BAS_volumes!$Q$13:$U$13)+BAS_volumes!$O56,0)</f>
        <v>0</v>
      </c>
      <c r="J56" s="344">
        <f>IF(J$11=$D$6, BAS_volumes!$M56,0)</f>
        <v>0</v>
      </c>
      <c r="K56" s="343">
        <f>IF(K$11=$D$6, BAS_volumes!$J56*BAS_volumes!$K56,0)</f>
        <v>0</v>
      </c>
      <c r="L56" s="343">
        <f>IF(L$11=IF($D56="design", $D$5, $D$6), SUMPRODUCT(BAS_volumes!$Q56:$U56,BAS_volumes!$Q$13:$U$13)+BAS_volumes!$O56,0)</f>
        <v>0</v>
      </c>
      <c r="M56" s="344">
        <f>IF(M$11=$D$6, BAS_volumes!$M56,0)</f>
        <v>0</v>
      </c>
      <c r="N56" s="343">
        <f>IF(N$11=$D$6, BAS_volumes!$J56*BAS_volumes!$K56,0)</f>
        <v>0</v>
      </c>
      <c r="O56" s="343">
        <f ca="1">IF(O$11=IF($D56="design", $D$5, $D$6), SUMPRODUCT(BAS_volumes!$Q56:$U56,BAS_volumes!$Q$13:$U$13)+BAS_volumes!$O56,0)</f>
        <v>1052038</v>
      </c>
      <c r="P56" s="344">
        <f>IF(P$11=$D$6, BAS_volumes!$M56,0)</f>
        <v>0</v>
      </c>
      <c r="Q56" s="343">
        <f>IF(Q$11=$D$6, BAS_volumes!$J56*BAS_volumes!$K56,0)</f>
        <v>0</v>
      </c>
      <c r="R56" s="343">
        <f>IF(R$11=IF($D56="design", $D$5, $D$6), SUMPRODUCT(BAS_volumes!$Q56:$U56,BAS_volumes!$Q$13:$U$13)+BAS_volumes!$O56,0)</f>
        <v>0</v>
      </c>
      <c r="S56" s="344">
        <f>IF(S$11=$D$6, BAS_volumes!$M56,0)</f>
        <v>0</v>
      </c>
      <c r="T56" s="138"/>
      <c r="U56" s="345">
        <f t="shared" si="7"/>
        <v>0</v>
      </c>
      <c r="V56" s="345">
        <f t="shared" si="7"/>
        <v>0</v>
      </c>
      <c r="W56" s="345">
        <f t="shared" ca="1" si="7"/>
        <v>1052038</v>
      </c>
      <c r="X56" s="345">
        <f t="shared" si="7"/>
        <v>0</v>
      </c>
      <c r="Y56" s="138"/>
      <c r="Z56" s="345">
        <f t="shared" ca="1" si="4"/>
        <v>1052038</v>
      </c>
    </row>
    <row r="57" spans="1:16361">
      <c r="F57" s="12"/>
      <c r="G57" s="106"/>
      <c r="H57" s="18"/>
      <c r="I57" s="18"/>
      <c r="J57" s="106"/>
      <c r="K57" s="18"/>
      <c r="L57" s="18"/>
      <c r="M57" s="106"/>
      <c r="N57" s="18"/>
      <c r="O57" s="18"/>
      <c r="P57" s="106"/>
      <c r="Q57" s="18"/>
      <c r="R57" s="18"/>
      <c r="S57" s="106"/>
      <c r="T57" s="308"/>
      <c r="U57" s="112"/>
      <c r="V57" s="112"/>
      <c r="W57" s="112"/>
      <c r="X57" s="112"/>
      <c r="Y57" s="308"/>
      <c r="Z57" s="112"/>
    </row>
    <row r="58" spans="1:16361" s="8" customFormat="1" ht="15.75">
      <c r="A58" s="6"/>
      <c r="B58" s="9" t="s">
        <v>17</v>
      </c>
      <c r="C58" s="10"/>
      <c r="D58"/>
      <c r="E58"/>
      <c r="F58" s="12"/>
      <c r="G58" s="108"/>
      <c r="H58" s="18"/>
      <c r="I58" s="18"/>
      <c r="J58" s="108"/>
      <c r="K58" s="18"/>
      <c r="L58" s="18"/>
      <c r="M58" s="108"/>
      <c r="N58" s="18"/>
      <c r="O58" s="18"/>
      <c r="P58" s="108"/>
      <c r="Q58" s="18"/>
      <c r="R58" s="18"/>
      <c r="S58" s="108"/>
      <c r="T58" s="308"/>
      <c r="U58" s="116"/>
      <c r="V58" s="116"/>
      <c r="W58" s="116"/>
      <c r="X58" s="116"/>
      <c r="Y58" s="308"/>
      <c r="Z58" s="11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</row>
    <row r="59" spans="1:16361">
      <c r="B59" s="18"/>
      <c r="D59" s="19" t="s">
        <v>28</v>
      </c>
      <c r="F59" s="12"/>
      <c r="G59" s="106"/>
      <c r="H59" s="346">
        <f>IF(H$11=$D$6, BAS_volumes!$J59*BAS_volumes!$K59,0)</f>
        <v>0</v>
      </c>
      <c r="I59" s="343">
        <f>IF(I$11=IF($D59="design", $D$5, $D$6), SUMPRODUCT(BAS_volumes!$Q59:$U59,BAS_volumes!$Q$13:$U$13)+BAS_volumes!$O59,0)</f>
        <v>0</v>
      </c>
      <c r="J59" s="344">
        <f>IF(J$11=$D$6, BAS_volumes!$M59,0)</f>
        <v>0</v>
      </c>
      <c r="K59" s="343">
        <f>IF(K$11=$D$6, BAS_volumes!$J59*BAS_volumes!$K59,0)</f>
        <v>0</v>
      </c>
      <c r="L59" s="343">
        <f>IF(L$11=IF($D59="design", $D$5, $D$6), SUMPRODUCT(BAS_volumes!$Q59:$U59,BAS_volumes!$Q$13:$U$13)+BAS_volumes!$O59,0)</f>
        <v>0</v>
      </c>
      <c r="M59" s="344">
        <f>IF(M$11=$D$6, BAS_volumes!$M59,0)</f>
        <v>0</v>
      </c>
      <c r="N59" s="343">
        <f>IF(N$11=$D$6, BAS_volumes!$J59*BAS_volumes!$K59,0)</f>
        <v>0</v>
      </c>
      <c r="O59" s="343">
        <f ca="1">IF(O$11=IF($D59="design", $D$5, $D$6), SUMPRODUCT(BAS_volumes!$Q59:$U59,BAS_volumes!$Q$13:$U$13)+BAS_volumes!$O59,0)</f>
        <v>0</v>
      </c>
      <c r="P59" s="344">
        <f>IF(P$11=$D$6, BAS_volumes!$M59,0)</f>
        <v>575387</v>
      </c>
      <c r="Q59" s="343">
        <f>IF(Q$11=$D$6, BAS_volumes!$J59*BAS_volumes!$K59,0)</f>
        <v>0</v>
      </c>
      <c r="R59" s="343">
        <f>IF(R$11=IF($D59="design", $D$5, $D$6), SUMPRODUCT(BAS_volumes!$Q59:$U59,BAS_volumes!$Q$13:$U$13)+BAS_volumes!$O59,0)</f>
        <v>0</v>
      </c>
      <c r="S59" s="344">
        <f>IF(S$11=$D$6, BAS_volumes!$M59,0)</f>
        <v>0</v>
      </c>
      <c r="T59" s="138"/>
      <c r="U59" s="345">
        <f t="shared" ref="U59:X63" si="8">SUMIF($H$11:$S$11,U$11, $H59:$S59)</f>
        <v>0</v>
      </c>
      <c r="V59" s="345">
        <f t="shared" si="8"/>
        <v>0</v>
      </c>
      <c r="W59" s="345">
        <f t="shared" ca="1" si="8"/>
        <v>575387</v>
      </c>
      <c r="X59" s="345">
        <f t="shared" si="8"/>
        <v>0</v>
      </c>
      <c r="Y59" s="138"/>
      <c r="Z59" s="345">
        <f t="shared" ref="Z59:Z63" ca="1" si="9">SUM(U59:X59)</f>
        <v>575387</v>
      </c>
    </row>
    <row r="60" spans="1:16361">
      <c r="B60" s="18"/>
      <c r="D60" s="19" t="s">
        <v>31</v>
      </c>
      <c r="F60" s="12"/>
      <c r="G60" s="106"/>
      <c r="H60" s="346">
        <f>IF(H$11=$D$6, BAS_volumes!$J60*BAS_volumes!$K60,0)</f>
        <v>0</v>
      </c>
      <c r="I60" s="343">
        <f>IF(I$11=IF($D60="design", $D$5, $D$6), SUMPRODUCT(BAS_volumes!$Q60:$U60,BAS_volumes!$Q$13:$U$13)+BAS_volumes!$O60,0)</f>
        <v>0</v>
      </c>
      <c r="J60" s="344">
        <f>IF(J$11=$D$6, BAS_volumes!$M60,0)</f>
        <v>0</v>
      </c>
      <c r="K60" s="343">
        <f>IF(K$11=$D$6, BAS_volumes!$J60*BAS_volumes!$K60,0)</f>
        <v>0</v>
      </c>
      <c r="L60" s="343">
        <f>IF(L$11=IF($D60="design", $D$5, $D$6), SUMPRODUCT(BAS_volumes!$Q60:$U60,BAS_volumes!$Q$13:$U$13)+BAS_volumes!$O60,0)</f>
        <v>0</v>
      </c>
      <c r="M60" s="344">
        <f>IF(M$11=$D$6, BAS_volumes!$M60,0)</f>
        <v>0</v>
      </c>
      <c r="N60" s="343">
        <f>IF(N$11=$D$6, BAS_volumes!$J60*BAS_volumes!$K60,0)</f>
        <v>0</v>
      </c>
      <c r="O60" s="343">
        <f ca="1">IF(O$11=IF($D60="design", $D$5, $D$6), SUMPRODUCT(BAS_volumes!$Q60:$U60,BAS_volumes!$Q$13:$U$13)+BAS_volumes!$O60,0)</f>
        <v>0</v>
      </c>
      <c r="P60" s="344">
        <f>IF(P$11=$D$6, BAS_volumes!$M60,0)</f>
        <v>275221</v>
      </c>
      <c r="Q60" s="343">
        <f>IF(Q$11=$D$6, BAS_volumes!$J60*BAS_volumes!$K60,0)</f>
        <v>0</v>
      </c>
      <c r="R60" s="343">
        <f>IF(R$11=IF($D60="design", $D$5, $D$6), SUMPRODUCT(BAS_volumes!$Q60:$U60,BAS_volumes!$Q$13:$U$13)+BAS_volumes!$O60,0)</f>
        <v>0</v>
      </c>
      <c r="S60" s="344">
        <f>IF(S$11=$D$6, BAS_volumes!$M60,0)</f>
        <v>0</v>
      </c>
      <c r="T60" s="138"/>
      <c r="U60" s="345">
        <f t="shared" si="8"/>
        <v>0</v>
      </c>
      <c r="V60" s="345">
        <f t="shared" si="8"/>
        <v>0</v>
      </c>
      <c r="W60" s="345">
        <f t="shared" ca="1" si="8"/>
        <v>275221</v>
      </c>
      <c r="X60" s="345">
        <f t="shared" si="8"/>
        <v>0</v>
      </c>
      <c r="Y60" s="138"/>
      <c r="Z60" s="345">
        <f t="shared" ca="1" si="9"/>
        <v>275221</v>
      </c>
    </row>
    <row r="61" spans="1:16361">
      <c r="B61" s="18"/>
      <c r="D61" s="19" t="s">
        <v>21</v>
      </c>
      <c r="F61" s="12"/>
      <c r="G61" s="106"/>
      <c r="H61" s="346">
        <f>IF(H$11=$D$6, BAS_volumes!$J61*BAS_volumes!$K61,0)</f>
        <v>0</v>
      </c>
      <c r="I61" s="343">
        <f>IF(I$11=IF($D61="design", $D$5, $D$6), SUMPRODUCT(BAS_volumes!$Q61:$U61,BAS_volumes!$Q$13:$U$13)+BAS_volumes!$O61,0)</f>
        <v>0</v>
      </c>
      <c r="J61" s="344">
        <f>IF(J$11=$D$6, BAS_volumes!$M61,0)</f>
        <v>0</v>
      </c>
      <c r="K61" s="343">
        <f>IF(K$11=$D$6, BAS_volumes!$J61*BAS_volumes!$K61,0)</f>
        <v>0</v>
      </c>
      <c r="L61" s="343">
        <f>IF(L$11=IF($D61="design", $D$5, $D$6), SUMPRODUCT(BAS_volumes!$Q61:$U61,BAS_volumes!$Q$13:$U$13)+BAS_volumes!$O61,0)</f>
        <v>0</v>
      </c>
      <c r="M61" s="344">
        <f>IF(M$11=$D$6, BAS_volumes!$M61,0)</f>
        <v>0</v>
      </c>
      <c r="N61" s="343">
        <f>IF(N$11=$D$6, BAS_volumes!$J61*BAS_volumes!$K61,0)</f>
        <v>0</v>
      </c>
      <c r="O61" s="343">
        <f ca="1">IF(O$11=IF($D61="design", $D$5, $D$6), SUMPRODUCT(BAS_volumes!$Q61:$U61,BAS_volumes!$Q$13:$U$13)+BAS_volumes!$O61,0)</f>
        <v>0</v>
      </c>
      <c r="P61" s="344">
        <f>IF(P$11=$D$6, BAS_volumes!$M61,0)</f>
        <v>897402.017113826</v>
      </c>
      <c r="Q61" s="343">
        <f>IF(Q$11=$D$6, BAS_volumes!$J61*BAS_volumes!$K61,0)</f>
        <v>0</v>
      </c>
      <c r="R61" s="343">
        <f>IF(R$11=IF($D61="design", $D$5, $D$6), SUMPRODUCT(BAS_volumes!$Q61:$U61,BAS_volumes!$Q$13:$U$13)+BAS_volumes!$O61,0)</f>
        <v>0</v>
      </c>
      <c r="S61" s="344">
        <f>IF(S$11=$D$6, BAS_volumes!$M61,0)</f>
        <v>0</v>
      </c>
      <c r="T61" s="138"/>
      <c r="U61" s="345">
        <f t="shared" si="8"/>
        <v>0</v>
      </c>
      <c r="V61" s="345">
        <f t="shared" si="8"/>
        <v>0</v>
      </c>
      <c r="W61" s="345">
        <f t="shared" ca="1" si="8"/>
        <v>897402.017113826</v>
      </c>
      <c r="X61" s="345">
        <f t="shared" si="8"/>
        <v>0</v>
      </c>
      <c r="Y61" s="138"/>
      <c r="Z61" s="345">
        <f t="shared" ca="1" si="9"/>
        <v>897402.017113826</v>
      </c>
    </row>
    <row r="62" spans="1:16361">
      <c r="B62" s="18"/>
      <c r="D62" s="19" t="s">
        <v>21</v>
      </c>
      <c r="E62" s="308"/>
      <c r="F62" s="12"/>
      <c r="G62" s="106"/>
      <c r="H62" s="346">
        <f>IF(H$11=$D$6, BAS_volumes!$J62*BAS_volumes!$K62,0)</f>
        <v>0</v>
      </c>
      <c r="I62" s="343">
        <f>IF(I$11=IF($D62="design", $D$5, $D$6), SUMPRODUCT(BAS_volumes!$Q62:$U62,BAS_volumes!$Q$13:$U$13)+BAS_volumes!$O62,0)</f>
        <v>0</v>
      </c>
      <c r="J62" s="344">
        <f>IF(J$11=$D$6, BAS_volumes!$M62,0)</f>
        <v>0</v>
      </c>
      <c r="K62" s="343">
        <f>IF(K$11=$D$6, BAS_volumes!$J62*BAS_volumes!$K62,0)</f>
        <v>0</v>
      </c>
      <c r="L62" s="343">
        <f>IF(L$11=IF($D62="design", $D$5, $D$6), SUMPRODUCT(BAS_volumes!$Q62:$U62,BAS_volumes!$Q$13:$U$13)+BAS_volumes!$O62,0)</f>
        <v>0</v>
      </c>
      <c r="M62" s="344">
        <f>IF(M$11=$D$6, BAS_volumes!$M62,0)</f>
        <v>0</v>
      </c>
      <c r="N62" s="343">
        <f>IF(N$11=$D$6, BAS_volumes!$J62*BAS_volumes!$K62,0)</f>
        <v>0</v>
      </c>
      <c r="O62" s="343">
        <f ca="1">IF(O$11=IF($D62="design", $D$5, $D$6), SUMPRODUCT(BAS_volumes!$Q62:$U62,BAS_volumes!$Q$13:$U$13)+BAS_volumes!$O62,0)</f>
        <v>0</v>
      </c>
      <c r="P62" s="344">
        <f>IF(P$11=$D$6, BAS_volumes!$M62,0)</f>
        <v>33815</v>
      </c>
      <c r="Q62" s="343">
        <f>IF(Q$11=$D$6, BAS_volumes!$J62*BAS_volumes!$K62,0)</f>
        <v>0</v>
      </c>
      <c r="R62" s="343">
        <f>IF(R$11=IF($D62="design", $D$5, $D$6), SUMPRODUCT(BAS_volumes!$Q62:$U62,BAS_volumes!$Q$13:$U$13)+BAS_volumes!$O62,0)</f>
        <v>0</v>
      </c>
      <c r="S62" s="344">
        <f>IF(S$11=$D$6, BAS_volumes!$M62,0)</f>
        <v>0</v>
      </c>
      <c r="T62" s="138"/>
      <c r="U62" s="345">
        <f t="shared" si="8"/>
        <v>0</v>
      </c>
      <c r="V62" s="345">
        <f t="shared" si="8"/>
        <v>0</v>
      </c>
      <c r="W62" s="345">
        <f t="shared" ca="1" si="8"/>
        <v>33815</v>
      </c>
      <c r="X62" s="345">
        <f t="shared" si="8"/>
        <v>0</v>
      </c>
      <c r="Y62" s="138"/>
      <c r="Z62" s="345">
        <f t="shared" ref="Z62" ca="1" si="10">SUM(U62:X62)</f>
        <v>33815</v>
      </c>
    </row>
    <row r="63" spans="1:16361">
      <c r="D63" s="180" t="s">
        <v>160</v>
      </c>
      <c r="F63" s="12"/>
      <c r="G63" s="106"/>
      <c r="H63" s="346">
        <f>IF(H$11=$D$6, BAS_volumes!$J63*BAS_volumes!$K63,0)</f>
        <v>0</v>
      </c>
      <c r="I63" s="343">
        <f>IF(I$11=IF($D63="design", $D$5, $D$6), SUMPRODUCT(BAS_volumes!$Q63:$U63,BAS_volumes!$Q$13:$U$13)+BAS_volumes!$O63,0)</f>
        <v>0</v>
      </c>
      <c r="J63" s="344">
        <f>IF(J$11=$D$6, BAS_volumes!$M63,0)</f>
        <v>0</v>
      </c>
      <c r="K63" s="343">
        <f>IF(K$11=$D$6, BAS_volumes!$J63*BAS_volumes!$K63,0)</f>
        <v>0</v>
      </c>
      <c r="L63" s="343">
        <f>IF(L$11=IF($D63="design", $D$5, $D$6), SUMPRODUCT(BAS_volumes!$Q63:$U63,BAS_volumes!$Q$13:$U$13)+BAS_volumes!$O63,0)</f>
        <v>0</v>
      </c>
      <c r="M63" s="344">
        <f>IF(M$11=$D$6, BAS_volumes!$M63,0)</f>
        <v>0</v>
      </c>
      <c r="N63" s="343">
        <f>IF(N$11=$D$6, BAS_volumes!$J63*BAS_volumes!$K63,0)</f>
        <v>0</v>
      </c>
      <c r="O63" s="343">
        <f ca="1">IF(O$11=IF($D63="design", $D$5, $D$6), SUMPRODUCT(BAS_volumes!$Q63:$U63,BAS_volumes!$Q$13:$U$13)+BAS_volumes!$O63,0)</f>
        <v>0</v>
      </c>
      <c r="P63" s="344">
        <f>IF(P$11=$D$6, BAS_volumes!$M63,0)</f>
        <v>160862</v>
      </c>
      <c r="Q63" s="343">
        <f>IF(Q$11=$D$6, BAS_volumes!$J63*BAS_volumes!$K63,0)</f>
        <v>0</v>
      </c>
      <c r="R63" s="343">
        <f>IF(R$11=IF($D63="design", $D$5, $D$6), SUMPRODUCT(BAS_volumes!$Q63:$U63,BAS_volumes!$Q$13:$U$13)+BAS_volumes!$O63,0)</f>
        <v>0</v>
      </c>
      <c r="S63" s="344">
        <f>IF(S$11=$D$6, BAS_volumes!$M63,0)</f>
        <v>0</v>
      </c>
      <c r="T63" s="138"/>
      <c r="U63" s="345">
        <f t="shared" si="8"/>
        <v>0</v>
      </c>
      <c r="V63" s="345">
        <f t="shared" si="8"/>
        <v>0</v>
      </c>
      <c r="W63" s="345">
        <f t="shared" ca="1" si="8"/>
        <v>160862</v>
      </c>
      <c r="X63" s="345">
        <f t="shared" si="8"/>
        <v>0</v>
      </c>
      <c r="Y63" s="138"/>
      <c r="Z63" s="345">
        <f t="shared" ca="1" si="9"/>
        <v>160862</v>
      </c>
    </row>
    <row r="64" spans="1:16361">
      <c r="D64" s="19"/>
      <c r="F64" s="12"/>
      <c r="G64" s="106"/>
      <c r="H64" s="47"/>
      <c r="I64" s="47"/>
      <c r="J64" s="107"/>
      <c r="K64" s="47"/>
      <c r="L64" s="47"/>
      <c r="M64" s="107"/>
      <c r="N64" s="47"/>
      <c r="O64" s="47"/>
      <c r="P64" s="107"/>
      <c r="Q64" s="47"/>
      <c r="R64" s="47"/>
      <c r="S64" s="107"/>
      <c r="T64" s="308"/>
      <c r="U64" s="115"/>
      <c r="V64" s="115"/>
      <c r="W64" s="115"/>
      <c r="X64" s="115"/>
      <c r="Y64" s="308"/>
      <c r="Z64" s="115"/>
    </row>
    <row r="65" spans="1:26" ht="13.5" thickBot="1">
      <c r="C65" s="15" t="s">
        <v>44</v>
      </c>
      <c r="D65" s="16"/>
      <c r="E65" s="16"/>
      <c r="F65" s="12"/>
      <c r="G65" s="106"/>
      <c r="H65" s="304">
        <f t="shared" ref="H65:S65" si="11">SUM(H15:H63)</f>
        <v>0</v>
      </c>
      <c r="I65" s="304">
        <f t="shared" si="11"/>
        <v>0</v>
      </c>
      <c r="J65" s="109">
        <f t="shared" si="11"/>
        <v>0</v>
      </c>
      <c r="K65" s="304">
        <f t="shared" si="11"/>
        <v>0</v>
      </c>
      <c r="L65" s="304">
        <f t="shared" ca="1" si="11"/>
        <v>1064303.4706932076</v>
      </c>
      <c r="M65" s="109">
        <f t="shared" si="11"/>
        <v>0</v>
      </c>
      <c r="N65" s="304">
        <f t="shared" si="11"/>
        <v>14762084</v>
      </c>
      <c r="O65" s="304">
        <f t="shared" ca="1" si="11"/>
        <v>7473988.4625103027</v>
      </c>
      <c r="P65" s="109">
        <f t="shared" si="11"/>
        <v>2039301.017113826</v>
      </c>
      <c r="Q65" s="304">
        <f t="shared" si="11"/>
        <v>0</v>
      </c>
      <c r="R65" s="304">
        <f t="shared" si="11"/>
        <v>0</v>
      </c>
      <c r="S65" s="109">
        <f t="shared" si="11"/>
        <v>0</v>
      </c>
      <c r="T65" s="308"/>
      <c r="U65" s="117">
        <f>SUM(U15:U64)</f>
        <v>0</v>
      </c>
      <c r="V65" s="117">
        <f ca="1">SUM(V15:V64)</f>
        <v>1064303.4706932076</v>
      </c>
      <c r="W65" s="117">
        <f ca="1">SUM(W15:W64)</f>
        <v>24275373.47962413</v>
      </c>
      <c r="X65" s="117">
        <f>SUM(X15:X64)</f>
        <v>0</v>
      </c>
      <c r="Y65" s="308"/>
      <c r="Z65" s="117">
        <f ca="1">SUM(Z15:Z64)</f>
        <v>25339676.950317338</v>
      </c>
    </row>
    <row r="66" spans="1:26" ht="13.5" thickTop="1">
      <c r="A66" s="308"/>
      <c r="B66" s="308"/>
      <c r="C66" s="27"/>
      <c r="D66" s="125"/>
      <c r="E66" s="125"/>
      <c r="F66" s="126"/>
      <c r="G66" s="125"/>
      <c r="H66" s="340"/>
      <c r="I66" s="337"/>
      <c r="J66" s="338"/>
      <c r="K66" s="337"/>
      <c r="L66" s="337"/>
      <c r="M66" s="338"/>
      <c r="N66" s="337"/>
      <c r="O66" s="337"/>
      <c r="P66" s="338"/>
      <c r="Q66" s="337"/>
      <c r="R66" s="337"/>
      <c r="S66" s="338"/>
      <c r="T66" s="18"/>
      <c r="U66" s="339"/>
      <c r="V66" s="339"/>
      <c r="W66" s="339"/>
      <c r="X66" s="339"/>
      <c r="Y66" s="18"/>
      <c r="Z66" s="339"/>
    </row>
    <row r="67" spans="1:26">
      <c r="A67" s="308"/>
      <c r="B67" s="308"/>
      <c r="C67" s="18"/>
      <c r="D67" s="18"/>
      <c r="E67" s="18"/>
      <c r="F67" s="127"/>
      <c r="G67" s="18"/>
      <c r="H67" s="341"/>
      <c r="I67" s="334"/>
      <c r="J67" s="335"/>
      <c r="K67" s="334"/>
      <c r="L67" s="334"/>
      <c r="M67" s="335"/>
      <c r="N67" s="334"/>
      <c r="O67" s="334"/>
      <c r="P67" s="335"/>
      <c r="Q67" s="334"/>
      <c r="R67" s="334"/>
      <c r="S67" s="335"/>
      <c r="T67" s="308"/>
      <c r="U67" s="336"/>
      <c r="V67" s="336"/>
      <c r="W67" s="336"/>
      <c r="X67" s="336"/>
      <c r="Y67" s="308"/>
      <c r="Z67" s="336"/>
    </row>
    <row r="68" spans="1:26" s="2" customFormat="1">
      <c r="A68" s="308"/>
      <c r="B68" s="308"/>
      <c r="C68" s="308"/>
      <c r="D68" s="308" t="s">
        <v>174</v>
      </c>
      <c r="E68" s="308"/>
      <c r="F68" s="20"/>
      <c r="G68" s="309"/>
      <c r="H68" s="347">
        <f>IF(H$12="materials", INDEX(Project_inputs!$K$74:$N$79, MATCH($D2,Project_inputs!$C$74:$C$79,0), MATCH(H$11, Project_inputs!$K$73:$N$73,0)),0)</f>
        <v>0</v>
      </c>
      <c r="I68" s="343">
        <f>IF(I$12="materials", INDEX(Project_inputs!$K$74:$N$79, MATCH($D2,Project_inputs!$C$74:$C$79,0), MATCH(I$11, Project_inputs!$K$73:$N$73,0)),0)</f>
        <v>0</v>
      </c>
      <c r="J68" s="344">
        <f>IF(J$12="materials", INDEX(Project_inputs!$K$74:$N$79, MATCH($D2,Project_inputs!$C$74:$C$79,0), MATCH(J$11, Project_inputs!$K$73:$N$73,0)),0)</f>
        <v>0</v>
      </c>
      <c r="K68" s="343">
        <f>IF(K$12="materials", INDEX(Project_inputs!$K$74:$N$79, MATCH($D2,Project_inputs!$C$74:$C$79,0), MATCH(K$11, Project_inputs!$K$73:$N$73,0)),0)</f>
        <v>240114</v>
      </c>
      <c r="L68" s="343">
        <f>IF(L$12="materials", INDEX(Project_inputs!$K$74:$N$79, MATCH($D2,Project_inputs!$C$74:$C$79,0), MATCH(L$11, Project_inputs!$K$73:$N$73,0)),0)</f>
        <v>0</v>
      </c>
      <c r="M68" s="344">
        <f>IF(M$12="materials", INDEX(Project_inputs!$K$74:$N$79, MATCH($D2,Project_inputs!$C$74:$C$79,0), MATCH(M$11, Project_inputs!$K$73:$N$73,0)),0)</f>
        <v>0</v>
      </c>
      <c r="N68" s="343">
        <f>IF(N$12="materials", INDEX(Project_inputs!$K$74:$N$79, MATCH($D2,Project_inputs!$C$74:$C$79,0), MATCH(N$11, Project_inputs!$K$73:$N$73,0)),0)</f>
        <v>240114</v>
      </c>
      <c r="O68" s="343">
        <f>IF(O$12="materials", INDEX(Project_inputs!$K$74:$N$79, MATCH($D2,Project_inputs!$C$74:$C$79,0), MATCH(O$11, Project_inputs!$K$73:$N$73,0)),0)</f>
        <v>0</v>
      </c>
      <c r="P68" s="344">
        <f>IF(P$12="materials", INDEX(Project_inputs!$K$74:$N$79, MATCH($D2,Project_inputs!$C$74:$C$79,0), MATCH(P$11, Project_inputs!$K$73:$N$73,0)),0)</f>
        <v>0</v>
      </c>
      <c r="Q68" s="343">
        <f>IF(Q$12="materials", INDEX(Project_inputs!$K$74:$N$79, MATCH($D2,Project_inputs!$C$74:$C$79,0), MATCH(Q$11, Project_inputs!$K$73:$N$73,0)),0)</f>
        <v>0</v>
      </c>
      <c r="R68" s="343">
        <f>IF(R$12="materials", INDEX(Project_inputs!$K$74:$N$79, MATCH($D2,Project_inputs!$C$74:$C$79,0), MATCH(R$11, Project_inputs!$K$73:$N$73,0)),0)</f>
        <v>0</v>
      </c>
      <c r="S68" s="344">
        <f>IF(S$12="materials", INDEX(Project_inputs!$K$74:$N$79, MATCH($D2,Project_inputs!$C$74:$C$79,0), MATCH(S$11, Project_inputs!$K$73:$N$73,0)),0)</f>
        <v>0</v>
      </c>
      <c r="T68" s="138"/>
      <c r="U68" s="345">
        <f t="shared" ref="U68:X68" si="12">SUMIF($H$11:$S$11,U$11, $H68:$S68)</f>
        <v>0</v>
      </c>
      <c r="V68" s="345">
        <f t="shared" si="12"/>
        <v>240114</v>
      </c>
      <c r="W68" s="345">
        <f t="shared" si="12"/>
        <v>240114</v>
      </c>
      <c r="X68" s="345">
        <f t="shared" si="12"/>
        <v>0</v>
      </c>
      <c r="Y68" s="138"/>
      <c r="Z68" s="345">
        <f t="shared" ref="Z68" si="13">SUM(U68:X68)</f>
        <v>480228</v>
      </c>
    </row>
    <row r="69" spans="1:26" s="2" customFormat="1">
      <c r="A69" s="308"/>
      <c r="B69" s="308"/>
      <c r="C69" s="308"/>
      <c r="D69" s="308"/>
      <c r="E69" s="308"/>
      <c r="F69" s="20"/>
      <c r="G69" s="309"/>
      <c r="H69" s="342"/>
      <c r="I69" s="85"/>
      <c r="J69" s="105"/>
      <c r="K69" s="85"/>
      <c r="L69" s="85"/>
      <c r="M69" s="105"/>
      <c r="N69" s="85"/>
      <c r="O69" s="85"/>
      <c r="P69" s="105"/>
      <c r="Q69" s="85"/>
      <c r="R69" s="85"/>
      <c r="S69" s="105"/>
      <c r="T69" s="308"/>
      <c r="U69" s="113"/>
      <c r="V69" s="113"/>
      <c r="W69" s="113"/>
      <c r="X69" s="113"/>
      <c r="Y69" s="308"/>
      <c r="Z69" s="113"/>
    </row>
    <row r="70" spans="1:26" s="2" customFormat="1" ht="13.5" thickBot="1">
      <c r="A70" s="308"/>
      <c r="B70" s="308"/>
      <c r="C70" s="15" t="s">
        <v>179</v>
      </c>
      <c r="D70" s="16"/>
      <c r="E70" s="16"/>
      <c r="F70" s="12"/>
      <c r="G70" s="106"/>
      <c r="H70" s="304">
        <f>H65+H68</f>
        <v>0</v>
      </c>
      <c r="I70" s="304">
        <f t="shared" ref="I70:Z70" si="14">I65+I68</f>
        <v>0</v>
      </c>
      <c r="J70" s="109">
        <f t="shared" si="14"/>
        <v>0</v>
      </c>
      <c r="K70" s="304">
        <f>K65+K68</f>
        <v>240114</v>
      </c>
      <c r="L70" s="304">
        <f t="shared" ca="1" si="14"/>
        <v>1064303.4706932076</v>
      </c>
      <c r="M70" s="109">
        <f t="shared" si="14"/>
        <v>0</v>
      </c>
      <c r="N70" s="304">
        <f>N65+N68</f>
        <v>15002198</v>
      </c>
      <c r="O70" s="304">
        <f t="shared" ca="1" si="14"/>
        <v>7473988.4625103027</v>
      </c>
      <c r="P70" s="109">
        <f t="shared" si="14"/>
        <v>2039301.017113826</v>
      </c>
      <c r="Q70" s="304">
        <f>Q65+Q68</f>
        <v>0</v>
      </c>
      <c r="R70" s="304">
        <f t="shared" si="14"/>
        <v>0</v>
      </c>
      <c r="S70" s="109">
        <f t="shared" si="14"/>
        <v>0</v>
      </c>
      <c r="T70" s="308"/>
      <c r="U70" s="117">
        <f t="shared" si="14"/>
        <v>0</v>
      </c>
      <c r="V70" s="117">
        <f t="shared" ca="1" si="14"/>
        <v>1304417.4706932076</v>
      </c>
      <c r="W70" s="117">
        <f t="shared" ca="1" si="14"/>
        <v>24515487.47962413</v>
      </c>
      <c r="X70" s="117">
        <f t="shared" si="14"/>
        <v>0</v>
      </c>
      <c r="Y70" s="308"/>
      <c r="Z70" s="117">
        <f t="shared" ca="1" si="14"/>
        <v>25819904.950317338</v>
      </c>
    </row>
    <row r="71" spans="1:26" s="2" customFormat="1" ht="13.5" thickTop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  <row r="135" spans="1:6" s="2" customFormat="1">
      <c r="A135"/>
      <c r="B135"/>
      <c r="C135"/>
      <c r="D135"/>
      <c r="E135"/>
      <c r="F135" s="20"/>
    </row>
    <row r="136" spans="1:6" s="2" customFormat="1">
      <c r="A136"/>
      <c r="B136"/>
      <c r="C136"/>
      <c r="D136"/>
      <c r="E136"/>
      <c r="F136" s="20"/>
    </row>
  </sheetData>
  <conditionalFormatting sqref="H2">
    <cfRule type="containsText" dxfId="5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XEG136"/>
  <sheetViews>
    <sheetView showGridLines="0" zoomScale="70" zoomScaleNormal="70" workbookViewId="0">
      <pane xSplit="6" ySplit="12" topLeftCell="G13" activePane="bottomRight" state="frozen"/>
      <selection activeCell="I48" sqref="I48"/>
      <selection pane="topRight" activeCell="I48" sqref="I48"/>
      <selection pane="bottomLeft" activeCell="I48" sqref="I48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156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5">
      <c r="A4" s="30"/>
      <c r="B4" s="4"/>
      <c r="C4" s="4"/>
      <c r="D4" s="4"/>
      <c r="F4" s="14"/>
    </row>
    <row r="5" spans="1:28" ht="15">
      <c r="A5" s="5" t="s">
        <v>3</v>
      </c>
      <c r="B5" s="4"/>
      <c r="C5" s="4"/>
      <c r="D5" s="32">
        <f>INDEX(Project_inputs!$J$101:$M$106, MATCH($D$2, Project_inputs!$C$101:$C$106, 0), MATCH($A5, Project_inputs!$J$100:$M$100,0))</f>
        <v>2018</v>
      </c>
    </row>
    <row r="6" spans="1:28" ht="15">
      <c r="A6" s="5" t="s">
        <v>36</v>
      </c>
      <c r="B6" s="4"/>
      <c r="C6" s="4"/>
      <c r="D6" s="32">
        <f>INDEX(Project_inputs!$J$101:$M$106, MATCH($D$2, Project_inputs!$C$101:$C$106, 0), MATCH($A6, Project_inputs!$J$100:$M$100,0))</f>
        <v>2019</v>
      </c>
    </row>
    <row r="7" spans="1:28" ht="15">
      <c r="A7" s="5"/>
      <c r="B7" s="4"/>
      <c r="C7" s="4"/>
      <c r="D7" s="32"/>
    </row>
    <row r="8" spans="1:28" ht="15">
      <c r="A8" s="5"/>
      <c r="B8" s="4"/>
      <c r="C8" s="4"/>
      <c r="D8" s="32"/>
    </row>
    <row r="9" spans="1:28" ht="15">
      <c r="A9" s="5"/>
      <c r="B9" s="4"/>
      <c r="C9" s="4"/>
      <c r="D9" s="32"/>
    </row>
    <row r="10" spans="1:28" ht="1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7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75">
      <c r="A13" s="6"/>
      <c r="B13" s="6"/>
      <c r="C13" s="6"/>
      <c r="D13" s="6"/>
      <c r="E13" s="6"/>
      <c r="F13" s="6"/>
      <c r="G13" s="108"/>
      <c r="H13" s="329"/>
      <c r="I13" s="329"/>
      <c r="J13" s="330"/>
      <c r="K13" s="329"/>
      <c r="L13" s="329"/>
      <c r="M13" s="330"/>
      <c r="N13" s="329"/>
      <c r="O13" s="329"/>
      <c r="P13" s="330"/>
      <c r="Q13" s="329"/>
      <c r="R13" s="329"/>
      <c r="S13" s="330"/>
      <c r="T13"/>
      <c r="U13" s="128"/>
      <c r="V13" s="128"/>
      <c r="W13" s="128"/>
      <c r="X13" s="128"/>
      <c r="Z13" s="128"/>
    </row>
    <row r="14" spans="1:28" ht="1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3">
        <f>IF(H$11=$D$6, BETS_volumes!$J15*BETS_volumes!$K15,0)</f>
        <v>0</v>
      </c>
      <c r="I15" s="343">
        <f>IF(I$11=IF($D15="design", $D$5, $D$6), SUMPRODUCT(BETS_volumes!$Q15:$U15,BETS_volumes!$Q$13:$U$13)+BETS_volumes!$O15,0)</f>
        <v>0</v>
      </c>
      <c r="J15" s="344">
        <f>IF(J$11=$D$6, BETS_volumes!$M15,0)</f>
        <v>0</v>
      </c>
      <c r="K15" s="343">
        <f>IF(K$11=$D$6, BETS_volumes!$J15*BETS_volumes!$K15,0)</f>
        <v>0</v>
      </c>
      <c r="L15" s="343">
        <f ca="1">IF(L$11=IF($D15="design", $D$5, $D$6), SUMPRODUCT(BETS_volumes!$Q15:$U15,BETS_volumes!$Q$13:$U$13)+BETS_volumes!$O15,0)</f>
        <v>792591.44078331895</v>
      </c>
      <c r="M15" s="344">
        <f>IF(M$11=$D$6, BETS_volumes!$M15,0)</f>
        <v>0</v>
      </c>
      <c r="N15" s="343">
        <f>IF(N$11=$D$6, BETS_volumes!$J15*BETS_volumes!$K15,0)</f>
        <v>0</v>
      </c>
      <c r="O15" s="343">
        <f>IF(O$11=IF($D15="design", $D$5, $D$6), SUMPRODUCT(BETS_volumes!$Q15:$U15,BETS_volumes!$Q$13:$U$13)+BETS_volumes!$O15,0)</f>
        <v>0</v>
      </c>
      <c r="P15" s="344">
        <f>IF(P$11=$D$6, BETS_volumes!$M15,0)</f>
        <v>0</v>
      </c>
      <c r="Q15" s="343">
        <f>IF(Q$11=$D$6, BETS_volumes!$J15*BETS_volumes!$K15,0)</f>
        <v>0</v>
      </c>
      <c r="R15" s="343">
        <f>IF(R$11=IF($D15="design", $D$5, $D$6), SUMPRODUCT(BETS_volumes!$Q15:$U15,BETS_volumes!$Q$13:$U$13)+BETS_volumes!$O15,0)</f>
        <v>0</v>
      </c>
      <c r="S15" s="344">
        <f>IF(S$11=$D$6, BETS_volumes!$M15,0)</f>
        <v>0</v>
      </c>
      <c r="T15" s="138"/>
      <c r="U15" s="345">
        <f>SUMIF($H$11:$S$11,U$11, $H15:$S15)</f>
        <v>0</v>
      </c>
      <c r="V15" s="345">
        <f ca="1">SUMIF($H$11:$S$11,V$11, $H15:$S15)</f>
        <v>792591.44078331895</v>
      </c>
      <c r="W15" s="345">
        <f>SUMIF($H$11:$S$11,W$11, $H15:$S15)</f>
        <v>0</v>
      </c>
      <c r="X15" s="345">
        <f>SUMIF($H$11:$S$11,X$11, $H15:$S15)</f>
        <v>0</v>
      </c>
      <c r="Y15" s="138"/>
      <c r="Z15" s="345">
        <f ca="1">SUM(U15:X15)</f>
        <v>792591.44078331895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8"/>
      <c r="U17" s="114"/>
      <c r="V17" s="114"/>
      <c r="W17" s="114"/>
      <c r="X17" s="114"/>
      <c r="Y17" s="308"/>
      <c r="Z17" s="114"/>
    </row>
    <row r="18" spans="2:26">
      <c r="D18" s="17" t="s">
        <v>127</v>
      </c>
      <c r="F18" s="12"/>
      <c r="G18" s="106"/>
      <c r="H18" s="346">
        <f>IF(H$11=$D$6, BETS_volumes!$J18*BETS_volumes!$K18,0)</f>
        <v>0</v>
      </c>
      <c r="I18" s="343">
        <f>IF(I$11=IF($D18="design", $D$5, $D$6), SUMPRODUCT(BETS_volumes!$Q18:$U18,BETS_volumes!$Q$13:$U$13)+BETS_volumes!$O18,0)</f>
        <v>0</v>
      </c>
      <c r="J18" s="344">
        <f>IF(J$11=$D$6, BETS_volumes!$M18,0)</f>
        <v>0</v>
      </c>
      <c r="K18" s="343">
        <f>IF(K$11=$D$6, BETS_volumes!$J18*BETS_volumes!$K18,0)</f>
        <v>0</v>
      </c>
      <c r="L18" s="343">
        <f>IF(L$11=IF($D18="design", $D$5, $D$6), SUMPRODUCT(BETS_volumes!$Q18:$U18,BETS_volumes!$Q$13:$U$13)+BETS_volumes!$O18,0)</f>
        <v>0</v>
      </c>
      <c r="M18" s="344">
        <f>IF(M$11=$D$6, BETS_volumes!$M18,0)</f>
        <v>0</v>
      </c>
      <c r="N18" s="343">
        <f>IF(N$11=$D$6, BETS_volumes!$J18*BETS_volumes!$K18,0)</f>
        <v>188139</v>
      </c>
      <c r="O18" s="343">
        <f ca="1">IF(O$11=IF($D18="design", $D$5, $D$6), SUMPRODUCT(BETS_volumes!$Q18:$U18,BETS_volumes!$Q$13:$U$13)+BETS_volumes!$O18,0)</f>
        <v>409627.05625212059</v>
      </c>
      <c r="P18" s="344">
        <f>IF(P$11=$D$6, BETS_volumes!$M18,0)</f>
        <v>0</v>
      </c>
      <c r="Q18" s="343">
        <f>IF(Q$11=$D$6, BETS_volumes!$J18*BETS_volumes!$K18,0)</f>
        <v>0</v>
      </c>
      <c r="R18" s="343">
        <f>IF(R$11=IF($D18="design", $D$5, $D$6), SUMPRODUCT(BETS_volumes!$Q18:$U18,BETS_volumes!$Q$13:$U$13)+BETS_volumes!$O18,0)</f>
        <v>0</v>
      </c>
      <c r="S18" s="344">
        <f>IF(S$11=$D$6, BETS_volumes!$M18,0)</f>
        <v>0</v>
      </c>
      <c r="T18" s="138"/>
      <c r="U18" s="345">
        <f t="shared" ref="U18:X36" si="0">SUMIF($H$11:$S$11,U$11, $H18:$S18)</f>
        <v>0</v>
      </c>
      <c r="V18" s="345">
        <f t="shared" si="0"/>
        <v>0</v>
      </c>
      <c r="W18" s="345">
        <f t="shared" ca="1" si="0"/>
        <v>597766.05625212053</v>
      </c>
      <c r="X18" s="345">
        <f t="shared" si="0"/>
        <v>0</v>
      </c>
      <c r="Y18" s="138"/>
      <c r="Z18" s="345">
        <f t="shared" ref="Z18" ca="1" si="1">SUM(U18:X18)</f>
        <v>597766.05625212053</v>
      </c>
    </row>
    <row r="19" spans="2:26">
      <c r="D19" s="17" t="s">
        <v>128</v>
      </c>
      <c r="F19" s="12"/>
      <c r="G19" s="110"/>
      <c r="H19" s="346">
        <f>IF(H$11=$D$6, BETS_volumes!$J19*BETS_volumes!$K19,0)</f>
        <v>0</v>
      </c>
      <c r="I19" s="343">
        <f>IF(I$11=IF($D19="design", $D$5, $D$6), SUMPRODUCT(BETS_volumes!$Q19:$U19,BETS_volumes!$Q$13:$U$13)+BETS_volumes!$O19,0)</f>
        <v>0</v>
      </c>
      <c r="J19" s="344">
        <f>IF(J$11=$D$6, BETS_volumes!$M19,0)</f>
        <v>0</v>
      </c>
      <c r="K19" s="343">
        <f>IF(K$11=$D$6, BETS_volumes!$J19*BETS_volumes!$K19,0)</f>
        <v>0</v>
      </c>
      <c r="L19" s="343">
        <f>IF(L$11=IF($D19="design", $D$5, $D$6), SUMPRODUCT(BETS_volumes!$Q19:$U19,BETS_volumes!$Q$13:$U$13)+BETS_volumes!$O19,0)</f>
        <v>0</v>
      </c>
      <c r="M19" s="344">
        <f>IF(M$11=$D$6, BETS_volumes!$M19,0)</f>
        <v>0</v>
      </c>
      <c r="N19" s="343">
        <f>IF(N$11=$D$6, BETS_volumes!$J19*BETS_volumes!$K19,0)</f>
        <v>378072</v>
      </c>
      <c r="O19" s="343">
        <f ca="1">IF(O$11=IF($D19="design", $D$5, $D$6), SUMPRODUCT(BETS_volumes!$Q19:$U19,BETS_volumes!$Q$13:$U$13)+BETS_volumes!$O19,0)</f>
        <v>670328.57467386569</v>
      </c>
      <c r="P19" s="344">
        <f>IF(P$11=$D$6, BETS_volumes!$M19,0)</f>
        <v>0</v>
      </c>
      <c r="Q19" s="343">
        <f>IF(Q$11=$D$6, BETS_volumes!$J19*BETS_volumes!$K19,0)</f>
        <v>0</v>
      </c>
      <c r="R19" s="343">
        <f>IF(R$11=IF($D19="design", $D$5, $D$6), SUMPRODUCT(BETS_volumes!$Q19:$U19,BETS_volumes!$Q$13:$U$13)+BETS_volumes!$O19,0)</f>
        <v>0</v>
      </c>
      <c r="S19" s="344">
        <f>IF(S$11=$D$6, BETS_volumes!$M19,0)</f>
        <v>0</v>
      </c>
      <c r="T19" s="138"/>
      <c r="U19" s="345">
        <f t="shared" si="0"/>
        <v>0</v>
      </c>
      <c r="V19" s="345">
        <f t="shared" si="0"/>
        <v>0</v>
      </c>
      <c r="W19" s="345">
        <f t="shared" ca="1" si="0"/>
        <v>1048400.5746738657</v>
      </c>
      <c r="X19" s="345">
        <f t="shared" si="0"/>
        <v>0</v>
      </c>
      <c r="Y19" s="138"/>
      <c r="Z19" s="345">
        <f t="shared" ref="Z19:Z36" ca="1" si="2">SUM(U19:X19)</f>
        <v>1048400.5746738657</v>
      </c>
    </row>
    <row r="20" spans="2:26">
      <c r="D20" t="s">
        <v>87</v>
      </c>
      <c r="F20" s="12"/>
      <c r="G20" s="106"/>
      <c r="H20" s="346">
        <f>IF(H$11=$D$6, BETS_volumes!$J20*BETS_volumes!$K20,0)</f>
        <v>0</v>
      </c>
      <c r="I20" s="343">
        <f>IF(I$11=IF($D20="design", $D$5, $D$6), SUMPRODUCT(BETS_volumes!$Q20:$U20,BETS_volumes!$Q$13:$U$13)+BETS_volumes!$O20,0)</f>
        <v>0</v>
      </c>
      <c r="J20" s="344">
        <f>IF(J$11=$D$6, BETS_volumes!$M20,0)</f>
        <v>0</v>
      </c>
      <c r="K20" s="343">
        <f>IF(K$11=$D$6, BETS_volumes!$J20*BETS_volumes!$K20,0)</f>
        <v>0</v>
      </c>
      <c r="L20" s="343">
        <f>IF(L$11=IF($D20="design", $D$5, $D$6), SUMPRODUCT(BETS_volumes!$Q20:$U20,BETS_volumes!$Q$13:$U$13)+BETS_volumes!$O20,0)</f>
        <v>0</v>
      </c>
      <c r="M20" s="344">
        <f>IF(M$11=$D$6, BETS_volumes!$M20,0)</f>
        <v>0</v>
      </c>
      <c r="N20" s="343">
        <f>IF(N$11=$D$6, BETS_volumes!$J20*BETS_volumes!$K20,0)</f>
        <v>24347</v>
      </c>
      <c r="O20" s="343">
        <f ca="1">IF(O$11=IF($D20="design", $D$5, $D$6), SUMPRODUCT(BETS_volumes!$Q20:$U20,BETS_volumes!$Q$13:$U$13)+BETS_volumes!$O20,0)</f>
        <v>25806.135141856103</v>
      </c>
      <c r="P20" s="344">
        <f>IF(P$11=$D$6, BETS_volumes!$M20,0)</f>
        <v>0</v>
      </c>
      <c r="Q20" s="343">
        <f>IF(Q$11=$D$6, BETS_volumes!$J20*BETS_volumes!$K20,0)</f>
        <v>0</v>
      </c>
      <c r="R20" s="343">
        <f>IF(R$11=IF($D20="design", $D$5, $D$6), SUMPRODUCT(BETS_volumes!$Q20:$U20,BETS_volumes!$Q$13:$U$13)+BETS_volumes!$O20,0)</f>
        <v>0</v>
      </c>
      <c r="S20" s="344">
        <f>IF(S$11=$D$6, BETS_volumes!$M20,0)</f>
        <v>0</v>
      </c>
      <c r="T20" s="138"/>
      <c r="U20" s="345">
        <f t="shared" si="0"/>
        <v>0</v>
      </c>
      <c r="V20" s="345">
        <f t="shared" si="0"/>
        <v>0</v>
      </c>
      <c r="W20" s="345">
        <f t="shared" ca="1" si="0"/>
        <v>50153.135141856103</v>
      </c>
      <c r="X20" s="345">
        <f t="shared" si="0"/>
        <v>0</v>
      </c>
      <c r="Y20" s="138"/>
      <c r="Z20" s="345">
        <f t="shared" ca="1" si="2"/>
        <v>50153.135141856103</v>
      </c>
    </row>
    <row r="21" spans="2:26">
      <c r="D21" s="17" t="s">
        <v>79</v>
      </c>
      <c r="F21" s="12"/>
      <c r="G21" s="106"/>
      <c r="H21" s="346">
        <f>IF(H$11=$D$6, BETS_volumes!$J21*BETS_volumes!$K21,0)</f>
        <v>0</v>
      </c>
      <c r="I21" s="343">
        <f>IF(I$11=IF($D21="design", $D$5, $D$6), SUMPRODUCT(BETS_volumes!$Q21:$U21,BETS_volumes!$Q$13:$U$13)+BETS_volumes!$O21,0)</f>
        <v>0</v>
      </c>
      <c r="J21" s="344">
        <f>IF(J$11=$D$6, BETS_volumes!$M21,0)</f>
        <v>0</v>
      </c>
      <c r="K21" s="343">
        <f>IF(K$11=$D$6, BETS_volumes!$J21*BETS_volumes!$K21,0)</f>
        <v>0</v>
      </c>
      <c r="L21" s="343">
        <f>IF(L$11=IF($D21="design", $D$5, $D$6), SUMPRODUCT(BETS_volumes!$Q21:$U21,BETS_volumes!$Q$13:$U$13)+BETS_volumes!$O21,0)</f>
        <v>0</v>
      </c>
      <c r="M21" s="344">
        <f>IF(M$11=$D$6, BETS_volumes!$M21,0)</f>
        <v>0</v>
      </c>
      <c r="N21" s="343">
        <f>IF(N$11=$D$6, BETS_volumes!$J21*BETS_volumes!$K21,0)</f>
        <v>53784</v>
      </c>
      <c r="O21" s="343">
        <f ca="1">IF(O$11=IF($D21="design", $D$5, $D$6), SUMPRODUCT(BETS_volumes!$Q21:$U21,BETS_volumes!$Q$13:$U$13)+BETS_volumes!$O21,0)</f>
        <v>83777.345196917624</v>
      </c>
      <c r="P21" s="344">
        <f>IF(P$11=$D$6, BETS_volumes!$M21,0)</f>
        <v>0</v>
      </c>
      <c r="Q21" s="343">
        <f>IF(Q$11=$D$6, BETS_volumes!$J21*BETS_volumes!$K21,0)</f>
        <v>0</v>
      </c>
      <c r="R21" s="343">
        <f>IF(R$11=IF($D21="design", $D$5, $D$6), SUMPRODUCT(BETS_volumes!$Q21:$U21,BETS_volumes!$Q$13:$U$13)+BETS_volumes!$O21,0)</f>
        <v>0</v>
      </c>
      <c r="S21" s="344">
        <f>IF(S$11=$D$6, BETS_volumes!$M21,0)</f>
        <v>0</v>
      </c>
      <c r="T21" s="138"/>
      <c r="U21" s="345">
        <f t="shared" si="0"/>
        <v>0</v>
      </c>
      <c r="V21" s="345">
        <f t="shared" si="0"/>
        <v>0</v>
      </c>
      <c r="W21" s="345">
        <f t="shared" ca="1" si="0"/>
        <v>137561.34519691762</v>
      </c>
      <c r="X21" s="345">
        <f t="shared" si="0"/>
        <v>0</v>
      </c>
      <c r="Y21" s="138"/>
      <c r="Z21" s="345">
        <f t="shared" ca="1" si="2"/>
        <v>137561.34519691762</v>
      </c>
    </row>
    <row r="22" spans="2:26">
      <c r="D22" t="s">
        <v>7</v>
      </c>
      <c r="F22" s="12"/>
      <c r="G22" s="106"/>
      <c r="H22" s="346">
        <f>IF(H$11=$D$6, BETS_volumes!$J22*BETS_volumes!$K22,0)</f>
        <v>0</v>
      </c>
      <c r="I22" s="343">
        <f>IF(I$11=IF($D22="design", $D$5, $D$6), SUMPRODUCT(BETS_volumes!$Q22:$U22,BETS_volumes!$Q$13:$U$13)+BETS_volumes!$O22,0)</f>
        <v>0</v>
      </c>
      <c r="J22" s="344">
        <f>IF(J$11=$D$6, BETS_volumes!$M22,0)</f>
        <v>0</v>
      </c>
      <c r="K22" s="343">
        <f>IF(K$11=$D$6, BETS_volumes!$J22*BETS_volumes!$K22,0)</f>
        <v>0</v>
      </c>
      <c r="L22" s="343">
        <f>IF(L$11=IF($D22="design", $D$5, $D$6), SUMPRODUCT(BETS_volumes!$Q22:$U22,BETS_volumes!$Q$13:$U$13)+BETS_volumes!$O22,0)</f>
        <v>0</v>
      </c>
      <c r="M22" s="344">
        <f>IF(M$11=$D$6, BETS_volumes!$M22,0)</f>
        <v>0</v>
      </c>
      <c r="N22" s="343">
        <f>IF(N$11=$D$6, BETS_volumes!$J22*BETS_volumes!$K22,0)</f>
        <v>143470</v>
      </c>
      <c r="O22" s="343">
        <f ca="1">IF(O$11=IF($D22="design", $D$5, $D$6), SUMPRODUCT(BETS_volumes!$Q22:$U22,BETS_volumes!$Q$13:$U$13)+BETS_volumes!$O22,0)</f>
        <v>171641.42242987291</v>
      </c>
      <c r="P22" s="344">
        <f>IF(P$11=$D$6, BETS_volumes!$M22,0)</f>
        <v>0</v>
      </c>
      <c r="Q22" s="343">
        <f>IF(Q$11=$D$6, BETS_volumes!$J22*BETS_volumes!$K22,0)</f>
        <v>0</v>
      </c>
      <c r="R22" s="343">
        <f>IF(R$11=IF($D22="design", $D$5, $D$6), SUMPRODUCT(BETS_volumes!$Q22:$U22,BETS_volumes!$Q$13:$U$13)+BETS_volumes!$O22,0)</f>
        <v>0</v>
      </c>
      <c r="S22" s="344">
        <f>IF(S$11=$D$6, BETS_volumes!$M22,0)</f>
        <v>0</v>
      </c>
      <c r="T22" s="138"/>
      <c r="U22" s="345">
        <f t="shared" si="0"/>
        <v>0</v>
      </c>
      <c r="V22" s="345">
        <f t="shared" si="0"/>
        <v>0</v>
      </c>
      <c r="W22" s="345">
        <f t="shared" ca="1" si="0"/>
        <v>315111.42242987291</v>
      </c>
      <c r="X22" s="345">
        <f t="shared" si="0"/>
        <v>0</v>
      </c>
      <c r="Y22" s="138"/>
      <c r="Z22" s="345">
        <f t="shared" ca="1" si="2"/>
        <v>315111.42242987291</v>
      </c>
    </row>
    <row r="23" spans="2:26">
      <c r="D23" t="s">
        <v>8</v>
      </c>
      <c r="F23" s="12"/>
      <c r="G23" s="106"/>
      <c r="H23" s="346">
        <f>IF(H$11=$D$6, BETS_volumes!$J23*BETS_volumes!$K23,0)</f>
        <v>0</v>
      </c>
      <c r="I23" s="343">
        <f>IF(I$11=IF($D23="design", $D$5, $D$6), SUMPRODUCT(BETS_volumes!$Q23:$U23,BETS_volumes!$Q$13:$U$13)+BETS_volumes!$O23,0)</f>
        <v>0</v>
      </c>
      <c r="J23" s="344">
        <f>IF(J$11=$D$6, BETS_volumes!$M23,0)</f>
        <v>0</v>
      </c>
      <c r="K23" s="343">
        <f>IF(K$11=$D$6, BETS_volumes!$J23*BETS_volumes!$K23,0)</f>
        <v>0</v>
      </c>
      <c r="L23" s="343">
        <f>IF(L$11=IF($D23="design", $D$5, $D$6), SUMPRODUCT(BETS_volumes!$Q23:$U23,BETS_volumes!$Q$13:$U$13)+BETS_volumes!$O23,0)</f>
        <v>0</v>
      </c>
      <c r="M23" s="344">
        <f>IF(M$11=$D$6, BETS_volumes!$M23,0)</f>
        <v>0</v>
      </c>
      <c r="N23" s="343">
        <f>IF(N$11=$D$6, BETS_volumes!$J23*BETS_volumes!$K23,0)</f>
        <v>764225</v>
      </c>
      <c r="O23" s="343">
        <f ca="1">IF(O$11=IF($D23="design", $D$5, $D$6), SUMPRODUCT(BETS_volumes!$Q23:$U23,BETS_volumes!$Q$13:$U$13)+BETS_volumes!$O23,0)</f>
        <v>455174.0396375932</v>
      </c>
      <c r="P23" s="344">
        <f>IF(P$11=$D$6, BETS_volumes!$M23,0)</f>
        <v>0</v>
      </c>
      <c r="Q23" s="343">
        <f>IF(Q$11=$D$6, BETS_volumes!$J23*BETS_volumes!$K23,0)</f>
        <v>0</v>
      </c>
      <c r="R23" s="343">
        <f>IF(R$11=IF($D23="design", $D$5, $D$6), SUMPRODUCT(BETS_volumes!$Q23:$U23,BETS_volumes!$Q$13:$U$13)+BETS_volumes!$O23,0)</f>
        <v>0</v>
      </c>
      <c r="S23" s="344">
        <f>IF(S$11=$D$6, BETS_volumes!$M23,0)</f>
        <v>0</v>
      </c>
      <c r="T23" s="138"/>
      <c r="U23" s="345">
        <f t="shared" si="0"/>
        <v>0</v>
      </c>
      <c r="V23" s="345">
        <f t="shared" si="0"/>
        <v>0</v>
      </c>
      <c r="W23" s="345">
        <f t="shared" ca="1" si="0"/>
        <v>1219399.0396375931</v>
      </c>
      <c r="X23" s="345">
        <f t="shared" si="0"/>
        <v>0</v>
      </c>
      <c r="Y23" s="138"/>
      <c r="Z23" s="345">
        <f t="shared" ca="1" si="2"/>
        <v>1219399.0396375931</v>
      </c>
    </row>
    <row r="24" spans="2:26">
      <c r="D24" t="s">
        <v>22</v>
      </c>
      <c r="F24" s="12"/>
      <c r="G24" s="106"/>
      <c r="H24" s="346">
        <f>IF(H$11=$D$6, BETS_volumes!$J24*BETS_volumes!$K24,0)</f>
        <v>0</v>
      </c>
      <c r="I24" s="343">
        <f>IF(I$11=IF($D24="design", $D$5, $D$6), SUMPRODUCT(BETS_volumes!$Q24:$U24,BETS_volumes!$Q$13:$U$13)+BETS_volumes!$O24,0)</f>
        <v>0</v>
      </c>
      <c r="J24" s="344">
        <f>IF(J$11=$D$6, BETS_volumes!$M24,0)</f>
        <v>0</v>
      </c>
      <c r="K24" s="343">
        <f>IF(K$11=$D$6, BETS_volumes!$J24*BETS_volumes!$K24,0)</f>
        <v>0</v>
      </c>
      <c r="L24" s="343">
        <f>IF(L$11=IF($D24="design", $D$5, $D$6), SUMPRODUCT(BETS_volumes!$Q24:$U24,BETS_volumes!$Q$13:$U$13)+BETS_volumes!$O24,0)</f>
        <v>0</v>
      </c>
      <c r="M24" s="344">
        <f>IF(M$11=$D$6, BETS_volumes!$M24,0)</f>
        <v>0</v>
      </c>
      <c r="N24" s="343">
        <f>IF(N$11=$D$6, BETS_volumes!$J24*BETS_volumes!$K24,0)</f>
        <v>3075</v>
      </c>
      <c r="O24" s="343">
        <f ca="1">IF(O$11=IF($D24="design", $D$5, $D$6), SUMPRODUCT(BETS_volumes!$Q24:$U24,BETS_volumes!$Q$13:$U$13)+BETS_volumes!$O24,0)</f>
        <v>17797.420042915746</v>
      </c>
      <c r="P24" s="344">
        <f>IF(P$11=$D$6, BETS_volumes!$M24,0)</f>
        <v>0</v>
      </c>
      <c r="Q24" s="343">
        <f>IF(Q$11=$D$6, BETS_volumes!$J24*BETS_volumes!$K24,0)</f>
        <v>0</v>
      </c>
      <c r="R24" s="343">
        <f>IF(R$11=IF($D24="design", $D$5, $D$6), SUMPRODUCT(BETS_volumes!$Q24:$U24,BETS_volumes!$Q$13:$U$13)+BETS_volumes!$O24,0)</f>
        <v>0</v>
      </c>
      <c r="S24" s="344">
        <f>IF(S$11=$D$6, BETS_volumes!$M24,0)</f>
        <v>0</v>
      </c>
      <c r="T24" s="138"/>
      <c r="U24" s="345">
        <f t="shared" si="0"/>
        <v>0</v>
      </c>
      <c r="V24" s="345">
        <f t="shared" si="0"/>
        <v>0</v>
      </c>
      <c r="W24" s="345">
        <f t="shared" ca="1" si="0"/>
        <v>20872.420042915746</v>
      </c>
      <c r="X24" s="345">
        <f t="shared" si="0"/>
        <v>0</v>
      </c>
      <c r="Y24" s="138"/>
      <c r="Z24" s="345">
        <f t="shared" ca="1" si="2"/>
        <v>20872.420042915746</v>
      </c>
    </row>
    <row r="25" spans="2:26">
      <c r="D25" t="s">
        <v>116</v>
      </c>
      <c r="F25" s="12"/>
      <c r="G25" s="106"/>
      <c r="H25" s="346">
        <f>IF(H$11=$D$6, BETS_volumes!$J25*BETS_volumes!$K25,0)</f>
        <v>0</v>
      </c>
      <c r="I25" s="343">
        <f>IF(I$11=IF($D25="design", $D$5, $D$6), SUMPRODUCT(BETS_volumes!$Q25:$U25,BETS_volumes!$Q$13:$U$13)+BETS_volumes!$O25,0)</f>
        <v>0</v>
      </c>
      <c r="J25" s="344">
        <f>IF(J$11=$D$6, BETS_volumes!$M25,0)</f>
        <v>0</v>
      </c>
      <c r="K25" s="343">
        <f>IF(K$11=$D$6, BETS_volumes!$J25*BETS_volumes!$K25,0)</f>
        <v>0</v>
      </c>
      <c r="L25" s="343">
        <f>IF(L$11=IF($D25="design", $D$5, $D$6), SUMPRODUCT(BETS_volumes!$Q25:$U25,BETS_volumes!$Q$13:$U$13)+BETS_volumes!$O25,0)</f>
        <v>0</v>
      </c>
      <c r="M25" s="344">
        <f>IF(M$11=$D$6, BETS_volumes!$M25,0)</f>
        <v>0</v>
      </c>
      <c r="N25" s="343">
        <f>IF(N$11=$D$6, BETS_volumes!$J25*BETS_volumes!$K25,0)</f>
        <v>225300</v>
      </c>
      <c r="O25" s="343">
        <f ca="1">IF(O$11=IF($D25="design", $D$5, $D$6), SUMPRODUCT(BETS_volumes!$Q25:$U25,BETS_volumes!$Q$13:$U$13)+BETS_volumes!$O25,0)</f>
        <v>33549.159621128529</v>
      </c>
      <c r="P25" s="344">
        <f>IF(P$11=$D$6, BETS_volumes!$M25,0)</f>
        <v>0</v>
      </c>
      <c r="Q25" s="343">
        <f>IF(Q$11=$D$6, BETS_volumes!$J25*BETS_volumes!$K25,0)</f>
        <v>0</v>
      </c>
      <c r="R25" s="343">
        <f>IF(R$11=IF($D25="design", $D$5, $D$6), SUMPRODUCT(BETS_volumes!$Q25:$U25,BETS_volumes!$Q$13:$U$13)+BETS_volumes!$O25,0)</f>
        <v>0</v>
      </c>
      <c r="S25" s="344">
        <f>IF(S$11=$D$6, BETS_volumes!$M25,0)</f>
        <v>0</v>
      </c>
      <c r="T25" s="138"/>
      <c r="U25" s="345">
        <f t="shared" si="0"/>
        <v>0</v>
      </c>
      <c r="V25" s="345">
        <f t="shared" si="0"/>
        <v>0</v>
      </c>
      <c r="W25" s="345">
        <f t="shared" ca="1" si="0"/>
        <v>258849.15962112852</v>
      </c>
      <c r="X25" s="345">
        <f t="shared" si="0"/>
        <v>0</v>
      </c>
      <c r="Y25" s="138"/>
      <c r="Z25" s="345">
        <f t="shared" ca="1" si="2"/>
        <v>258849.15962112852</v>
      </c>
    </row>
    <row r="26" spans="2:26">
      <c r="D26" t="s">
        <v>117</v>
      </c>
      <c r="F26" s="12"/>
      <c r="G26" s="106"/>
      <c r="H26" s="346">
        <f>IF(H$11=$D$6, BETS_volumes!$J26*BETS_volumes!$K26,0)</f>
        <v>0</v>
      </c>
      <c r="I26" s="343">
        <f>IF(I$11=IF($D26="design", $D$5, $D$6), SUMPRODUCT(BETS_volumes!$Q26:$U26,BETS_volumes!$Q$13:$U$13)+BETS_volumes!$O26,0)</f>
        <v>0</v>
      </c>
      <c r="J26" s="344">
        <f>IF(J$11=$D$6, BETS_volumes!$M26,0)</f>
        <v>0</v>
      </c>
      <c r="K26" s="343">
        <f>IF(K$11=$D$6, BETS_volumes!$J26*BETS_volumes!$K26,0)</f>
        <v>0</v>
      </c>
      <c r="L26" s="343">
        <f>IF(L$11=IF($D26="design", $D$5, $D$6), SUMPRODUCT(BETS_volumes!$Q26:$U26,BETS_volumes!$Q$13:$U$13)+BETS_volumes!$O26,0)</f>
        <v>0</v>
      </c>
      <c r="M26" s="344">
        <f>IF(M$11=$D$6, BETS_volumes!$M26,0)</f>
        <v>0</v>
      </c>
      <c r="N26" s="343">
        <f>IF(N$11=$D$6, BETS_volumes!$J26*BETS_volumes!$K26,0)</f>
        <v>0</v>
      </c>
      <c r="O26" s="343">
        <f ca="1">IF(O$11=IF($D26="design", $D$5, $D$6), SUMPRODUCT(BETS_volumes!$Q26:$U26,BETS_volumes!$Q$13:$U$13)+BETS_volumes!$O26,0)</f>
        <v>0</v>
      </c>
      <c r="P26" s="344">
        <f>IF(P$11=$D$6, BETS_volumes!$M26,0)</f>
        <v>0</v>
      </c>
      <c r="Q26" s="343">
        <f>IF(Q$11=$D$6, BETS_volumes!$J26*BETS_volumes!$K26,0)</f>
        <v>0</v>
      </c>
      <c r="R26" s="343">
        <f>IF(R$11=IF($D26="design", $D$5, $D$6), SUMPRODUCT(BETS_volumes!$Q26:$U26,BETS_volumes!$Q$13:$U$13)+BETS_volumes!$O26,0)</f>
        <v>0</v>
      </c>
      <c r="S26" s="344">
        <f>IF(S$11=$D$6, BETS_volumes!$M26,0)</f>
        <v>0</v>
      </c>
      <c r="T26" s="138"/>
      <c r="U26" s="345">
        <f t="shared" si="0"/>
        <v>0</v>
      </c>
      <c r="V26" s="345">
        <f t="shared" si="0"/>
        <v>0</v>
      </c>
      <c r="W26" s="345">
        <f t="shared" ca="1" si="0"/>
        <v>0</v>
      </c>
      <c r="X26" s="345">
        <f t="shared" si="0"/>
        <v>0</v>
      </c>
      <c r="Y26" s="138"/>
      <c r="Z26" s="345">
        <f t="shared" ca="1" si="2"/>
        <v>0</v>
      </c>
    </row>
    <row r="27" spans="2:26">
      <c r="D27" t="s">
        <v>118</v>
      </c>
      <c r="F27" s="12"/>
      <c r="G27" s="106"/>
      <c r="H27" s="346">
        <f>IF(H$11=$D$6, BETS_volumes!$J27*BETS_volumes!$K27,0)</f>
        <v>0</v>
      </c>
      <c r="I27" s="343">
        <f>IF(I$11=IF($D27="design", $D$5, $D$6), SUMPRODUCT(BETS_volumes!$Q27:$U27,BETS_volumes!$Q$13:$U$13)+BETS_volumes!$O27,0)</f>
        <v>0</v>
      </c>
      <c r="J27" s="344">
        <f>IF(J$11=$D$6, BETS_volumes!$M27,0)</f>
        <v>0</v>
      </c>
      <c r="K27" s="343">
        <f>IF(K$11=$D$6, BETS_volumes!$J27*BETS_volumes!$K27,0)</f>
        <v>0</v>
      </c>
      <c r="L27" s="343">
        <f>IF(L$11=IF($D27="design", $D$5, $D$6), SUMPRODUCT(BETS_volumes!$Q27:$U27,BETS_volumes!$Q$13:$U$13)+BETS_volumes!$O27,0)</f>
        <v>0</v>
      </c>
      <c r="M27" s="344">
        <f>IF(M$11=$D$6, BETS_volumes!$M27,0)</f>
        <v>0</v>
      </c>
      <c r="N27" s="343">
        <f>IF(N$11=$D$6, BETS_volumes!$J27*BETS_volumes!$K27,0)</f>
        <v>291388</v>
      </c>
      <c r="O27" s="343">
        <f ca="1">IF(O$11=IF($D27="design", $D$5, $D$6), SUMPRODUCT(BETS_volumes!$Q27:$U27,BETS_volumes!$Q$13:$U$13)+BETS_volumes!$O27,0)</f>
        <v>70100.654528833154</v>
      </c>
      <c r="P27" s="344">
        <f>IF(P$11=$D$6, BETS_volumes!$M27,0)</f>
        <v>0</v>
      </c>
      <c r="Q27" s="343">
        <f>IF(Q$11=$D$6, BETS_volumes!$J27*BETS_volumes!$K27,0)</f>
        <v>0</v>
      </c>
      <c r="R27" s="343">
        <f>IF(R$11=IF($D27="design", $D$5, $D$6), SUMPRODUCT(BETS_volumes!$Q27:$U27,BETS_volumes!$Q$13:$U$13)+BETS_volumes!$O27,0)</f>
        <v>0</v>
      </c>
      <c r="S27" s="344">
        <f>IF(S$11=$D$6, BETS_volumes!$M27,0)</f>
        <v>0</v>
      </c>
      <c r="T27" s="138"/>
      <c r="U27" s="345">
        <f t="shared" si="0"/>
        <v>0</v>
      </c>
      <c r="V27" s="345">
        <f t="shared" si="0"/>
        <v>0</v>
      </c>
      <c r="W27" s="345">
        <f t="shared" ca="1" si="0"/>
        <v>361488.65452883317</v>
      </c>
      <c r="X27" s="345">
        <f t="shared" si="0"/>
        <v>0</v>
      </c>
      <c r="Y27" s="138"/>
      <c r="Z27" s="345">
        <f t="shared" ca="1" si="2"/>
        <v>361488.65452883317</v>
      </c>
    </row>
    <row r="28" spans="2:26">
      <c r="D28" t="s">
        <v>143</v>
      </c>
      <c r="F28" s="12"/>
      <c r="G28" s="106"/>
      <c r="H28" s="346">
        <f>IF(H$11=$D$6, BETS_volumes!$J28*BETS_volumes!$K28,0)</f>
        <v>0</v>
      </c>
      <c r="I28" s="343">
        <f>IF(I$11=IF($D28="design", $D$5, $D$6), SUMPRODUCT(BETS_volumes!$Q28:$U28,BETS_volumes!$Q$13:$U$13)+BETS_volumes!$O28,0)</f>
        <v>0</v>
      </c>
      <c r="J28" s="344">
        <f>IF(J$11=$D$6, BETS_volumes!$M28,0)</f>
        <v>0</v>
      </c>
      <c r="K28" s="343">
        <f>IF(K$11=$D$6, BETS_volumes!$J28*BETS_volumes!$K28,0)</f>
        <v>0</v>
      </c>
      <c r="L28" s="343">
        <f>IF(L$11=IF($D28="design", $D$5, $D$6), SUMPRODUCT(BETS_volumes!$Q28:$U28,BETS_volumes!$Q$13:$U$13)+BETS_volumes!$O28,0)</f>
        <v>0</v>
      </c>
      <c r="M28" s="344">
        <f>IF(M$11=$D$6, BETS_volumes!$M28,0)</f>
        <v>0</v>
      </c>
      <c r="N28" s="343">
        <f>IF(N$11=$D$6, BETS_volumes!$J28*BETS_volumes!$K28,0)</f>
        <v>483070</v>
      </c>
      <c r="O28" s="343">
        <f ca="1">IF(O$11=IF($D28="design", $D$5, $D$6), SUMPRODUCT(BETS_volumes!$Q28:$U28,BETS_volumes!$Q$13:$U$13)+BETS_volumes!$O28,0)</f>
        <v>0</v>
      </c>
      <c r="P28" s="344">
        <f>IF(P$11=$D$6, BETS_volumes!$M28,0)</f>
        <v>0</v>
      </c>
      <c r="Q28" s="343">
        <f>IF(Q$11=$D$6, BETS_volumes!$J28*BETS_volumes!$K28,0)</f>
        <v>0</v>
      </c>
      <c r="R28" s="343">
        <f>IF(R$11=IF($D28="design", $D$5, $D$6), SUMPRODUCT(BETS_volumes!$Q28:$U28,BETS_volumes!$Q$13:$U$13)+BETS_volumes!$O28,0)</f>
        <v>0</v>
      </c>
      <c r="S28" s="344">
        <f>IF(S$11=$D$6, BETS_volumes!$M28,0)</f>
        <v>0</v>
      </c>
      <c r="T28" s="138"/>
      <c r="U28" s="345">
        <f t="shared" si="0"/>
        <v>0</v>
      </c>
      <c r="V28" s="345">
        <f t="shared" si="0"/>
        <v>0</v>
      </c>
      <c r="W28" s="345">
        <f t="shared" ca="1" si="0"/>
        <v>483070</v>
      </c>
      <c r="X28" s="345">
        <f t="shared" si="0"/>
        <v>0</v>
      </c>
      <c r="Y28" s="138"/>
      <c r="Z28" s="345">
        <f t="shared" ca="1" si="2"/>
        <v>483070</v>
      </c>
    </row>
    <row r="29" spans="2:26">
      <c r="D29" t="s">
        <v>181</v>
      </c>
      <c r="F29" s="12"/>
      <c r="G29" s="106"/>
      <c r="H29" s="346">
        <f>IF(H$11=$D$6, BETS_volumes!$J29*BETS_volumes!$K29,0)</f>
        <v>0</v>
      </c>
      <c r="I29" s="343">
        <f>IF(I$11=IF($D29="design", $D$5, $D$6), SUMPRODUCT(BETS_volumes!$Q29:$U29,BETS_volumes!$Q$13:$U$13)+BETS_volumes!$O29,0)</f>
        <v>0</v>
      </c>
      <c r="J29" s="344">
        <f>IF(J$11=$D$6, BETS_volumes!$M29,0)</f>
        <v>0</v>
      </c>
      <c r="K29" s="343">
        <f>IF(K$11=$D$6, BETS_volumes!$J29*BETS_volumes!$K29,0)</f>
        <v>0</v>
      </c>
      <c r="L29" s="343">
        <f>IF(L$11=IF($D29="design", $D$5, $D$6), SUMPRODUCT(BETS_volumes!$Q29:$U29,BETS_volumes!$Q$13:$U$13)+BETS_volumes!$O29,0)</f>
        <v>0</v>
      </c>
      <c r="M29" s="344">
        <f>IF(M$11=$D$6, BETS_volumes!$M29,0)</f>
        <v>0</v>
      </c>
      <c r="N29" s="343">
        <f>IF(N$11=$D$6, BETS_volumes!$J29*BETS_volumes!$K29,0)</f>
        <v>223069</v>
      </c>
      <c r="O29" s="343">
        <f ca="1">IF(O$11=IF($D29="design", $D$5, $D$6), SUMPRODUCT(BETS_volumes!$Q29:$U29,BETS_volumes!$Q$13:$U$13)+BETS_volumes!$O29,0)</f>
        <v>0</v>
      </c>
      <c r="P29" s="344">
        <f>IF(P$11=$D$6, BETS_volumes!$M29,0)</f>
        <v>0</v>
      </c>
      <c r="Q29" s="343">
        <f>IF(Q$11=$D$6, BETS_volumes!$J29*BETS_volumes!$K29,0)</f>
        <v>0</v>
      </c>
      <c r="R29" s="343">
        <f>IF(R$11=IF($D29="design", $D$5, $D$6), SUMPRODUCT(BETS_volumes!$Q29:$U29,BETS_volumes!$Q$13:$U$13)+BETS_volumes!$O29,0)</f>
        <v>0</v>
      </c>
      <c r="S29" s="344">
        <f>IF(S$11=$D$6, BETS_volumes!$M29,0)</f>
        <v>0</v>
      </c>
      <c r="T29" s="138"/>
      <c r="U29" s="345">
        <f t="shared" si="0"/>
        <v>0</v>
      </c>
      <c r="V29" s="345">
        <f t="shared" si="0"/>
        <v>0</v>
      </c>
      <c r="W29" s="345">
        <f t="shared" ca="1" si="0"/>
        <v>223069</v>
      </c>
      <c r="X29" s="345">
        <f t="shared" si="0"/>
        <v>0</v>
      </c>
      <c r="Y29" s="138"/>
      <c r="Z29" s="345">
        <f t="shared" ca="1" si="2"/>
        <v>223069</v>
      </c>
    </row>
    <row r="30" spans="2:26">
      <c r="D30" t="s">
        <v>165</v>
      </c>
      <c r="F30" s="12"/>
      <c r="G30" s="106"/>
      <c r="H30" s="346">
        <f>IF(H$11=$D$6, BETS_volumes!$J30*BETS_volumes!$K30,0)</f>
        <v>0</v>
      </c>
      <c r="I30" s="343">
        <f>IF(I$11=IF($D30="design", $D$5, $D$6), SUMPRODUCT(BETS_volumes!$Q30:$U30,BETS_volumes!$Q$13:$U$13)+BETS_volumes!$O30,0)</f>
        <v>0</v>
      </c>
      <c r="J30" s="344">
        <f>IF(J$11=$D$6, BETS_volumes!$M30,0)</f>
        <v>0</v>
      </c>
      <c r="K30" s="343">
        <f>IF(K$11=$D$6, BETS_volumes!$J30*BETS_volumes!$K30,0)</f>
        <v>0</v>
      </c>
      <c r="L30" s="343">
        <f>IF(L$11=IF($D30="design", $D$5, $D$6), SUMPRODUCT(BETS_volumes!$Q30:$U30,BETS_volumes!$Q$13:$U$13)+BETS_volumes!$O30,0)</f>
        <v>0</v>
      </c>
      <c r="M30" s="344">
        <f>IF(M$11=$D$6, BETS_volumes!$M30,0)</f>
        <v>0</v>
      </c>
      <c r="N30" s="343">
        <f>IF(N$11=$D$6, BETS_volumes!$J30*BETS_volumes!$K30,0)</f>
        <v>1002768</v>
      </c>
      <c r="O30" s="343">
        <f ca="1">IF(O$11=IF($D30="design", $D$5, $D$6), SUMPRODUCT(BETS_volumes!$Q30:$U30,BETS_volumes!$Q$13:$U$13)+BETS_volumes!$O30,0)</f>
        <v>0</v>
      </c>
      <c r="P30" s="344">
        <f>IF(P$11=$D$6, BETS_volumes!$M30,0)</f>
        <v>0</v>
      </c>
      <c r="Q30" s="343">
        <f>IF(Q$11=$D$6, BETS_volumes!$J30*BETS_volumes!$K30,0)</f>
        <v>0</v>
      </c>
      <c r="R30" s="343">
        <f>IF(R$11=IF($D30="design", $D$5, $D$6), SUMPRODUCT(BETS_volumes!$Q30:$U30,BETS_volumes!$Q$13:$U$13)+BETS_volumes!$O30,0)</f>
        <v>0</v>
      </c>
      <c r="S30" s="344">
        <f>IF(S$11=$D$6, BETS_volumes!$M30,0)</f>
        <v>0</v>
      </c>
      <c r="T30" s="138"/>
      <c r="U30" s="345">
        <f t="shared" si="0"/>
        <v>0</v>
      </c>
      <c r="V30" s="345">
        <f t="shared" si="0"/>
        <v>0</v>
      </c>
      <c r="W30" s="345">
        <f t="shared" ca="1" si="0"/>
        <v>1002768</v>
      </c>
      <c r="X30" s="345">
        <f t="shared" si="0"/>
        <v>0</v>
      </c>
      <c r="Y30" s="138"/>
      <c r="Z30" s="345">
        <f t="shared" ca="1" si="2"/>
        <v>1002768</v>
      </c>
    </row>
    <row r="31" spans="2:26">
      <c r="D31" t="s">
        <v>175</v>
      </c>
      <c r="F31" s="12"/>
      <c r="G31" s="106"/>
      <c r="H31" s="346">
        <f>IF(H$11=$D$6, BETS_volumes!$J31*BETS_volumes!$K31,0)</f>
        <v>0</v>
      </c>
      <c r="I31" s="343">
        <f>IF(I$11=IF($D31="design", $D$5, $D$6), SUMPRODUCT(BETS_volumes!$Q31:$U31,BETS_volumes!$Q$13:$U$13)+BETS_volumes!$O31,0)</f>
        <v>0</v>
      </c>
      <c r="J31" s="344">
        <f>IF(J$11=$D$6, BETS_volumes!$M31,0)</f>
        <v>0</v>
      </c>
      <c r="K31" s="343">
        <f>IF(K$11=$D$6, BETS_volumes!$J31*BETS_volumes!$K31,0)</f>
        <v>0</v>
      </c>
      <c r="L31" s="343">
        <f>IF(L$11=IF($D31="design", $D$5, $D$6), SUMPRODUCT(BETS_volumes!$Q31:$U31,BETS_volumes!$Q$13:$U$13)+BETS_volumes!$O31,0)</f>
        <v>0</v>
      </c>
      <c r="M31" s="344">
        <f>IF(M$11=$D$6, BETS_volumes!$M31,0)</f>
        <v>0</v>
      </c>
      <c r="N31" s="343">
        <f>IF(N$11=$D$6, BETS_volumes!$J31*BETS_volumes!$K31,0)</f>
        <v>0</v>
      </c>
      <c r="O31" s="343">
        <f ca="1">IF(O$11=IF($D31="design", $D$5, $D$6), SUMPRODUCT(BETS_volumes!$Q31:$U31,BETS_volumes!$Q$13:$U$13)+BETS_volumes!$O31,0)</f>
        <v>0</v>
      </c>
      <c r="P31" s="344">
        <f>IF(P$11=$D$6, BETS_volumes!$M31,0)</f>
        <v>0</v>
      </c>
      <c r="Q31" s="343">
        <f>IF(Q$11=$D$6, BETS_volumes!$J31*BETS_volumes!$K31,0)</f>
        <v>0</v>
      </c>
      <c r="R31" s="343">
        <f>IF(R$11=IF($D31="design", $D$5, $D$6), SUMPRODUCT(BETS_volumes!$Q31:$U31,BETS_volumes!$Q$13:$U$13)+BETS_volumes!$O31,0)</f>
        <v>0</v>
      </c>
      <c r="S31" s="344">
        <f>IF(S$11=$D$6, BETS_volumes!$M31,0)</f>
        <v>0</v>
      </c>
      <c r="T31" s="138"/>
      <c r="U31" s="345">
        <f t="shared" si="0"/>
        <v>0</v>
      </c>
      <c r="V31" s="345">
        <f t="shared" si="0"/>
        <v>0</v>
      </c>
      <c r="W31" s="345">
        <f t="shared" ca="1" si="0"/>
        <v>0</v>
      </c>
      <c r="X31" s="345">
        <f t="shared" si="0"/>
        <v>0</v>
      </c>
      <c r="Y31" s="138"/>
      <c r="Z31" s="345">
        <f t="shared" ca="1" si="2"/>
        <v>0</v>
      </c>
    </row>
    <row r="32" spans="2:26">
      <c r="D32" t="s">
        <v>152</v>
      </c>
      <c r="F32" s="12"/>
      <c r="G32" s="106"/>
      <c r="H32" s="346">
        <f>IF(H$11=$D$6, BETS_volumes!$J32*BETS_volumes!$K32,0)</f>
        <v>0</v>
      </c>
      <c r="I32" s="343">
        <f>IF(I$11=IF($D32="design", $D$5, $D$6), SUMPRODUCT(BETS_volumes!$Q32:$U32,BETS_volumes!$Q$13:$U$13)+BETS_volumes!$O32,0)</f>
        <v>0</v>
      </c>
      <c r="J32" s="344">
        <f>IF(J$11=$D$6, BETS_volumes!$M32,0)</f>
        <v>0</v>
      </c>
      <c r="K32" s="343">
        <f>IF(K$11=$D$6, BETS_volumes!$J32*BETS_volumes!$K32,0)</f>
        <v>0</v>
      </c>
      <c r="L32" s="343">
        <f>IF(L$11=IF($D32="design", $D$5, $D$6), SUMPRODUCT(BETS_volumes!$Q32:$U32,BETS_volumes!$Q$13:$U$13)+BETS_volumes!$O32,0)</f>
        <v>0</v>
      </c>
      <c r="M32" s="344">
        <f>IF(M$11=$D$6, BETS_volumes!$M32,0)</f>
        <v>0</v>
      </c>
      <c r="N32" s="343">
        <f>IF(N$11=$D$6, BETS_volumes!$J32*BETS_volumes!$K32,0)</f>
        <v>1409554</v>
      </c>
      <c r="O32" s="343">
        <f ca="1">IF(O$11=IF($D32="design", $D$5, $D$6), SUMPRODUCT(BETS_volumes!$Q32:$U32,BETS_volumes!$Q$13:$U$13)+BETS_volumes!$O32,0)</f>
        <v>0</v>
      </c>
      <c r="P32" s="344">
        <f>IF(P$11=$D$6, BETS_volumes!$M32,0)</f>
        <v>0</v>
      </c>
      <c r="Q32" s="343">
        <f>IF(Q$11=$D$6, BETS_volumes!$J32*BETS_volumes!$K32,0)</f>
        <v>0</v>
      </c>
      <c r="R32" s="343">
        <f>IF(R$11=IF($D32="design", $D$5, $D$6), SUMPRODUCT(BETS_volumes!$Q32:$U32,BETS_volumes!$Q$13:$U$13)+BETS_volumes!$O32,0)</f>
        <v>0</v>
      </c>
      <c r="S32" s="344">
        <f>IF(S$11=$D$6, BETS_volumes!$M32,0)</f>
        <v>0</v>
      </c>
      <c r="T32" s="138"/>
      <c r="U32" s="345">
        <f t="shared" si="0"/>
        <v>0</v>
      </c>
      <c r="V32" s="345">
        <f t="shared" si="0"/>
        <v>0</v>
      </c>
      <c r="W32" s="345">
        <f t="shared" ca="1" si="0"/>
        <v>1409554</v>
      </c>
      <c r="X32" s="345">
        <f t="shared" si="0"/>
        <v>0</v>
      </c>
      <c r="Y32" s="138"/>
      <c r="Z32" s="345">
        <f t="shared" ca="1" si="2"/>
        <v>1409554</v>
      </c>
    </row>
    <row r="33" spans="1:26">
      <c r="D33" t="s">
        <v>153</v>
      </c>
      <c r="F33" s="12"/>
      <c r="G33" s="106"/>
      <c r="H33" s="346">
        <f>IF(H$11=$D$6, BETS_volumes!$J33*BETS_volumes!$K33,0)</f>
        <v>0</v>
      </c>
      <c r="I33" s="343">
        <f>IF(I$11=IF($D33="design", $D$5, $D$6), SUMPRODUCT(BETS_volumes!$Q33:$U33,BETS_volumes!$Q$13:$U$13)+BETS_volumes!$O33,0)</f>
        <v>0</v>
      </c>
      <c r="J33" s="344">
        <f>IF(J$11=$D$6, BETS_volumes!$M33,0)</f>
        <v>0</v>
      </c>
      <c r="K33" s="343">
        <f>IF(K$11=$D$6, BETS_volumes!$J33*BETS_volumes!$K33,0)</f>
        <v>0</v>
      </c>
      <c r="L33" s="343">
        <f>IF(L$11=IF($D33="design", $D$5, $D$6), SUMPRODUCT(BETS_volumes!$Q33:$U33,BETS_volumes!$Q$13:$U$13)+BETS_volumes!$O33,0)</f>
        <v>0</v>
      </c>
      <c r="M33" s="344">
        <f>IF(M$11=$D$6, BETS_volumes!$M33,0)</f>
        <v>0</v>
      </c>
      <c r="N33" s="343">
        <f>IF(N$11=$D$6, BETS_volumes!$J33*BETS_volumes!$K33,0)</f>
        <v>1600758</v>
      </c>
      <c r="O33" s="343">
        <f ca="1">IF(O$11=IF($D33="design", $D$5, $D$6), SUMPRODUCT(BETS_volumes!$Q33:$U33,BETS_volumes!$Q$13:$U$13)+BETS_volumes!$O33,0)</f>
        <v>0</v>
      </c>
      <c r="P33" s="344">
        <f>IF(P$11=$D$6, BETS_volumes!$M33,0)</f>
        <v>0</v>
      </c>
      <c r="Q33" s="343">
        <f>IF(Q$11=$D$6, BETS_volumes!$J33*BETS_volumes!$K33,0)</f>
        <v>0</v>
      </c>
      <c r="R33" s="343">
        <f>IF(R$11=IF($D33="design", $D$5, $D$6), SUMPRODUCT(BETS_volumes!$Q33:$U33,BETS_volumes!$Q$13:$U$13)+BETS_volumes!$O33,0)</f>
        <v>0</v>
      </c>
      <c r="S33" s="344">
        <f>IF(S$11=$D$6, BETS_volumes!$M33,0)</f>
        <v>0</v>
      </c>
      <c r="T33" s="138"/>
      <c r="U33" s="345">
        <f t="shared" si="0"/>
        <v>0</v>
      </c>
      <c r="V33" s="345">
        <f t="shared" si="0"/>
        <v>0</v>
      </c>
      <c r="W33" s="345">
        <f t="shared" ca="1" si="0"/>
        <v>1600758</v>
      </c>
      <c r="X33" s="345">
        <f t="shared" si="0"/>
        <v>0</v>
      </c>
      <c r="Y33" s="138"/>
      <c r="Z33" s="345">
        <f t="shared" ca="1" si="2"/>
        <v>1600758</v>
      </c>
    </row>
    <row r="34" spans="1:26">
      <c r="D34" t="s">
        <v>182</v>
      </c>
      <c r="F34" s="12"/>
      <c r="G34" s="106"/>
      <c r="H34" s="346">
        <f>IF(H$11=$D$6, BETS_volumes!$J34*BETS_volumes!$K34,0)</f>
        <v>0</v>
      </c>
      <c r="I34" s="343">
        <f>IF(I$11=IF($D34="design", $D$5, $D$6), SUMPRODUCT(BETS_volumes!$Q34:$U34,BETS_volumes!$Q$13:$U$13)+BETS_volumes!$O34,0)</f>
        <v>0</v>
      </c>
      <c r="J34" s="344">
        <f>IF(J$11=$D$6, BETS_volumes!$M34,0)</f>
        <v>0</v>
      </c>
      <c r="K34" s="343">
        <f>IF(K$11=$D$6, BETS_volumes!$J34*BETS_volumes!$K34,0)</f>
        <v>0</v>
      </c>
      <c r="L34" s="343">
        <f>IF(L$11=IF($D34="design", $D$5, $D$6), SUMPRODUCT(BETS_volumes!$Q34:$U34,BETS_volumes!$Q$13:$U$13)+BETS_volumes!$O34,0)</f>
        <v>0</v>
      </c>
      <c r="M34" s="344">
        <f>IF(M$11=$D$6, BETS_volumes!$M34,0)</f>
        <v>0</v>
      </c>
      <c r="N34" s="343">
        <f>IF(N$11=$D$6, BETS_volumes!$J34*BETS_volumes!$K34,0)</f>
        <v>135729</v>
      </c>
      <c r="O34" s="343">
        <f ca="1">IF(O$11=IF($D34="design", $D$5, $D$6), SUMPRODUCT(BETS_volumes!$Q34:$U34,BETS_volumes!$Q$13:$U$13)+BETS_volumes!$O34,0)</f>
        <v>0</v>
      </c>
      <c r="P34" s="344">
        <f>IF(P$11=$D$6, BETS_volumes!$M34,0)</f>
        <v>0</v>
      </c>
      <c r="Q34" s="343">
        <f>IF(Q$11=$D$6, BETS_volumes!$J34*BETS_volumes!$K34,0)</f>
        <v>0</v>
      </c>
      <c r="R34" s="343">
        <f>IF(R$11=IF($D34="design", $D$5, $D$6), SUMPRODUCT(BETS_volumes!$Q34:$U34,BETS_volumes!$Q$13:$U$13)+BETS_volumes!$O34,0)</f>
        <v>0</v>
      </c>
      <c r="S34" s="344">
        <f>IF(S$11=$D$6, BETS_volumes!$M34,0)</f>
        <v>0</v>
      </c>
      <c r="T34" s="138"/>
      <c r="U34" s="345">
        <f t="shared" si="0"/>
        <v>0</v>
      </c>
      <c r="V34" s="345">
        <f t="shared" si="0"/>
        <v>0</v>
      </c>
      <c r="W34" s="345">
        <f t="shared" ca="1" si="0"/>
        <v>135729</v>
      </c>
      <c r="X34" s="345">
        <f t="shared" si="0"/>
        <v>0</v>
      </c>
      <c r="Y34" s="138"/>
      <c r="Z34" s="345">
        <f t="shared" ca="1" si="2"/>
        <v>135729</v>
      </c>
    </row>
    <row r="35" spans="1:26">
      <c r="D35" s="308" t="s">
        <v>172</v>
      </c>
      <c r="F35" s="12"/>
      <c r="G35" s="106"/>
      <c r="H35" s="346">
        <f>IF(H$11=$D$6, BETS_volumes!$J35*BETS_volumes!$K35,0)</f>
        <v>0</v>
      </c>
      <c r="I35" s="343">
        <f>IF(I$11=IF($D35="design", $D$5, $D$6), SUMPRODUCT(BETS_volumes!$Q35:$U35,BETS_volumes!$Q$13:$U$13)+BETS_volumes!$O35,0)</f>
        <v>0</v>
      </c>
      <c r="J35" s="344">
        <f>IF(J$11=$D$6, BETS_volumes!$M35,0)</f>
        <v>0</v>
      </c>
      <c r="K35" s="343">
        <f>IF(K$11=$D$6, BETS_volumes!$J35*BETS_volumes!$K35,0)</f>
        <v>0</v>
      </c>
      <c r="L35" s="343">
        <f>IF(L$11=IF($D35="design", $D$5, $D$6), SUMPRODUCT(BETS_volumes!$Q35:$U35,BETS_volumes!$Q$13:$U$13)+BETS_volumes!$O35,0)</f>
        <v>0</v>
      </c>
      <c r="M35" s="344">
        <f>IF(M$11=$D$6, BETS_volumes!$M35,0)</f>
        <v>0</v>
      </c>
      <c r="N35" s="343">
        <f>IF(N$11=$D$6, BETS_volumes!$J35*BETS_volumes!$K35,0)</f>
        <v>0</v>
      </c>
      <c r="O35" s="343">
        <f ca="1">IF(O$11=IF($D35="design", $D$5, $D$6), SUMPRODUCT(BETS_volumes!$Q35:$U35,BETS_volumes!$Q$13:$U$13)+BETS_volumes!$O35,0)</f>
        <v>0</v>
      </c>
      <c r="P35" s="344">
        <f>IF(P$11=$D$6, BETS_volumes!$M35,0)</f>
        <v>0</v>
      </c>
      <c r="Q35" s="343">
        <f>IF(Q$11=$D$6, BETS_volumes!$J35*BETS_volumes!$K35,0)</f>
        <v>0</v>
      </c>
      <c r="R35" s="343">
        <f>IF(R$11=IF($D35="design", $D$5, $D$6), SUMPRODUCT(BETS_volumes!$Q35:$U35,BETS_volumes!$Q$13:$U$13)+BETS_volumes!$O35,0)</f>
        <v>0</v>
      </c>
      <c r="S35" s="344">
        <f>IF(S$11=$D$6, BETS_volumes!$M35,0)</f>
        <v>0</v>
      </c>
      <c r="T35" s="138"/>
      <c r="U35" s="345">
        <f t="shared" si="0"/>
        <v>0</v>
      </c>
      <c r="V35" s="345">
        <f t="shared" si="0"/>
        <v>0</v>
      </c>
      <c r="W35" s="345">
        <f t="shared" ca="1" si="0"/>
        <v>0</v>
      </c>
      <c r="X35" s="345">
        <f t="shared" si="0"/>
        <v>0</v>
      </c>
      <c r="Y35" s="138"/>
      <c r="Z35" s="345">
        <f t="shared" ca="1" si="2"/>
        <v>0</v>
      </c>
    </row>
    <row r="36" spans="1:26">
      <c r="D36" s="308" t="s">
        <v>187</v>
      </c>
      <c r="F36" s="12"/>
      <c r="G36" s="106"/>
      <c r="H36" s="346">
        <f>IF(H$11=$D$6, BETS_volumes!$J36*BETS_volumes!$K36,0)</f>
        <v>0</v>
      </c>
      <c r="I36" s="343">
        <f>IF(I$11=IF($D36="design", $D$5, $D$6), SUMPRODUCT(BETS_volumes!$Q36:$U36,BETS_volumes!$Q$13:$U$13)+BETS_volumes!$O36,0)</f>
        <v>0</v>
      </c>
      <c r="J36" s="344">
        <f>IF(J$11=$D$6, BETS_volumes!$M36,0)</f>
        <v>0</v>
      </c>
      <c r="K36" s="343">
        <f>IF(K$11=$D$6, BETS_volumes!$J36*BETS_volumes!$K36,0)</f>
        <v>0</v>
      </c>
      <c r="L36" s="343">
        <f>IF(L$11=IF($D36="design", $D$5, $D$6), SUMPRODUCT(BETS_volumes!$Q36:$U36,BETS_volumes!$Q$13:$U$13)+BETS_volumes!$O36,0)</f>
        <v>0</v>
      </c>
      <c r="M36" s="344">
        <f>IF(M$11=$D$6, BETS_volumes!$M36,0)</f>
        <v>0</v>
      </c>
      <c r="N36" s="343">
        <f>IF(N$11=$D$6, BETS_volumes!$J36*BETS_volumes!$K36,0)</f>
        <v>0</v>
      </c>
      <c r="O36" s="343">
        <f ca="1">IF(O$11=IF($D36="design", $D$5, $D$6), SUMPRODUCT(BETS_volumes!$Q36:$U36,BETS_volumes!$Q$13:$U$13)+BETS_volumes!$O36,0)</f>
        <v>0</v>
      </c>
      <c r="P36" s="344">
        <f>IF(P$11=$D$6, BETS_volumes!$M36,0)</f>
        <v>0</v>
      </c>
      <c r="Q36" s="343">
        <f>IF(Q$11=$D$6, BETS_volumes!$J36*BETS_volumes!$K36,0)</f>
        <v>0</v>
      </c>
      <c r="R36" s="343">
        <f>IF(R$11=IF($D36="design", $D$5, $D$6), SUMPRODUCT(BETS_volumes!$Q36:$U36,BETS_volumes!$Q$13:$U$13)+BETS_volumes!$O36,0)</f>
        <v>0</v>
      </c>
      <c r="S36" s="344">
        <f>IF(S$11=$D$6, BETS_volumes!$M36,0)</f>
        <v>0</v>
      </c>
      <c r="T36" s="138"/>
      <c r="U36" s="345">
        <f t="shared" si="0"/>
        <v>0</v>
      </c>
      <c r="V36" s="345">
        <f t="shared" si="0"/>
        <v>0</v>
      </c>
      <c r="W36" s="345">
        <f t="shared" ca="1" si="0"/>
        <v>0</v>
      </c>
      <c r="X36" s="345">
        <f t="shared" si="0"/>
        <v>0</v>
      </c>
      <c r="Y36" s="138"/>
      <c r="Z36" s="345">
        <f t="shared" ca="1" si="2"/>
        <v>0</v>
      </c>
    </row>
    <row r="37" spans="1:26"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8"/>
      <c r="U37" s="114"/>
      <c r="V37" s="114"/>
      <c r="W37" s="114"/>
      <c r="X37" s="114"/>
      <c r="Y37" s="308"/>
      <c r="Z37" s="114"/>
    </row>
    <row r="38" spans="1:26" ht="15">
      <c r="A38" s="18"/>
      <c r="B38" s="9" t="s">
        <v>9</v>
      </c>
      <c r="C38" s="18"/>
      <c r="D38" s="18"/>
      <c r="F38" s="12"/>
      <c r="G38" s="106"/>
      <c r="H38" s="18"/>
      <c r="I38" s="18"/>
      <c r="J38" s="106"/>
      <c r="K38" s="18"/>
      <c r="L38" s="18"/>
      <c r="M38" s="106"/>
      <c r="N38" s="18"/>
      <c r="O38" s="18"/>
      <c r="P38" s="106"/>
      <c r="Q38" s="18"/>
      <c r="R38" s="18"/>
      <c r="S38" s="106"/>
      <c r="T38" s="308"/>
      <c r="U38" s="114"/>
      <c r="V38" s="114"/>
      <c r="W38" s="114"/>
      <c r="X38" s="114"/>
      <c r="Y38" s="308"/>
      <c r="Z38" s="114"/>
    </row>
    <row r="39" spans="1:26">
      <c r="C39" s="10" t="s">
        <v>10</v>
      </c>
      <c r="F39" s="12"/>
      <c r="G39" s="106"/>
      <c r="H39" s="18"/>
      <c r="I39" s="18"/>
      <c r="J39" s="106"/>
      <c r="K39" s="18"/>
      <c r="L39" s="18"/>
      <c r="M39" s="106"/>
      <c r="N39" s="18"/>
      <c r="O39" s="18"/>
      <c r="P39" s="106"/>
      <c r="Q39" s="18"/>
      <c r="R39" s="18"/>
      <c r="S39" s="106"/>
      <c r="T39" s="308"/>
      <c r="U39" s="114"/>
      <c r="V39" s="114"/>
      <c r="W39" s="114"/>
      <c r="X39" s="114"/>
      <c r="Y39" s="308"/>
      <c r="Z39" s="114"/>
    </row>
    <row r="40" spans="1:26">
      <c r="D40" t="s">
        <v>11</v>
      </c>
      <c r="F40" s="12"/>
      <c r="G40" s="106"/>
      <c r="H40" s="346">
        <f>IF(H$11=$D$6, BETS_volumes!$J40*BETS_volumes!$K40,0)</f>
        <v>0</v>
      </c>
      <c r="I40" s="343">
        <f>IF(I$11=IF($D40="design", $D$5, $D$6), SUMPRODUCT(BETS_volumes!$Q40:$U40,BETS_volumes!$Q$13:$U$13)+BETS_volumes!$O40,0)</f>
        <v>0</v>
      </c>
      <c r="J40" s="344">
        <f>IF(J$11=$D$6, BETS_volumes!$M40,0)</f>
        <v>0</v>
      </c>
      <c r="K40" s="343">
        <f>IF(K$11=$D$6, BETS_volumes!$J40*BETS_volumes!$K40,0)</f>
        <v>0</v>
      </c>
      <c r="L40" s="343">
        <f>IF(L$11=IF($D40="design", $D$5, $D$6), SUMPRODUCT(BETS_volumes!$Q40:$U40,BETS_volumes!$Q$13:$U$13)+BETS_volumes!$O40,0)</f>
        <v>0</v>
      </c>
      <c r="M40" s="344">
        <f>IF(M$11=$D$6, BETS_volumes!$M40,0)</f>
        <v>0</v>
      </c>
      <c r="N40" s="343">
        <f>IF(N$11=$D$6, BETS_volumes!$J40*BETS_volumes!$K40,0)</f>
        <v>2318734</v>
      </c>
      <c r="O40" s="343">
        <f ca="1">IF(O$11=IF($D40="design", $D$5, $D$6), SUMPRODUCT(BETS_volumes!$Q40:$U40,BETS_volumes!$Q$13:$U$13)+BETS_volumes!$O40,0)</f>
        <v>316602.36160976603</v>
      </c>
      <c r="P40" s="344">
        <f>IF(P$11=$D$6, BETS_volumes!$M40,0)</f>
        <v>0</v>
      </c>
      <c r="Q40" s="343">
        <f>IF(Q$11=$D$6, BETS_volumes!$J40*BETS_volumes!$K40,0)</f>
        <v>0</v>
      </c>
      <c r="R40" s="343">
        <f>IF(R$11=IF($D40="design", $D$5, $D$6), SUMPRODUCT(BETS_volumes!$Q40:$U40,BETS_volumes!$Q$13:$U$13)+BETS_volumes!$O40,0)</f>
        <v>0</v>
      </c>
      <c r="S40" s="344">
        <f>IF(S$11=$D$6, BETS_volumes!$M40,0)</f>
        <v>0</v>
      </c>
      <c r="T40" s="138"/>
      <c r="U40" s="345">
        <f t="shared" ref="U40:X53" si="3">SUMIF($H$11:$S$11,U$11, $H40:$S40)</f>
        <v>0</v>
      </c>
      <c r="V40" s="345">
        <f t="shared" si="3"/>
        <v>0</v>
      </c>
      <c r="W40" s="345">
        <f t="shared" ca="1" si="3"/>
        <v>2635336.3616097663</v>
      </c>
      <c r="X40" s="345">
        <f t="shared" si="3"/>
        <v>0</v>
      </c>
      <c r="Y40" s="138"/>
      <c r="Z40" s="345">
        <f t="shared" ref="Z40:Z56" ca="1" si="4">SUM(U40:X40)</f>
        <v>2635336.3616097663</v>
      </c>
    </row>
    <row r="41" spans="1:26">
      <c r="D41" t="s">
        <v>12</v>
      </c>
      <c r="F41" s="12"/>
      <c r="G41" s="106"/>
      <c r="H41" s="346">
        <f>IF(H$11=$D$6, BETS_volumes!$J41*BETS_volumes!$K41,0)</f>
        <v>0</v>
      </c>
      <c r="I41" s="343">
        <f>IF(I$11=IF($D41="design", $D$5, $D$6), SUMPRODUCT(BETS_volumes!$Q41:$U41,BETS_volumes!$Q$13:$U$13)+BETS_volumes!$O41,0)</f>
        <v>0</v>
      </c>
      <c r="J41" s="344">
        <f>IF(J$11=$D$6, BETS_volumes!$M41,0)</f>
        <v>0</v>
      </c>
      <c r="K41" s="343">
        <f>IF(K$11=$D$6, BETS_volumes!$J41*BETS_volumes!$K41,0)</f>
        <v>0</v>
      </c>
      <c r="L41" s="343">
        <f>IF(L$11=IF($D41="design", $D$5, $D$6), SUMPRODUCT(BETS_volumes!$Q41:$U41,BETS_volumes!$Q$13:$U$13)+BETS_volumes!$O41,0)</f>
        <v>0</v>
      </c>
      <c r="M41" s="344">
        <f>IF(M$11=$D$6, BETS_volumes!$M41,0)</f>
        <v>0</v>
      </c>
      <c r="N41" s="343">
        <f>IF(N$11=$D$6, BETS_volumes!$J41*BETS_volumes!$K41,0)</f>
        <v>144921</v>
      </c>
      <c r="O41" s="343">
        <f ca="1">IF(O$11=IF($D41="design", $D$5, $D$6), SUMPRODUCT(BETS_volumes!$Q41:$U41,BETS_volumes!$Q$13:$U$13)+BETS_volumes!$O41,0)</f>
        <v>0</v>
      </c>
      <c r="P41" s="344">
        <f>IF(P$11=$D$6, BETS_volumes!$M41,0)</f>
        <v>0</v>
      </c>
      <c r="Q41" s="343">
        <f>IF(Q$11=$D$6, BETS_volumes!$J41*BETS_volumes!$K41,0)</f>
        <v>0</v>
      </c>
      <c r="R41" s="343">
        <f>IF(R$11=IF($D41="design", $D$5, $D$6), SUMPRODUCT(BETS_volumes!$Q41:$U41,BETS_volumes!$Q$13:$U$13)+BETS_volumes!$O41,0)</f>
        <v>0</v>
      </c>
      <c r="S41" s="344">
        <f>IF(S$11=$D$6, BETS_volumes!$M41,0)</f>
        <v>0</v>
      </c>
      <c r="T41" s="138"/>
      <c r="U41" s="345">
        <f t="shared" si="3"/>
        <v>0</v>
      </c>
      <c r="V41" s="345">
        <f t="shared" si="3"/>
        <v>0</v>
      </c>
      <c r="W41" s="345">
        <f t="shared" ca="1" si="3"/>
        <v>144921</v>
      </c>
      <c r="X41" s="345">
        <f t="shared" si="3"/>
        <v>0</v>
      </c>
      <c r="Y41" s="138"/>
      <c r="Z41" s="345">
        <f t="shared" ref="Z41:Z52" ca="1" si="5">SUM(U41:X41)</f>
        <v>144921</v>
      </c>
    </row>
    <row r="42" spans="1:26">
      <c r="D42" t="s">
        <v>178</v>
      </c>
      <c r="F42" s="12"/>
      <c r="G42" s="106"/>
      <c r="H42" s="346">
        <f>IF(H$11=$D$6, BETS_volumes!$J42*BETS_volumes!$K42,0)</f>
        <v>0</v>
      </c>
      <c r="I42" s="343">
        <f>IF(I$11=IF($D42="design", $D$5, $D$6), SUMPRODUCT(BETS_volumes!$Q42:$U42,BETS_volumes!$Q$13:$U$13)+BETS_volumes!$O42,0)</f>
        <v>0</v>
      </c>
      <c r="J42" s="344">
        <f>IF(J$11=$D$6, BETS_volumes!$M42,0)</f>
        <v>0</v>
      </c>
      <c r="K42" s="343">
        <f>IF(K$11=$D$6, BETS_volumes!$J42*BETS_volumes!$K42,0)</f>
        <v>0</v>
      </c>
      <c r="L42" s="343">
        <f>IF(L$11=IF($D42="design", $D$5, $D$6), SUMPRODUCT(BETS_volumes!$Q42:$U42,BETS_volumes!$Q$13:$U$13)+BETS_volumes!$O42,0)</f>
        <v>0</v>
      </c>
      <c r="M42" s="344">
        <f>IF(M$11=$D$6, BETS_volumes!$M42,0)</f>
        <v>0</v>
      </c>
      <c r="N42" s="343">
        <f>IF(N$11=$D$6, BETS_volumes!$J42*BETS_volumes!$K42,0)</f>
        <v>0</v>
      </c>
      <c r="O42" s="343">
        <f ca="1">IF(O$11=IF($D42="design", $D$5, $D$6), SUMPRODUCT(BETS_volumes!$Q42:$U42,BETS_volumes!$Q$13:$U$13)+BETS_volumes!$O42,0)</f>
        <v>0</v>
      </c>
      <c r="P42" s="344">
        <f>IF(P$11=$D$6, BETS_volumes!$M42,0)</f>
        <v>0</v>
      </c>
      <c r="Q42" s="343">
        <f>IF(Q$11=$D$6, BETS_volumes!$J42*BETS_volumes!$K42,0)</f>
        <v>0</v>
      </c>
      <c r="R42" s="343">
        <f>IF(R$11=IF($D42="design", $D$5, $D$6), SUMPRODUCT(BETS_volumes!$Q42:$U42,BETS_volumes!$Q$13:$U$13)+BETS_volumes!$O42,0)</f>
        <v>0</v>
      </c>
      <c r="S42" s="344">
        <f>IF(S$11=$D$6, BETS_volumes!$M42,0)</f>
        <v>0</v>
      </c>
      <c r="T42" s="138"/>
      <c r="U42" s="345">
        <f t="shared" si="3"/>
        <v>0</v>
      </c>
      <c r="V42" s="345">
        <f t="shared" si="3"/>
        <v>0</v>
      </c>
      <c r="W42" s="345">
        <f t="shared" ca="1" si="3"/>
        <v>0</v>
      </c>
      <c r="X42" s="345">
        <f t="shared" si="3"/>
        <v>0</v>
      </c>
      <c r="Y42" s="138"/>
      <c r="Z42" s="345">
        <f t="shared" ca="1" si="5"/>
        <v>0</v>
      </c>
    </row>
    <row r="43" spans="1:26">
      <c r="D43" t="s">
        <v>13</v>
      </c>
      <c r="F43" s="12"/>
      <c r="G43" s="106"/>
      <c r="H43" s="346">
        <f>IF(H$11=$D$6, BETS_volumes!$J43*BETS_volumes!$K43,0)</f>
        <v>0</v>
      </c>
      <c r="I43" s="343">
        <f>IF(I$11=IF($D43="design", $D$5, $D$6), SUMPRODUCT(BETS_volumes!$Q43:$U43,BETS_volumes!$Q$13:$U$13)+BETS_volumes!$O43,0)</f>
        <v>0</v>
      </c>
      <c r="J43" s="344">
        <f>IF(J$11=$D$6, BETS_volumes!$M43,0)</f>
        <v>0</v>
      </c>
      <c r="K43" s="343">
        <f>IF(K$11=$D$6, BETS_volumes!$J43*BETS_volumes!$K43,0)</f>
        <v>0</v>
      </c>
      <c r="L43" s="343">
        <f>IF(L$11=IF($D43="design", $D$5, $D$6), SUMPRODUCT(BETS_volumes!$Q43:$U43,BETS_volumes!$Q$13:$U$13)+BETS_volumes!$O43,0)</f>
        <v>0</v>
      </c>
      <c r="M43" s="344">
        <f>IF(M$11=$D$6, BETS_volumes!$M43,0)</f>
        <v>0</v>
      </c>
      <c r="N43" s="343">
        <f>IF(N$11=$D$6, BETS_volumes!$J43*BETS_volumes!$K43,0)</f>
        <v>133618</v>
      </c>
      <c r="O43" s="343">
        <f ca="1">IF(O$11=IF($D43="design", $D$5, $D$6), SUMPRODUCT(BETS_volumes!$Q43:$U43,BETS_volumes!$Q$13:$U$13)+BETS_volumes!$O43,0)</f>
        <v>0</v>
      </c>
      <c r="P43" s="344">
        <f>IF(P$11=$D$6, BETS_volumes!$M43,0)</f>
        <v>0</v>
      </c>
      <c r="Q43" s="343">
        <f>IF(Q$11=$D$6, BETS_volumes!$J43*BETS_volumes!$K43,0)</f>
        <v>0</v>
      </c>
      <c r="R43" s="343">
        <f>IF(R$11=IF($D43="design", $D$5, $D$6), SUMPRODUCT(BETS_volumes!$Q43:$U43,BETS_volumes!$Q$13:$U$13)+BETS_volumes!$O43,0)</f>
        <v>0</v>
      </c>
      <c r="S43" s="344">
        <f>IF(S$11=$D$6, BETS_volumes!$M43,0)</f>
        <v>0</v>
      </c>
      <c r="T43" s="138"/>
      <c r="U43" s="345">
        <f t="shared" si="3"/>
        <v>0</v>
      </c>
      <c r="V43" s="345">
        <f t="shared" si="3"/>
        <v>0</v>
      </c>
      <c r="W43" s="345">
        <f t="shared" ca="1" si="3"/>
        <v>133618</v>
      </c>
      <c r="X43" s="345">
        <f t="shared" si="3"/>
        <v>0</v>
      </c>
      <c r="Y43" s="138"/>
      <c r="Z43" s="345">
        <f t="shared" ca="1" si="5"/>
        <v>133618</v>
      </c>
    </row>
    <row r="44" spans="1:26">
      <c r="D44" t="s">
        <v>23</v>
      </c>
      <c r="F44" s="12"/>
      <c r="G44" s="106"/>
      <c r="H44" s="346">
        <f>IF(H$11=$D$6, BETS_volumes!$J44*BETS_volumes!$K44,0)</f>
        <v>0</v>
      </c>
      <c r="I44" s="343">
        <f>IF(I$11=IF($D44="design", $D$5, $D$6), SUMPRODUCT(BETS_volumes!$Q44:$U44,BETS_volumes!$Q$13:$U$13)+BETS_volumes!$O44,0)</f>
        <v>0</v>
      </c>
      <c r="J44" s="344">
        <f>IF(J$11=$D$6, BETS_volumes!$M44,0)</f>
        <v>0</v>
      </c>
      <c r="K44" s="343">
        <f>IF(K$11=$D$6, BETS_volumes!$J44*BETS_volumes!$K44,0)</f>
        <v>0</v>
      </c>
      <c r="L44" s="343">
        <f>IF(L$11=IF($D44="design", $D$5, $D$6), SUMPRODUCT(BETS_volumes!$Q44:$U44,BETS_volumes!$Q$13:$U$13)+BETS_volumes!$O44,0)</f>
        <v>0</v>
      </c>
      <c r="M44" s="344">
        <f>IF(M$11=$D$6, BETS_volumes!$M44,0)</f>
        <v>0</v>
      </c>
      <c r="N44" s="343">
        <f>IF(N$11=$D$6, BETS_volumes!$J44*BETS_volumes!$K44,0)</f>
        <v>94682</v>
      </c>
      <c r="O44" s="343">
        <f ca="1">IF(O$11=IF($D44="design", $D$5, $D$6), SUMPRODUCT(BETS_volumes!$Q44:$U44,BETS_volumes!$Q$13:$U$13)+BETS_volumes!$O44,0)</f>
        <v>0</v>
      </c>
      <c r="P44" s="344">
        <f>IF(P$11=$D$6, BETS_volumes!$M44,0)</f>
        <v>0</v>
      </c>
      <c r="Q44" s="343">
        <f>IF(Q$11=$D$6, BETS_volumes!$J44*BETS_volumes!$K44,0)</f>
        <v>0</v>
      </c>
      <c r="R44" s="343">
        <f>IF(R$11=IF($D44="design", $D$5, $D$6), SUMPRODUCT(BETS_volumes!$Q44:$U44,BETS_volumes!$Q$13:$U$13)+BETS_volumes!$O44,0)</f>
        <v>0</v>
      </c>
      <c r="S44" s="344">
        <f>IF(S$11=$D$6, BETS_volumes!$M44,0)</f>
        <v>0</v>
      </c>
      <c r="T44" s="138"/>
      <c r="U44" s="345">
        <f t="shared" si="3"/>
        <v>0</v>
      </c>
      <c r="V44" s="345">
        <f t="shared" si="3"/>
        <v>0</v>
      </c>
      <c r="W44" s="345">
        <f t="shared" ca="1" si="3"/>
        <v>94682</v>
      </c>
      <c r="X44" s="345">
        <f t="shared" si="3"/>
        <v>0</v>
      </c>
      <c r="Y44" s="138"/>
      <c r="Z44" s="345">
        <f t="shared" ca="1" si="5"/>
        <v>94682</v>
      </c>
    </row>
    <row r="45" spans="1:26">
      <c r="D45" t="s">
        <v>24</v>
      </c>
      <c r="F45" s="12"/>
      <c r="G45" s="106"/>
      <c r="H45" s="346">
        <f>IF(H$11=$D$6, BETS_volumes!$J45*BETS_volumes!$K45,0)</f>
        <v>0</v>
      </c>
      <c r="I45" s="343">
        <f>IF(I$11=IF($D45="design", $D$5, $D$6), SUMPRODUCT(BETS_volumes!$Q45:$U45,BETS_volumes!$Q$13:$U$13)+BETS_volumes!$O45,0)</f>
        <v>0</v>
      </c>
      <c r="J45" s="344">
        <f>IF(J$11=$D$6, BETS_volumes!$M45,0)</f>
        <v>0</v>
      </c>
      <c r="K45" s="343">
        <f>IF(K$11=$D$6, BETS_volumes!$J45*BETS_volumes!$K45,0)</f>
        <v>0</v>
      </c>
      <c r="L45" s="343">
        <f>IF(L$11=IF($D45="design", $D$5, $D$6), SUMPRODUCT(BETS_volumes!$Q45:$U45,BETS_volumes!$Q$13:$U$13)+BETS_volumes!$O45,0)</f>
        <v>0</v>
      </c>
      <c r="M45" s="344">
        <f>IF(M$11=$D$6, BETS_volumes!$M45,0)</f>
        <v>0</v>
      </c>
      <c r="N45" s="343">
        <f>IF(N$11=$D$6, BETS_volumes!$J45*BETS_volumes!$K45,0)</f>
        <v>0</v>
      </c>
      <c r="O45" s="343">
        <f ca="1">IF(O$11=IF($D45="design", $D$5, $D$6), SUMPRODUCT(BETS_volumes!$Q45:$U45,BETS_volumes!$Q$13:$U$13)+BETS_volumes!$O45,0)</f>
        <v>0</v>
      </c>
      <c r="P45" s="344">
        <f>IF(P$11=$D$6, BETS_volumes!$M45,0)</f>
        <v>0</v>
      </c>
      <c r="Q45" s="343">
        <f>IF(Q$11=$D$6, BETS_volumes!$J45*BETS_volumes!$K45,0)</f>
        <v>0</v>
      </c>
      <c r="R45" s="343">
        <f>IF(R$11=IF($D45="design", $D$5, $D$6), SUMPRODUCT(BETS_volumes!$Q45:$U45,BETS_volumes!$Q$13:$U$13)+BETS_volumes!$O45,0)</f>
        <v>0</v>
      </c>
      <c r="S45" s="344">
        <f>IF(S$11=$D$6, BETS_volumes!$M45,0)</f>
        <v>0</v>
      </c>
      <c r="T45" s="138"/>
      <c r="U45" s="345">
        <f t="shared" si="3"/>
        <v>0</v>
      </c>
      <c r="V45" s="345">
        <f t="shared" si="3"/>
        <v>0</v>
      </c>
      <c r="W45" s="345">
        <f t="shared" ca="1" si="3"/>
        <v>0</v>
      </c>
      <c r="X45" s="345">
        <f t="shared" si="3"/>
        <v>0</v>
      </c>
      <c r="Y45" s="138"/>
      <c r="Z45" s="345">
        <f t="shared" ca="1" si="5"/>
        <v>0</v>
      </c>
    </row>
    <row r="46" spans="1:26">
      <c r="D46" t="s">
        <v>14</v>
      </c>
      <c r="F46" s="12"/>
      <c r="G46" s="106"/>
      <c r="H46" s="346">
        <f>IF(H$11=$D$6, BETS_volumes!$J46*BETS_volumes!$K46,0)</f>
        <v>0</v>
      </c>
      <c r="I46" s="343">
        <f>IF(I$11=IF($D46="design", $D$5, $D$6), SUMPRODUCT(BETS_volumes!$Q46:$U46,BETS_volumes!$Q$13:$U$13)+BETS_volumes!$O46,0)</f>
        <v>0</v>
      </c>
      <c r="J46" s="344">
        <f>IF(J$11=$D$6, BETS_volumes!$M46,0)</f>
        <v>0</v>
      </c>
      <c r="K46" s="343">
        <f>IF(K$11=$D$6, BETS_volumes!$J46*BETS_volumes!$K46,0)</f>
        <v>0</v>
      </c>
      <c r="L46" s="343">
        <f>IF(L$11=IF($D46="design", $D$5, $D$6), SUMPRODUCT(BETS_volumes!$Q46:$U46,BETS_volumes!$Q$13:$U$13)+BETS_volumes!$O46,0)</f>
        <v>0</v>
      </c>
      <c r="M46" s="344">
        <f>IF(M$11=$D$6, BETS_volumes!$M46,0)</f>
        <v>0</v>
      </c>
      <c r="N46" s="343">
        <f>IF(N$11=$D$6, BETS_volumes!$J46*BETS_volumes!$K46,0)</f>
        <v>0</v>
      </c>
      <c r="O46" s="343">
        <f ca="1">IF(O$11=IF($D46="design", $D$5, $D$6), SUMPRODUCT(BETS_volumes!$Q46:$U46,BETS_volumes!$Q$13:$U$13)+BETS_volumes!$O46,0)</f>
        <v>0</v>
      </c>
      <c r="P46" s="344">
        <f>IF(P$11=$D$6, BETS_volumes!$M46,0)</f>
        <v>0</v>
      </c>
      <c r="Q46" s="343">
        <f>IF(Q$11=$D$6, BETS_volumes!$J46*BETS_volumes!$K46,0)</f>
        <v>0</v>
      </c>
      <c r="R46" s="343">
        <f>IF(R$11=IF($D46="design", $D$5, $D$6), SUMPRODUCT(BETS_volumes!$Q46:$U46,BETS_volumes!$Q$13:$U$13)+BETS_volumes!$O46,0)</f>
        <v>0</v>
      </c>
      <c r="S46" s="344">
        <f>IF(S$11=$D$6, BETS_volumes!$M46,0)</f>
        <v>0</v>
      </c>
      <c r="T46" s="138"/>
      <c r="U46" s="345">
        <f t="shared" si="3"/>
        <v>0</v>
      </c>
      <c r="V46" s="345">
        <f t="shared" si="3"/>
        <v>0</v>
      </c>
      <c r="W46" s="345">
        <f t="shared" ca="1" si="3"/>
        <v>0</v>
      </c>
      <c r="X46" s="345">
        <f t="shared" si="3"/>
        <v>0</v>
      </c>
      <c r="Y46" s="138"/>
      <c r="Z46" s="345">
        <f t="shared" ca="1" si="5"/>
        <v>0</v>
      </c>
    </row>
    <row r="47" spans="1:26">
      <c r="D47" t="s">
        <v>15</v>
      </c>
      <c r="F47" s="12"/>
      <c r="G47" s="106"/>
      <c r="H47" s="346">
        <f>IF(H$11=$D$6, BETS_volumes!$J47*BETS_volumes!$K47,0)</f>
        <v>0</v>
      </c>
      <c r="I47" s="343">
        <f>IF(I$11=IF($D47="design", $D$5, $D$6), SUMPRODUCT(BETS_volumes!$Q47:$U47,BETS_volumes!$Q$13:$U$13)+BETS_volumes!$O47,0)</f>
        <v>0</v>
      </c>
      <c r="J47" s="344">
        <f>IF(J$11=$D$6, BETS_volumes!$M47,0)</f>
        <v>0</v>
      </c>
      <c r="K47" s="343">
        <f>IF(K$11=$D$6, BETS_volumes!$J47*BETS_volumes!$K47,0)</f>
        <v>0</v>
      </c>
      <c r="L47" s="343">
        <f>IF(L$11=IF($D47="design", $D$5, $D$6), SUMPRODUCT(BETS_volumes!$Q47:$U47,BETS_volumes!$Q$13:$U$13)+BETS_volumes!$O47,0)</f>
        <v>0</v>
      </c>
      <c r="M47" s="344">
        <f>IF(M$11=$D$6, BETS_volumes!$M47,0)</f>
        <v>0</v>
      </c>
      <c r="N47" s="343">
        <f>IF(N$11=$D$6, BETS_volumes!$J47*BETS_volumes!$K47,0)</f>
        <v>48307</v>
      </c>
      <c r="O47" s="343">
        <f ca="1">IF(O$11=IF($D47="design", $D$5, $D$6), SUMPRODUCT(BETS_volumes!$Q47:$U47,BETS_volumes!$Q$13:$U$13)+BETS_volumes!$O47,0)</f>
        <v>0</v>
      </c>
      <c r="P47" s="344">
        <f>IF(P$11=$D$6, BETS_volumes!$M47,0)</f>
        <v>0</v>
      </c>
      <c r="Q47" s="343">
        <f>IF(Q$11=$D$6, BETS_volumes!$J47*BETS_volumes!$K47,0)</f>
        <v>0</v>
      </c>
      <c r="R47" s="343">
        <f>IF(R$11=IF($D47="design", $D$5, $D$6), SUMPRODUCT(BETS_volumes!$Q47:$U47,BETS_volumes!$Q$13:$U$13)+BETS_volumes!$O47,0)</f>
        <v>0</v>
      </c>
      <c r="S47" s="344">
        <f>IF(S$11=$D$6, BETS_volumes!$M47,0)</f>
        <v>0</v>
      </c>
      <c r="T47" s="138"/>
      <c r="U47" s="345">
        <f t="shared" si="3"/>
        <v>0</v>
      </c>
      <c r="V47" s="345">
        <f t="shared" si="3"/>
        <v>0</v>
      </c>
      <c r="W47" s="345">
        <f t="shared" ca="1" si="3"/>
        <v>48307</v>
      </c>
      <c r="X47" s="345">
        <f t="shared" si="3"/>
        <v>0</v>
      </c>
      <c r="Y47" s="138"/>
      <c r="Z47" s="345">
        <f t="shared" ca="1" si="5"/>
        <v>48307</v>
      </c>
    </row>
    <row r="48" spans="1:26">
      <c r="D48" t="s">
        <v>92</v>
      </c>
      <c r="F48" s="12"/>
      <c r="G48" s="106"/>
      <c r="H48" s="346">
        <f>IF(H$11=$D$6, BETS_volumes!$J48*BETS_volumes!$K48,0)</f>
        <v>0</v>
      </c>
      <c r="I48" s="343">
        <f>IF(I$11=IF($D48="design", $D$5, $D$6), SUMPRODUCT(BETS_volumes!$Q48:$U48,BETS_volumes!$Q$13:$U$13)+BETS_volumes!$O48,0)</f>
        <v>0</v>
      </c>
      <c r="J48" s="344">
        <f>IF(J$11=$D$6, BETS_volumes!$M48,0)</f>
        <v>0</v>
      </c>
      <c r="K48" s="343">
        <f>IF(K$11=$D$6, BETS_volumes!$J48*BETS_volumes!$K48,0)</f>
        <v>0</v>
      </c>
      <c r="L48" s="343">
        <f>IF(L$11=IF($D48="design", $D$5, $D$6), SUMPRODUCT(BETS_volumes!$Q48:$U48,BETS_volumes!$Q$13:$U$13)+BETS_volumes!$O48,0)</f>
        <v>0</v>
      </c>
      <c r="M48" s="344">
        <f>IF(M$11=$D$6, BETS_volumes!$M48,0)</f>
        <v>0</v>
      </c>
      <c r="N48" s="343">
        <f>IF(N$11=$D$6, BETS_volumes!$J48*BETS_volumes!$K48,0)</f>
        <v>0</v>
      </c>
      <c r="O48" s="343">
        <f ca="1">IF(O$11=IF($D48="design", $D$5, $D$6), SUMPRODUCT(BETS_volumes!$Q48:$U48,BETS_volumes!$Q$13:$U$13)+BETS_volumes!$O48,0)</f>
        <v>0</v>
      </c>
      <c r="P48" s="344">
        <f>IF(P$11=$D$6, BETS_volumes!$M48,0)</f>
        <v>0</v>
      </c>
      <c r="Q48" s="343">
        <f>IF(Q$11=$D$6, BETS_volumes!$J48*BETS_volumes!$K48,0)</f>
        <v>0</v>
      </c>
      <c r="R48" s="343">
        <f>IF(R$11=IF($D48="design", $D$5, $D$6), SUMPRODUCT(BETS_volumes!$Q48:$U48,BETS_volumes!$Q$13:$U$13)+BETS_volumes!$O48,0)</f>
        <v>0</v>
      </c>
      <c r="S48" s="344">
        <f>IF(S$11=$D$6, BETS_volumes!$M48,0)</f>
        <v>0</v>
      </c>
      <c r="T48" s="138"/>
      <c r="U48" s="345">
        <f t="shared" si="3"/>
        <v>0</v>
      </c>
      <c r="V48" s="345">
        <f t="shared" si="3"/>
        <v>0</v>
      </c>
      <c r="W48" s="345">
        <f t="shared" ca="1" si="3"/>
        <v>0</v>
      </c>
      <c r="X48" s="345">
        <f t="shared" si="3"/>
        <v>0</v>
      </c>
      <c r="Y48" s="138"/>
      <c r="Z48" s="345">
        <f t="shared" ca="1" si="5"/>
        <v>0</v>
      </c>
    </row>
    <row r="49" spans="1:16361">
      <c r="D49" t="s">
        <v>57</v>
      </c>
      <c r="F49" s="12"/>
      <c r="G49" s="106"/>
      <c r="H49" s="346">
        <f>IF(H$11=$D$6, BETS_volumes!$J49*BETS_volumes!$K49,0)</f>
        <v>0</v>
      </c>
      <c r="I49" s="343">
        <f>IF(I$11=IF($D49="design", $D$5, $D$6), SUMPRODUCT(BETS_volumes!$Q49:$U49,BETS_volumes!$Q$13:$U$13)+BETS_volumes!$O49,0)</f>
        <v>0</v>
      </c>
      <c r="J49" s="344">
        <f>IF(J$11=$D$6, BETS_volumes!$M49,0)</f>
        <v>0</v>
      </c>
      <c r="K49" s="343">
        <f>IF(K$11=$D$6, BETS_volumes!$J49*BETS_volumes!$K49,0)</f>
        <v>0</v>
      </c>
      <c r="L49" s="343">
        <f>IF(L$11=IF($D49="design", $D$5, $D$6), SUMPRODUCT(BETS_volumes!$Q49:$U49,BETS_volumes!$Q$13:$U$13)+BETS_volumes!$O49,0)</f>
        <v>0</v>
      </c>
      <c r="M49" s="344">
        <f>IF(M$11=$D$6, BETS_volumes!$M49,0)</f>
        <v>0</v>
      </c>
      <c r="N49" s="343">
        <f>IF(N$11=$D$6, BETS_volumes!$J49*BETS_volumes!$K49,0)</f>
        <v>0</v>
      </c>
      <c r="O49" s="343">
        <f ca="1">IF(O$11=IF($D49="design", $D$5, $D$6), SUMPRODUCT(BETS_volumes!$Q49:$U49,BETS_volumes!$Q$13:$U$13)+BETS_volumes!$O49,0)</f>
        <v>0</v>
      </c>
      <c r="P49" s="344">
        <f>IF(P$11=$D$6, BETS_volumes!$M49,0)</f>
        <v>0</v>
      </c>
      <c r="Q49" s="343">
        <f>IF(Q$11=$D$6, BETS_volumes!$J49*BETS_volumes!$K49,0)</f>
        <v>0</v>
      </c>
      <c r="R49" s="343">
        <f>IF(R$11=IF($D49="design", $D$5, $D$6), SUMPRODUCT(BETS_volumes!$Q49:$U49,BETS_volumes!$Q$13:$U$13)+BETS_volumes!$O49,0)</f>
        <v>0</v>
      </c>
      <c r="S49" s="344">
        <f>IF(S$11=$D$6, BETS_volumes!$M49,0)</f>
        <v>0</v>
      </c>
      <c r="T49" s="138"/>
      <c r="U49" s="345">
        <f t="shared" si="3"/>
        <v>0</v>
      </c>
      <c r="V49" s="345">
        <f t="shared" si="3"/>
        <v>0</v>
      </c>
      <c r="W49" s="345">
        <f t="shared" ca="1" si="3"/>
        <v>0</v>
      </c>
      <c r="X49" s="345">
        <f t="shared" si="3"/>
        <v>0</v>
      </c>
      <c r="Y49" s="138"/>
      <c r="Z49" s="345">
        <f t="shared" ca="1" si="5"/>
        <v>0</v>
      </c>
    </row>
    <row r="50" spans="1:16361">
      <c r="D50" t="s">
        <v>16</v>
      </c>
      <c r="F50" s="12"/>
      <c r="G50" s="106"/>
      <c r="H50" s="346">
        <f>IF(H$11=$D$6, BETS_volumes!$J50*BETS_volumes!$K50,0)</f>
        <v>0</v>
      </c>
      <c r="I50" s="343">
        <f>IF(I$11=IF($D50="design", $D$5, $D$6), SUMPRODUCT(BETS_volumes!$Q50:$U50,BETS_volumes!$Q$13:$U$13)+BETS_volumes!$O50,0)</f>
        <v>0</v>
      </c>
      <c r="J50" s="344">
        <f>IF(J$11=$D$6, BETS_volumes!$M50,0)</f>
        <v>0</v>
      </c>
      <c r="K50" s="343">
        <f>IF(K$11=$D$6, BETS_volumes!$J50*BETS_volumes!$K50,0)</f>
        <v>0</v>
      </c>
      <c r="L50" s="343">
        <f>IF(L$11=IF($D50="design", $D$5, $D$6), SUMPRODUCT(BETS_volumes!$Q50:$U50,BETS_volumes!$Q$13:$U$13)+BETS_volumes!$O50,0)</f>
        <v>0</v>
      </c>
      <c r="M50" s="344">
        <f>IF(M$11=$D$6, BETS_volumes!$M50,0)</f>
        <v>0</v>
      </c>
      <c r="N50" s="343">
        <f>IF(N$11=$D$6, BETS_volumes!$J50*BETS_volumes!$K50,0)</f>
        <v>0</v>
      </c>
      <c r="O50" s="343">
        <f ca="1">IF(O$11=IF($D50="design", $D$5, $D$6), SUMPRODUCT(BETS_volumes!$Q50:$U50,BETS_volumes!$Q$13:$U$13)+BETS_volumes!$O50,0)</f>
        <v>0</v>
      </c>
      <c r="P50" s="344">
        <f>IF(P$11=$D$6, BETS_volumes!$M50,0)</f>
        <v>0</v>
      </c>
      <c r="Q50" s="343">
        <f>IF(Q$11=$D$6, BETS_volumes!$J50*BETS_volumes!$K50,0)</f>
        <v>0</v>
      </c>
      <c r="R50" s="343">
        <f>IF(R$11=IF($D50="design", $D$5, $D$6), SUMPRODUCT(BETS_volumes!$Q50:$U50,BETS_volumes!$Q$13:$U$13)+BETS_volumes!$O50,0)</f>
        <v>0</v>
      </c>
      <c r="S50" s="344">
        <f>IF(S$11=$D$6, BETS_volumes!$M50,0)</f>
        <v>0</v>
      </c>
      <c r="T50" s="138"/>
      <c r="U50" s="345">
        <f t="shared" si="3"/>
        <v>0</v>
      </c>
      <c r="V50" s="345">
        <f t="shared" si="3"/>
        <v>0</v>
      </c>
      <c r="W50" s="345">
        <f t="shared" ca="1" si="3"/>
        <v>0</v>
      </c>
      <c r="X50" s="345">
        <f t="shared" si="3"/>
        <v>0</v>
      </c>
      <c r="Y50" s="138"/>
      <c r="Z50" s="345">
        <f t="shared" ca="1" si="5"/>
        <v>0</v>
      </c>
    </row>
    <row r="51" spans="1:16361">
      <c r="D51" s="315" t="s">
        <v>169</v>
      </c>
      <c r="F51" s="12"/>
      <c r="G51" s="106"/>
      <c r="H51" s="346">
        <f>IF(H$11=$D$6, BETS_volumes!$J51*BETS_volumes!$K51,0)</f>
        <v>0</v>
      </c>
      <c r="I51" s="343">
        <f>IF(I$11=IF($D51="design", $D$5, $D$6), SUMPRODUCT(BETS_volumes!$Q51:$U51,BETS_volumes!$Q$13:$U$13)+BETS_volumes!$O51,0)</f>
        <v>0</v>
      </c>
      <c r="J51" s="344">
        <f>IF(J$11=$D$6, BETS_volumes!$M51,0)</f>
        <v>0</v>
      </c>
      <c r="K51" s="343">
        <f>IF(K$11=$D$6, BETS_volumes!$J51*BETS_volumes!$K51,0)</f>
        <v>0</v>
      </c>
      <c r="L51" s="343">
        <f>IF(L$11=IF($D51="design", $D$5, $D$6), SUMPRODUCT(BETS_volumes!$Q51:$U51,BETS_volumes!$Q$13:$U$13)+BETS_volumes!$O51,0)</f>
        <v>0</v>
      </c>
      <c r="M51" s="344">
        <f>IF(M$11=$D$6, BETS_volumes!$M51,0)</f>
        <v>0</v>
      </c>
      <c r="N51" s="343">
        <f>IF(N$11=$D$6, BETS_volumes!$J51*BETS_volumes!$K51,0)</f>
        <v>216852</v>
      </c>
      <c r="O51" s="343">
        <f ca="1">IF(O$11=IF($D51="design", $D$5, $D$6), SUMPRODUCT(BETS_volumes!$Q51:$U51,BETS_volumes!$Q$13:$U$13)+BETS_volumes!$O51,0)</f>
        <v>0</v>
      </c>
      <c r="P51" s="344">
        <f>IF(P$11=$D$6, BETS_volumes!$M51,0)</f>
        <v>0</v>
      </c>
      <c r="Q51" s="343">
        <f>IF(Q$11=$D$6, BETS_volumes!$J51*BETS_volumes!$K51,0)</f>
        <v>0</v>
      </c>
      <c r="R51" s="343">
        <f>IF(R$11=IF($D51="design", $D$5, $D$6), SUMPRODUCT(BETS_volumes!$Q51:$U51,BETS_volumes!$Q$13:$U$13)+BETS_volumes!$O51,0)</f>
        <v>0</v>
      </c>
      <c r="S51" s="344">
        <f>IF(S$11=$D$6, BETS_volumes!$M51,0)</f>
        <v>0</v>
      </c>
      <c r="T51" s="138"/>
      <c r="U51" s="345">
        <f t="shared" si="3"/>
        <v>0</v>
      </c>
      <c r="V51" s="345">
        <f t="shared" si="3"/>
        <v>0</v>
      </c>
      <c r="W51" s="345">
        <f t="shared" ca="1" si="3"/>
        <v>216852</v>
      </c>
      <c r="X51" s="345">
        <f t="shared" si="3"/>
        <v>0</v>
      </c>
      <c r="Y51" s="138"/>
      <c r="Z51" s="345">
        <f t="shared" ca="1" si="5"/>
        <v>216852</v>
      </c>
    </row>
    <row r="52" spans="1:16361">
      <c r="D52" s="315" t="s">
        <v>160</v>
      </c>
      <c r="F52" s="12"/>
      <c r="G52" s="106"/>
      <c r="H52" s="346">
        <f>IF(H$11=$D$6, BETS_volumes!$J52*BETS_volumes!$K52,0)</f>
        <v>0</v>
      </c>
      <c r="I52" s="343">
        <f>IF(I$11=IF($D52="design", $D$5, $D$6), SUMPRODUCT(BETS_volumes!$Q52:$U52,BETS_volumes!$Q$13:$U$13)+BETS_volumes!$O52,0)</f>
        <v>0</v>
      </c>
      <c r="J52" s="344">
        <f>IF(J$11=$D$6, BETS_volumes!$M52,0)</f>
        <v>0</v>
      </c>
      <c r="K52" s="343">
        <f>IF(K$11=$D$6, BETS_volumes!$J52*BETS_volumes!$K52,0)</f>
        <v>0</v>
      </c>
      <c r="L52" s="343">
        <f>IF(L$11=IF($D52="design", $D$5, $D$6), SUMPRODUCT(BETS_volumes!$Q52:$U52,BETS_volumes!$Q$13:$U$13)+BETS_volumes!$O52,0)</f>
        <v>0</v>
      </c>
      <c r="M52" s="344">
        <f>IF(M$11=$D$6, BETS_volumes!$M52,0)</f>
        <v>0</v>
      </c>
      <c r="N52" s="343">
        <f>IF(N$11=$D$6, BETS_volumes!$J52*BETS_volumes!$K52,0)</f>
        <v>205017</v>
      </c>
      <c r="O52" s="343">
        <f ca="1">IF(O$11=IF($D52="design", $D$5, $D$6), SUMPRODUCT(BETS_volumes!$Q52:$U52,BETS_volumes!$Q$13:$U$13)+BETS_volumes!$O52,0)</f>
        <v>0</v>
      </c>
      <c r="P52" s="344">
        <f>IF(P$11=$D$6, BETS_volumes!$M52,0)</f>
        <v>0</v>
      </c>
      <c r="Q52" s="343">
        <f>IF(Q$11=$D$6, BETS_volumes!$J52*BETS_volumes!$K52,0)</f>
        <v>0</v>
      </c>
      <c r="R52" s="343">
        <f>IF(R$11=IF($D52="design", $D$5, $D$6), SUMPRODUCT(BETS_volumes!$Q52:$U52,BETS_volumes!$Q$13:$U$13)+BETS_volumes!$O52,0)</f>
        <v>0</v>
      </c>
      <c r="S52" s="344">
        <f>IF(S$11=$D$6, BETS_volumes!$M52,0)</f>
        <v>0</v>
      </c>
      <c r="T52" s="138"/>
      <c r="U52" s="345">
        <f t="shared" si="3"/>
        <v>0</v>
      </c>
      <c r="V52" s="345">
        <f t="shared" si="3"/>
        <v>0</v>
      </c>
      <c r="W52" s="345">
        <f t="shared" ca="1" si="3"/>
        <v>205017</v>
      </c>
      <c r="X52" s="345">
        <f t="shared" si="3"/>
        <v>0</v>
      </c>
      <c r="Y52" s="138"/>
      <c r="Z52" s="345">
        <f t="shared" ca="1" si="5"/>
        <v>205017</v>
      </c>
    </row>
    <row r="53" spans="1:16361">
      <c r="F53" s="12"/>
      <c r="G53" s="106"/>
      <c r="H53" s="18"/>
      <c r="I53" s="18"/>
      <c r="J53" s="106"/>
      <c r="K53" s="18"/>
      <c r="L53" s="18"/>
      <c r="M53" s="106"/>
      <c r="N53" s="18"/>
      <c r="O53" s="18"/>
      <c r="P53" s="106"/>
      <c r="Q53" s="18"/>
      <c r="R53" s="18"/>
      <c r="S53" s="106"/>
      <c r="T53" s="308"/>
      <c r="U53" s="112">
        <f t="shared" si="3"/>
        <v>0</v>
      </c>
      <c r="V53" s="112">
        <f t="shared" si="3"/>
        <v>0</v>
      </c>
      <c r="W53" s="112">
        <f t="shared" si="3"/>
        <v>0</v>
      </c>
      <c r="X53" s="114">
        <f t="shared" si="3"/>
        <v>0</v>
      </c>
      <c r="Y53" s="308"/>
      <c r="Z53" s="114">
        <f t="shared" ref="Z53" si="6">SUM(U53:X53)</f>
        <v>0</v>
      </c>
    </row>
    <row r="54" spans="1:16361">
      <c r="C54" s="10"/>
      <c r="D54" s="154" t="s">
        <v>126</v>
      </c>
      <c r="F54" s="12"/>
      <c r="G54" s="106"/>
      <c r="H54" s="346">
        <f>IF(H$11=$D$6, BETS_volumes!$J54*BETS_volumes!$K54,0)</f>
        <v>0</v>
      </c>
      <c r="I54" s="343">
        <f>IF(I$11=IF($D54="design", $D$5, $D$6), SUMPRODUCT(BETS_volumes!$Q54:$U54,BETS_volumes!$Q$13:$U$13)+BETS_volumes!$O54,0)</f>
        <v>0</v>
      </c>
      <c r="J54" s="344">
        <f>IF(J$11=$D$6, BETS_volumes!$M54,0)</f>
        <v>0</v>
      </c>
      <c r="K54" s="343">
        <f>IF(K$11=$D$6, BETS_volumes!$J54*BETS_volumes!$K54,0)</f>
        <v>0</v>
      </c>
      <c r="L54" s="343">
        <f>IF(L$11=IF($D54="design", $D$5, $D$6), SUMPRODUCT(BETS_volumes!$Q54:$U54,BETS_volumes!$Q$13:$U$13)+BETS_volumes!$O54,0)</f>
        <v>0</v>
      </c>
      <c r="M54" s="344">
        <f>IF(M$11=$D$6, BETS_volumes!$M54,0)</f>
        <v>0</v>
      </c>
      <c r="N54" s="343">
        <f>IF(N$11=$D$6, BETS_volumes!$J54*BETS_volumes!$K54,0)</f>
        <v>274309</v>
      </c>
      <c r="O54" s="343">
        <f ca="1">IF(O$11=IF($D54="design", $D$5, $D$6), SUMPRODUCT(BETS_volumes!$Q54:$U54,BETS_volumes!$Q$13:$U$13)+BETS_volumes!$O54,0)</f>
        <v>751664.81888779881</v>
      </c>
      <c r="P54" s="344">
        <f>IF(P$11=$D$6, BETS_volumes!$M54,0)</f>
        <v>0</v>
      </c>
      <c r="Q54" s="343">
        <f>IF(Q$11=$D$6, BETS_volumes!$J54*BETS_volumes!$K54,0)</f>
        <v>0</v>
      </c>
      <c r="R54" s="343">
        <f>IF(R$11=IF($D54="design", $D$5, $D$6), SUMPRODUCT(BETS_volumes!$Q54:$U54,BETS_volumes!$Q$13:$U$13)+BETS_volumes!$O54,0)</f>
        <v>0</v>
      </c>
      <c r="S54" s="344">
        <f>IF(S$11=$D$6, BETS_volumes!$M54,0)</f>
        <v>0</v>
      </c>
      <c r="T54" s="138"/>
      <c r="U54" s="345">
        <f>SUMIF($H$11:$S$11,U$11, $H54:$S54)</f>
        <v>0</v>
      </c>
      <c r="V54" s="345">
        <f>SUMIF($H$11:$S$11,V$11, $H54:$S54)</f>
        <v>0</v>
      </c>
      <c r="W54" s="345">
        <f ca="1">SUMIF($H$11:$S$11,W$11, $H54:$S54)</f>
        <v>1025973.8188877988</v>
      </c>
      <c r="X54" s="345">
        <f>SUMIF($H$11:$S$11,X$11, $H54:$S54)</f>
        <v>0</v>
      </c>
      <c r="Y54" s="138"/>
      <c r="Z54" s="345">
        <f t="shared" ca="1" si="4"/>
        <v>1025973.8188877988</v>
      </c>
    </row>
    <row r="55" spans="1:16361">
      <c r="C55" s="10"/>
      <c r="D55" s="154" t="s">
        <v>20</v>
      </c>
      <c r="G55" s="106"/>
      <c r="H55" s="346">
        <f>IF(H$11=$D$6, BETS_volumes!$J55*BETS_volumes!$K55,0)</f>
        <v>0</v>
      </c>
      <c r="I55" s="343">
        <f>IF(I$11=IF($D55="design", $D$5, $D$6), SUMPRODUCT(BETS_volumes!$Q55:$U55,BETS_volumes!$Q$13:$U$13)+BETS_volumes!$O55,0)</f>
        <v>0</v>
      </c>
      <c r="J55" s="344">
        <f>IF(J$11=$D$6, BETS_volumes!$M55,0)</f>
        <v>0</v>
      </c>
      <c r="K55" s="343">
        <f>IF(K$11=$D$6, BETS_volumes!$J55*BETS_volumes!$K55,0)</f>
        <v>0</v>
      </c>
      <c r="L55" s="343">
        <f>IF(L$11=IF($D55="design", $D$5, $D$6), SUMPRODUCT(BETS_volumes!$Q55:$U55,BETS_volumes!$Q$13:$U$13)+BETS_volumes!$O55,0)</f>
        <v>0</v>
      </c>
      <c r="M55" s="344">
        <f>IF(M$11=$D$6, BETS_volumes!$M55,0)</f>
        <v>0</v>
      </c>
      <c r="N55" s="343">
        <f>IF(N$11=$D$6, BETS_volumes!$J55*BETS_volumes!$K55,0)</f>
        <v>0</v>
      </c>
      <c r="O55" s="343">
        <f ca="1">IF(O$11=IF($D55="design", $D$5, $D$6), SUMPRODUCT(BETS_volumes!$Q55:$U55,BETS_volumes!$Q$13:$U$13)+BETS_volumes!$O55,0)</f>
        <v>578377</v>
      </c>
      <c r="P55" s="344">
        <f>IF(P$11=$D$6, BETS_volumes!$M55,0)</f>
        <v>0</v>
      </c>
      <c r="Q55" s="343">
        <f>IF(Q$11=$D$6, BETS_volumes!$J55*BETS_volumes!$K55,0)</f>
        <v>0</v>
      </c>
      <c r="R55" s="343">
        <f>IF(R$11=IF($D55="design", $D$5, $D$6), SUMPRODUCT(BETS_volumes!$Q55:$U55,BETS_volumes!$Q$13:$U$13)+BETS_volumes!$O55,0)</f>
        <v>0</v>
      </c>
      <c r="S55" s="344">
        <f>IF(S$11=$D$6, BETS_volumes!$M55,0)</f>
        <v>0</v>
      </c>
      <c r="T55" s="138"/>
      <c r="U55" s="345">
        <f t="shared" ref="U55:X56" si="7">SUMIF($H$11:$S$11,U$11, $H55:$S55)</f>
        <v>0</v>
      </c>
      <c r="V55" s="345">
        <f t="shared" si="7"/>
        <v>0</v>
      </c>
      <c r="W55" s="345">
        <f t="shared" ca="1" si="7"/>
        <v>578377</v>
      </c>
      <c r="X55" s="345">
        <f t="shared" si="7"/>
        <v>0</v>
      </c>
      <c r="Y55" s="138"/>
      <c r="Z55" s="345">
        <f t="shared" ca="1" si="4"/>
        <v>578377</v>
      </c>
    </row>
    <row r="56" spans="1:16361">
      <c r="C56" s="10"/>
      <c r="D56" s="5" t="s">
        <v>77</v>
      </c>
      <c r="G56" s="106"/>
      <c r="H56" s="346">
        <f>IF(H$11=$D$6, BETS_volumes!$J56*BETS_volumes!$K56,0)</f>
        <v>0</v>
      </c>
      <c r="I56" s="343">
        <f>IF(I$11=IF($D56="design", $D$5, $D$6), SUMPRODUCT(BETS_volumes!$Q56:$U56,BETS_volumes!$Q$13:$U$13)+BETS_volumes!$O56,0)</f>
        <v>0</v>
      </c>
      <c r="J56" s="344">
        <f>IF(J$11=$D$6, BETS_volumes!$M56,0)</f>
        <v>0</v>
      </c>
      <c r="K56" s="343">
        <f>IF(K$11=$D$6, BETS_volumes!$J56*BETS_volumes!$K56,0)</f>
        <v>0</v>
      </c>
      <c r="L56" s="343">
        <f>IF(L$11=IF($D56="design", $D$5, $D$6), SUMPRODUCT(BETS_volumes!$Q56:$U56,BETS_volumes!$Q$13:$U$13)+BETS_volumes!$O56,0)</f>
        <v>0</v>
      </c>
      <c r="M56" s="344">
        <f>IF(M$11=$D$6, BETS_volumes!$M56,0)</f>
        <v>0</v>
      </c>
      <c r="N56" s="343">
        <f>IF(N$11=$D$6, BETS_volumes!$J56*BETS_volumes!$K56,0)</f>
        <v>0</v>
      </c>
      <c r="O56" s="343">
        <f ca="1">IF(O$11=IF($D56="design", $D$5, $D$6), SUMPRODUCT(BETS_volumes!$Q56:$U56,BETS_volumes!$Q$13:$U$13)+BETS_volumes!$O56,0)</f>
        <v>580392</v>
      </c>
      <c r="P56" s="344">
        <f>IF(P$11=$D$6, BETS_volumes!$M56,0)</f>
        <v>0</v>
      </c>
      <c r="Q56" s="343">
        <f>IF(Q$11=$D$6, BETS_volumes!$J56*BETS_volumes!$K56,0)</f>
        <v>0</v>
      </c>
      <c r="R56" s="343">
        <f>IF(R$11=IF($D56="design", $D$5, $D$6), SUMPRODUCT(BETS_volumes!$Q56:$U56,BETS_volumes!$Q$13:$U$13)+BETS_volumes!$O56,0)</f>
        <v>0</v>
      </c>
      <c r="S56" s="344">
        <f>IF(S$11=$D$6, BETS_volumes!$M56,0)</f>
        <v>0</v>
      </c>
      <c r="T56" s="138"/>
      <c r="U56" s="345">
        <f t="shared" si="7"/>
        <v>0</v>
      </c>
      <c r="V56" s="345">
        <f t="shared" si="7"/>
        <v>0</v>
      </c>
      <c r="W56" s="345">
        <f t="shared" ca="1" si="7"/>
        <v>580392</v>
      </c>
      <c r="X56" s="345">
        <f t="shared" si="7"/>
        <v>0</v>
      </c>
      <c r="Y56" s="138"/>
      <c r="Z56" s="345">
        <f t="shared" ca="1" si="4"/>
        <v>580392</v>
      </c>
    </row>
    <row r="57" spans="1:16361">
      <c r="F57" s="12"/>
      <c r="G57" s="106"/>
      <c r="H57" s="18"/>
      <c r="I57" s="18"/>
      <c r="J57" s="106"/>
      <c r="K57" s="18"/>
      <c r="L57" s="18"/>
      <c r="M57" s="106"/>
      <c r="N57" s="18"/>
      <c r="O57" s="18"/>
      <c r="P57" s="106"/>
      <c r="Q57" s="18"/>
      <c r="R57" s="18"/>
      <c r="S57" s="106"/>
      <c r="T57" s="308"/>
      <c r="U57" s="112"/>
      <c r="V57" s="112"/>
      <c r="W57" s="112"/>
      <c r="X57" s="112"/>
      <c r="Y57" s="308"/>
      <c r="Z57" s="112"/>
    </row>
    <row r="58" spans="1:16361" s="8" customFormat="1" ht="15.75">
      <c r="A58" s="6"/>
      <c r="B58" s="9" t="s">
        <v>17</v>
      </c>
      <c r="C58" s="10"/>
      <c r="D58"/>
      <c r="E58"/>
      <c r="F58" s="12"/>
      <c r="G58" s="108"/>
      <c r="H58" s="18"/>
      <c r="I58" s="18"/>
      <c r="J58" s="108"/>
      <c r="K58" s="18"/>
      <c r="L58" s="18"/>
      <c r="M58" s="108"/>
      <c r="N58" s="18"/>
      <c r="O58" s="18"/>
      <c r="P58" s="108"/>
      <c r="Q58" s="18"/>
      <c r="R58" s="18"/>
      <c r="S58" s="108"/>
      <c r="T58" s="308"/>
      <c r="U58" s="116"/>
      <c r="V58" s="116"/>
      <c r="W58" s="116"/>
      <c r="X58" s="116"/>
      <c r="Y58" s="308"/>
      <c r="Z58" s="11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</row>
    <row r="59" spans="1:16361">
      <c r="B59" s="18"/>
      <c r="D59" s="19" t="s">
        <v>28</v>
      </c>
      <c r="F59" s="12"/>
      <c r="G59" s="106"/>
      <c r="H59" s="346">
        <f>IF(H$11=$D$6, BETS_volumes!$J59*BETS_volumes!$K59,0)</f>
        <v>0</v>
      </c>
      <c r="I59" s="343">
        <f>IF(I$11=IF($D59="design", $D$5, $D$6), SUMPRODUCT(BETS_volumes!$Q59:$U59,BETS_volumes!$Q$13:$U$13)+BETS_volumes!$O59,0)</f>
        <v>0</v>
      </c>
      <c r="J59" s="344">
        <f>IF(J$11=$D$6, BETS_volumes!$M59,0)</f>
        <v>0</v>
      </c>
      <c r="K59" s="343">
        <f>IF(K$11=$D$6, BETS_volumes!$J59*BETS_volumes!$K59,0)</f>
        <v>0</v>
      </c>
      <c r="L59" s="343">
        <f>IF(L$11=IF($D59="design", $D$5, $D$6), SUMPRODUCT(BETS_volumes!$Q59:$U59,BETS_volumes!$Q$13:$U$13)+BETS_volumes!$O59,0)</f>
        <v>0</v>
      </c>
      <c r="M59" s="344">
        <f>IF(M$11=$D$6, BETS_volumes!$M59,0)</f>
        <v>0</v>
      </c>
      <c r="N59" s="343">
        <f>IF(N$11=$D$6, BETS_volumes!$J59*BETS_volumes!$K59,0)</f>
        <v>0</v>
      </c>
      <c r="O59" s="343">
        <f ca="1">IF(O$11=IF($D59="design", $D$5, $D$6), SUMPRODUCT(BETS_volumes!$Q59:$U59,BETS_volumes!$Q$13:$U$13)+BETS_volumes!$O59,0)</f>
        <v>0</v>
      </c>
      <c r="P59" s="344">
        <f>IF(P$11=$D$6, BETS_volumes!$M59,0)</f>
        <v>293200</v>
      </c>
      <c r="Q59" s="343">
        <f>IF(Q$11=$D$6, BETS_volumes!$J59*BETS_volumes!$K59,0)</f>
        <v>0</v>
      </c>
      <c r="R59" s="343">
        <f>IF(R$11=IF($D59="design", $D$5, $D$6), SUMPRODUCT(BETS_volumes!$Q59:$U59,BETS_volumes!$Q$13:$U$13)+BETS_volumes!$O59,0)</f>
        <v>0</v>
      </c>
      <c r="S59" s="344">
        <f>IF(S$11=$D$6, BETS_volumes!$M59,0)</f>
        <v>0</v>
      </c>
      <c r="T59" s="138"/>
      <c r="U59" s="345">
        <f t="shared" ref="U59:X63" si="8">SUMIF($H$11:$S$11,U$11, $H59:$S59)</f>
        <v>0</v>
      </c>
      <c r="V59" s="345">
        <f t="shared" si="8"/>
        <v>0</v>
      </c>
      <c r="W59" s="345">
        <f t="shared" ca="1" si="8"/>
        <v>293200</v>
      </c>
      <c r="X59" s="345">
        <f t="shared" si="8"/>
        <v>0</v>
      </c>
      <c r="Y59" s="138"/>
      <c r="Z59" s="345">
        <f t="shared" ref="Z59:Z63" ca="1" si="9">SUM(U59:X59)</f>
        <v>293200</v>
      </c>
    </row>
    <row r="60" spans="1:16361">
      <c r="B60" s="18"/>
      <c r="D60" s="19" t="s">
        <v>31</v>
      </c>
      <c r="F60" s="12"/>
      <c r="G60" s="106"/>
      <c r="H60" s="346">
        <f>IF(H$11=$D$6, BETS_volumes!$J60*BETS_volumes!$K60,0)</f>
        <v>0</v>
      </c>
      <c r="I60" s="343">
        <f>IF(I$11=IF($D60="design", $D$5, $D$6), SUMPRODUCT(BETS_volumes!$Q60:$U60,BETS_volumes!$Q$13:$U$13)+BETS_volumes!$O60,0)</f>
        <v>0</v>
      </c>
      <c r="J60" s="344">
        <f>IF(J$11=$D$6, BETS_volumes!$M60,0)</f>
        <v>0</v>
      </c>
      <c r="K60" s="343">
        <f>IF(K$11=$D$6, BETS_volumes!$J60*BETS_volumes!$K60,0)</f>
        <v>0</v>
      </c>
      <c r="L60" s="343">
        <f>IF(L$11=IF($D60="design", $D$5, $D$6), SUMPRODUCT(BETS_volumes!$Q60:$U60,BETS_volumes!$Q$13:$U$13)+BETS_volumes!$O60,0)</f>
        <v>0</v>
      </c>
      <c r="M60" s="344">
        <f>IF(M$11=$D$6, BETS_volumes!$M60,0)</f>
        <v>0</v>
      </c>
      <c r="N60" s="343">
        <f>IF(N$11=$D$6, BETS_volumes!$J60*BETS_volumes!$K60,0)</f>
        <v>0</v>
      </c>
      <c r="O60" s="343">
        <f ca="1">IF(O$11=IF($D60="design", $D$5, $D$6), SUMPRODUCT(BETS_volumes!$Q60:$U60,BETS_volumes!$Q$13:$U$13)+BETS_volumes!$O60,0)</f>
        <v>0</v>
      </c>
      <c r="P60" s="344">
        <f>IF(P$11=$D$6, BETS_volumes!$M60,0)</f>
        <v>144180</v>
      </c>
      <c r="Q60" s="343">
        <f>IF(Q$11=$D$6, BETS_volumes!$J60*BETS_volumes!$K60,0)</f>
        <v>0</v>
      </c>
      <c r="R60" s="343">
        <f>IF(R$11=IF($D60="design", $D$5, $D$6), SUMPRODUCT(BETS_volumes!$Q60:$U60,BETS_volumes!$Q$13:$U$13)+BETS_volumes!$O60,0)</f>
        <v>0</v>
      </c>
      <c r="S60" s="344">
        <f>IF(S$11=$D$6, BETS_volumes!$M60,0)</f>
        <v>0</v>
      </c>
      <c r="T60" s="138"/>
      <c r="U60" s="345">
        <f t="shared" si="8"/>
        <v>0</v>
      </c>
      <c r="V60" s="345">
        <f t="shared" si="8"/>
        <v>0</v>
      </c>
      <c r="W60" s="345">
        <f t="shared" ca="1" si="8"/>
        <v>144180</v>
      </c>
      <c r="X60" s="345">
        <f t="shared" si="8"/>
        <v>0</v>
      </c>
      <c r="Y60" s="138"/>
      <c r="Z60" s="345">
        <f t="shared" ca="1" si="9"/>
        <v>144180</v>
      </c>
    </row>
    <row r="61" spans="1:16361">
      <c r="B61" s="18"/>
      <c r="D61" s="19" t="s">
        <v>21</v>
      </c>
      <c r="F61" s="12"/>
      <c r="G61" s="106"/>
      <c r="H61" s="346">
        <f>IF(H$11=$D$6, BETS_volumes!$J61*BETS_volumes!$K61,0)</f>
        <v>0</v>
      </c>
      <c r="I61" s="343">
        <f>IF(I$11=IF($D61="design", $D$5, $D$6), SUMPRODUCT(BETS_volumes!$Q61:$U61,BETS_volumes!$Q$13:$U$13)+BETS_volumes!$O61,0)</f>
        <v>0</v>
      </c>
      <c r="J61" s="344">
        <f>IF(J$11=$D$6, BETS_volumes!$M61,0)</f>
        <v>0</v>
      </c>
      <c r="K61" s="343">
        <f>IF(K$11=$D$6, BETS_volumes!$J61*BETS_volumes!$K61,0)</f>
        <v>0</v>
      </c>
      <c r="L61" s="343">
        <f>IF(L$11=IF($D61="design", $D$5, $D$6), SUMPRODUCT(BETS_volumes!$Q61:$U61,BETS_volumes!$Q$13:$U$13)+BETS_volumes!$O61,0)</f>
        <v>0</v>
      </c>
      <c r="M61" s="344">
        <f>IF(M$11=$D$6, BETS_volumes!$M61,0)</f>
        <v>0</v>
      </c>
      <c r="N61" s="343">
        <f>IF(N$11=$D$6, BETS_volumes!$J61*BETS_volumes!$K61,0)</f>
        <v>0</v>
      </c>
      <c r="O61" s="343">
        <f ca="1">IF(O$11=IF($D61="design", $D$5, $D$6), SUMPRODUCT(BETS_volumes!$Q61:$U61,BETS_volumes!$Q$13:$U$13)+BETS_volumes!$O61,0)</f>
        <v>0</v>
      </c>
      <c r="P61" s="344">
        <f>IF(P$11=$D$6, BETS_volumes!$M61,0)</f>
        <v>657166.21905746323</v>
      </c>
      <c r="Q61" s="343">
        <f>IF(Q$11=$D$6, BETS_volumes!$J61*BETS_volumes!$K61,0)</f>
        <v>0</v>
      </c>
      <c r="R61" s="343">
        <f>IF(R$11=IF($D61="design", $D$5, $D$6), SUMPRODUCT(BETS_volumes!$Q61:$U61,BETS_volumes!$Q$13:$U$13)+BETS_volumes!$O61,0)</f>
        <v>0</v>
      </c>
      <c r="S61" s="344">
        <f>IF(S$11=$D$6, BETS_volumes!$M61,0)</f>
        <v>0</v>
      </c>
      <c r="T61" s="138"/>
      <c r="U61" s="345">
        <f t="shared" si="8"/>
        <v>0</v>
      </c>
      <c r="V61" s="345">
        <f t="shared" si="8"/>
        <v>0</v>
      </c>
      <c r="W61" s="345">
        <f t="shared" ca="1" si="8"/>
        <v>657166.21905746323</v>
      </c>
      <c r="X61" s="345">
        <f t="shared" si="8"/>
        <v>0</v>
      </c>
      <c r="Y61" s="138"/>
      <c r="Z61" s="345">
        <f t="shared" ca="1" si="9"/>
        <v>657166.21905746323</v>
      </c>
    </row>
    <row r="62" spans="1:16361">
      <c r="B62" s="18"/>
      <c r="D62" s="19" t="s">
        <v>21</v>
      </c>
      <c r="E62" s="308"/>
      <c r="F62" s="12"/>
      <c r="G62" s="106"/>
      <c r="H62" s="346">
        <f>IF(H$11=$D$6, BETS_volumes!$J62*BETS_volumes!$K62,0)</f>
        <v>0</v>
      </c>
      <c r="I62" s="343">
        <f>IF(I$11=IF($D62="design", $D$5, $D$6), SUMPRODUCT(BETS_volumes!$Q62:$U62,BETS_volumes!$Q$13:$U$13)+BETS_volumes!$O62,0)</f>
        <v>0</v>
      </c>
      <c r="J62" s="344">
        <f>IF(J$11=$D$6, BETS_volumes!$M62,0)</f>
        <v>0</v>
      </c>
      <c r="K62" s="343">
        <f>IF(K$11=$D$6, BETS_volumes!$J62*BETS_volumes!$K62,0)</f>
        <v>0</v>
      </c>
      <c r="L62" s="343">
        <f>IF(L$11=IF($D62="design", $D$5, $D$6), SUMPRODUCT(BETS_volumes!$Q62:$U62,BETS_volumes!$Q$13:$U$13)+BETS_volumes!$O62,0)</f>
        <v>0</v>
      </c>
      <c r="M62" s="344">
        <f>IF(M$11=$D$6, BETS_volumes!$M62,0)</f>
        <v>0</v>
      </c>
      <c r="N62" s="343">
        <f>IF(N$11=$D$6, BETS_volumes!$J62*BETS_volumes!$K62,0)</f>
        <v>0</v>
      </c>
      <c r="O62" s="343">
        <f ca="1">IF(O$11=IF($D62="design", $D$5, $D$6), SUMPRODUCT(BETS_volumes!$Q62:$U62,BETS_volumes!$Q$13:$U$13)+BETS_volumes!$O62,0)</f>
        <v>0</v>
      </c>
      <c r="P62" s="344">
        <f>IF(P$11=$D$6, BETS_volumes!$M62,0)</f>
        <v>33815</v>
      </c>
      <c r="Q62" s="343">
        <f>IF(Q$11=$D$6, BETS_volumes!$J62*BETS_volumes!$K62,0)</f>
        <v>0</v>
      </c>
      <c r="R62" s="343">
        <f>IF(R$11=IF($D62="design", $D$5, $D$6), SUMPRODUCT(BETS_volumes!$Q62:$U62,BETS_volumes!$Q$13:$U$13)+BETS_volumes!$O62,0)</f>
        <v>0</v>
      </c>
      <c r="S62" s="344">
        <f>IF(S$11=$D$6, BETS_volumes!$M62,0)</f>
        <v>0</v>
      </c>
      <c r="T62" s="138"/>
      <c r="U62" s="345">
        <f t="shared" si="8"/>
        <v>0</v>
      </c>
      <c r="V62" s="345">
        <f t="shared" si="8"/>
        <v>0</v>
      </c>
      <c r="W62" s="345">
        <f t="shared" ca="1" si="8"/>
        <v>33815</v>
      </c>
      <c r="X62" s="345">
        <f t="shared" si="8"/>
        <v>0</v>
      </c>
      <c r="Y62" s="138"/>
      <c r="Z62" s="345">
        <f t="shared" ref="Z62" ca="1" si="10">SUM(U62:X62)</f>
        <v>33815</v>
      </c>
    </row>
    <row r="63" spans="1:16361">
      <c r="D63" s="180" t="s">
        <v>160</v>
      </c>
      <c r="F63" s="12"/>
      <c r="G63" s="106"/>
      <c r="H63" s="346">
        <f>IF(H$11=$D$6, BETS_volumes!$J63*BETS_volumes!$K63,0)</f>
        <v>0</v>
      </c>
      <c r="I63" s="343">
        <f>IF(I$11=IF($D63="design", $D$5, $D$6), SUMPRODUCT(BETS_volumes!$Q63:$U63,BETS_volumes!$Q$13:$U$13)+BETS_volumes!$O63,0)</f>
        <v>0</v>
      </c>
      <c r="J63" s="344">
        <f>IF(J$11=$D$6, BETS_volumes!$M63,0)</f>
        <v>0</v>
      </c>
      <c r="K63" s="343">
        <f>IF(K$11=$D$6, BETS_volumes!$J63*BETS_volumes!$K63,0)</f>
        <v>0</v>
      </c>
      <c r="L63" s="343">
        <f>IF(L$11=IF($D63="design", $D$5, $D$6), SUMPRODUCT(BETS_volumes!$Q63:$U63,BETS_volumes!$Q$13:$U$13)+BETS_volumes!$O63,0)</f>
        <v>0</v>
      </c>
      <c r="M63" s="344">
        <f>IF(M$11=$D$6, BETS_volumes!$M63,0)</f>
        <v>0</v>
      </c>
      <c r="N63" s="343">
        <f>IF(N$11=$D$6, BETS_volumes!$J63*BETS_volumes!$K63,0)</f>
        <v>0</v>
      </c>
      <c r="O63" s="343">
        <f ca="1">IF(O$11=IF($D63="design", $D$5, $D$6), SUMPRODUCT(BETS_volumes!$Q63:$U63,BETS_volumes!$Q$13:$U$13)+BETS_volumes!$O63,0)</f>
        <v>0</v>
      </c>
      <c r="P63" s="344">
        <f>IF(P$11=$D$6, BETS_volumes!$M63,0)</f>
        <v>115937</v>
      </c>
      <c r="Q63" s="343">
        <f>IF(Q$11=$D$6, BETS_volumes!$J63*BETS_volumes!$K63,0)</f>
        <v>0</v>
      </c>
      <c r="R63" s="343">
        <f>IF(R$11=IF($D63="design", $D$5, $D$6), SUMPRODUCT(BETS_volumes!$Q63:$U63,BETS_volumes!$Q$13:$U$13)+BETS_volumes!$O63,0)</f>
        <v>0</v>
      </c>
      <c r="S63" s="344">
        <f>IF(S$11=$D$6, BETS_volumes!$M63,0)</f>
        <v>0</v>
      </c>
      <c r="T63" s="138"/>
      <c r="U63" s="345">
        <f t="shared" si="8"/>
        <v>0</v>
      </c>
      <c r="V63" s="345">
        <f t="shared" si="8"/>
        <v>0</v>
      </c>
      <c r="W63" s="345">
        <f t="shared" ca="1" si="8"/>
        <v>115937</v>
      </c>
      <c r="X63" s="345">
        <f t="shared" si="8"/>
        <v>0</v>
      </c>
      <c r="Y63" s="138"/>
      <c r="Z63" s="345">
        <f t="shared" ca="1" si="9"/>
        <v>115937</v>
      </c>
    </row>
    <row r="64" spans="1:16361">
      <c r="D64" s="19"/>
      <c r="F64" s="12"/>
      <c r="G64" s="106"/>
      <c r="H64" s="47"/>
      <c r="I64" s="47"/>
      <c r="J64" s="107"/>
      <c r="K64" s="47"/>
      <c r="L64" s="47"/>
      <c r="M64" s="107"/>
      <c r="N64" s="47"/>
      <c r="O64" s="47"/>
      <c r="P64" s="107"/>
      <c r="Q64" s="47"/>
      <c r="R64" s="47"/>
      <c r="S64" s="107"/>
      <c r="T64" s="308"/>
      <c r="U64" s="115"/>
      <c r="V64" s="115"/>
      <c r="W64" s="115"/>
      <c r="X64" s="115"/>
      <c r="Y64" s="308"/>
      <c r="Z64" s="115"/>
    </row>
    <row r="65" spans="1:26" ht="13.5" thickBot="1">
      <c r="C65" s="15" t="s">
        <v>44</v>
      </c>
      <c r="D65" s="16"/>
      <c r="E65" s="16"/>
      <c r="F65" s="12"/>
      <c r="G65" s="106"/>
      <c r="H65" s="304">
        <f t="shared" ref="H65:S65" si="11">SUM(H15:H63)</f>
        <v>0</v>
      </c>
      <c r="I65" s="304">
        <f t="shared" si="11"/>
        <v>0</v>
      </c>
      <c r="J65" s="109">
        <f t="shared" si="11"/>
        <v>0</v>
      </c>
      <c r="K65" s="304">
        <f t="shared" si="11"/>
        <v>0</v>
      </c>
      <c r="L65" s="304">
        <f t="shared" ca="1" si="11"/>
        <v>792591.44078331895</v>
      </c>
      <c r="M65" s="109">
        <f t="shared" si="11"/>
        <v>0</v>
      </c>
      <c r="N65" s="304">
        <f t="shared" si="11"/>
        <v>10363188</v>
      </c>
      <c r="O65" s="304">
        <f t="shared" ca="1" si="11"/>
        <v>4164837.9880226683</v>
      </c>
      <c r="P65" s="109">
        <f t="shared" si="11"/>
        <v>1244298.2190574631</v>
      </c>
      <c r="Q65" s="304">
        <f t="shared" si="11"/>
        <v>0</v>
      </c>
      <c r="R65" s="304">
        <f t="shared" si="11"/>
        <v>0</v>
      </c>
      <c r="S65" s="109">
        <f t="shared" si="11"/>
        <v>0</v>
      </c>
      <c r="T65" s="308"/>
      <c r="U65" s="117">
        <f>SUM(U15:U64)</f>
        <v>0</v>
      </c>
      <c r="V65" s="117">
        <f ca="1">SUM(V15:V64)</f>
        <v>792591.44078331895</v>
      </c>
      <c r="W65" s="117">
        <f ca="1">SUM(W15:W64)</f>
        <v>15772324.20708013</v>
      </c>
      <c r="X65" s="117">
        <f>SUM(X15:X64)</f>
        <v>0</v>
      </c>
      <c r="Y65" s="308"/>
      <c r="Z65" s="117">
        <f ca="1">SUM(Z15:Z64)</f>
        <v>16564915.64786345</v>
      </c>
    </row>
    <row r="66" spans="1:26" ht="13.5" thickTop="1">
      <c r="A66" s="308"/>
      <c r="B66" s="308"/>
      <c r="C66" s="27"/>
      <c r="D66" s="125"/>
      <c r="E66" s="125"/>
      <c r="F66" s="126"/>
      <c r="G66" s="125"/>
      <c r="H66" s="340"/>
      <c r="I66" s="337"/>
      <c r="J66" s="338"/>
      <c r="K66" s="337"/>
      <c r="L66" s="337"/>
      <c r="M66" s="338"/>
      <c r="N66" s="337"/>
      <c r="O66" s="337"/>
      <c r="P66" s="338"/>
      <c r="Q66" s="337"/>
      <c r="R66" s="337"/>
      <c r="S66" s="338"/>
      <c r="T66" s="18"/>
      <c r="U66" s="339"/>
      <c r="V66" s="339"/>
      <c r="W66" s="339"/>
      <c r="X66" s="339"/>
      <c r="Y66" s="18"/>
      <c r="Z66" s="339"/>
    </row>
    <row r="67" spans="1:26">
      <c r="A67" s="308"/>
      <c r="B67" s="308"/>
      <c r="C67" s="18"/>
      <c r="D67" s="18"/>
      <c r="E67" s="18"/>
      <c r="F67" s="127"/>
      <c r="G67" s="18"/>
      <c r="H67" s="341"/>
      <c r="I67" s="334"/>
      <c r="J67" s="335"/>
      <c r="K67" s="334"/>
      <c r="L67" s="334"/>
      <c r="M67" s="335"/>
      <c r="N67" s="334"/>
      <c r="O67" s="334"/>
      <c r="P67" s="335"/>
      <c r="Q67" s="334"/>
      <c r="R67" s="334"/>
      <c r="S67" s="335"/>
      <c r="T67" s="308"/>
      <c r="U67" s="336"/>
      <c r="V67" s="336"/>
      <c r="W67" s="336"/>
      <c r="X67" s="336"/>
      <c r="Y67" s="308"/>
      <c r="Z67" s="336"/>
    </row>
    <row r="68" spans="1:26" s="2" customFormat="1">
      <c r="A68" s="308"/>
      <c r="B68" s="308"/>
      <c r="C68" s="308"/>
      <c r="D68" s="308" t="s">
        <v>174</v>
      </c>
      <c r="E68" s="308"/>
      <c r="F68" s="20"/>
      <c r="G68" s="309"/>
      <c r="H68" s="347">
        <f>IF(H$12="materials", INDEX(Project_inputs!$K$74:$N$79, MATCH($D2,Project_inputs!$C$74:$C$79,0), MATCH(H$11, Project_inputs!$K$73:$N$73,0)),0)</f>
        <v>0</v>
      </c>
      <c r="I68" s="343">
        <f>IF(I$12="materials", INDEX(Project_inputs!$K$74:$N$79, MATCH($D2,Project_inputs!$C$74:$C$79,0), MATCH(I$11, Project_inputs!$K$73:$N$73,0)),0)</f>
        <v>0</v>
      </c>
      <c r="J68" s="344">
        <f>IF(J$12="materials", INDEX(Project_inputs!$K$74:$N$79, MATCH($D2,Project_inputs!$C$74:$C$79,0), MATCH(J$11, Project_inputs!$K$73:$N$73,0)),0)</f>
        <v>0</v>
      </c>
      <c r="K68" s="343">
        <f>IF(K$12="materials", INDEX(Project_inputs!$K$74:$N$79, MATCH($D2,Project_inputs!$C$74:$C$79,0), MATCH(K$11, Project_inputs!$K$73:$N$73,0)),0)</f>
        <v>0</v>
      </c>
      <c r="L68" s="343">
        <f>IF(L$12="materials", INDEX(Project_inputs!$K$74:$N$79, MATCH($D2,Project_inputs!$C$74:$C$79,0), MATCH(L$11, Project_inputs!$K$73:$N$73,0)),0)</f>
        <v>0</v>
      </c>
      <c r="M68" s="344">
        <f>IF(M$12="materials", INDEX(Project_inputs!$K$74:$N$79, MATCH($D2,Project_inputs!$C$74:$C$79,0), MATCH(M$11, Project_inputs!$K$73:$N$73,0)),0)</f>
        <v>0</v>
      </c>
      <c r="N68" s="343">
        <f>IF(N$12="materials", INDEX(Project_inputs!$K$74:$N$79, MATCH($D2,Project_inputs!$C$74:$C$79,0), MATCH(N$11, Project_inputs!$K$73:$N$73,0)),0)</f>
        <v>0</v>
      </c>
      <c r="O68" s="343">
        <f>IF(O$12="materials", INDEX(Project_inputs!$K$74:$N$79, MATCH($D2,Project_inputs!$C$74:$C$79,0), MATCH(O$11, Project_inputs!$K$73:$N$73,0)),0)</f>
        <v>0</v>
      </c>
      <c r="P68" s="344">
        <f>IF(P$12="materials", INDEX(Project_inputs!$K$74:$N$79, MATCH($D2,Project_inputs!$C$74:$C$79,0), MATCH(P$11, Project_inputs!$K$73:$N$73,0)),0)</f>
        <v>0</v>
      </c>
      <c r="Q68" s="343">
        <f>IF(Q$12="materials", INDEX(Project_inputs!$K$74:$N$79, MATCH($D2,Project_inputs!$C$74:$C$79,0), MATCH(Q$11, Project_inputs!$K$73:$N$73,0)),0)</f>
        <v>0</v>
      </c>
      <c r="R68" s="343">
        <f>IF(R$12="materials", INDEX(Project_inputs!$K$74:$N$79, MATCH($D2,Project_inputs!$C$74:$C$79,0), MATCH(R$11, Project_inputs!$K$73:$N$73,0)),0)</f>
        <v>0</v>
      </c>
      <c r="S68" s="344">
        <f>IF(S$12="materials", INDEX(Project_inputs!$K$74:$N$79, MATCH($D2,Project_inputs!$C$74:$C$79,0), MATCH(S$11, Project_inputs!$K$73:$N$73,0)),0)</f>
        <v>0</v>
      </c>
      <c r="T68" s="138"/>
      <c r="U68" s="345">
        <f t="shared" ref="U68:X68" si="12">SUMIF($H$11:$S$11,U$11, $H68:$S68)</f>
        <v>0</v>
      </c>
      <c r="V68" s="345">
        <f t="shared" si="12"/>
        <v>0</v>
      </c>
      <c r="W68" s="345">
        <f t="shared" si="12"/>
        <v>0</v>
      </c>
      <c r="X68" s="345">
        <f t="shared" si="12"/>
        <v>0</v>
      </c>
      <c r="Y68" s="138"/>
      <c r="Z68" s="345">
        <f t="shared" ref="Z68" si="13">SUM(U68:X68)</f>
        <v>0</v>
      </c>
    </row>
    <row r="69" spans="1:26" s="2" customFormat="1">
      <c r="A69" s="308"/>
      <c r="B69" s="308"/>
      <c r="C69" s="308"/>
      <c r="D69" s="308"/>
      <c r="E69" s="308"/>
      <c r="F69" s="20"/>
      <c r="G69" s="309"/>
      <c r="H69" s="342"/>
      <c r="I69" s="85"/>
      <c r="J69" s="105"/>
      <c r="K69" s="85"/>
      <c r="L69" s="85"/>
      <c r="M69" s="105"/>
      <c r="N69" s="85"/>
      <c r="O69" s="85"/>
      <c r="P69" s="105"/>
      <c r="Q69" s="85"/>
      <c r="R69" s="85"/>
      <c r="S69" s="105"/>
      <c r="T69" s="308"/>
      <c r="U69" s="113"/>
      <c r="V69" s="113"/>
      <c r="W69" s="113"/>
      <c r="X69" s="113"/>
      <c r="Y69" s="308"/>
      <c r="Z69" s="113"/>
    </row>
    <row r="70" spans="1:26" s="2" customFormat="1" ht="13.5" thickBot="1">
      <c r="A70" s="308"/>
      <c r="B70" s="308"/>
      <c r="C70" s="15" t="s">
        <v>179</v>
      </c>
      <c r="D70" s="16"/>
      <c r="E70" s="16"/>
      <c r="F70" s="12"/>
      <c r="G70" s="106"/>
      <c r="H70" s="304">
        <f>H65+H68</f>
        <v>0</v>
      </c>
      <c r="I70" s="304">
        <f t="shared" ref="I70:Z70" si="14">I65+I68</f>
        <v>0</v>
      </c>
      <c r="J70" s="109">
        <f t="shared" si="14"/>
        <v>0</v>
      </c>
      <c r="K70" s="304">
        <f>K65+K68</f>
        <v>0</v>
      </c>
      <c r="L70" s="304">
        <f t="shared" ca="1" si="14"/>
        <v>792591.44078331895</v>
      </c>
      <c r="M70" s="109">
        <f t="shared" si="14"/>
        <v>0</v>
      </c>
      <c r="N70" s="304">
        <f>N65+N68</f>
        <v>10363188</v>
      </c>
      <c r="O70" s="304">
        <f t="shared" ca="1" si="14"/>
        <v>4164837.9880226683</v>
      </c>
      <c r="P70" s="109">
        <f t="shared" si="14"/>
        <v>1244298.2190574631</v>
      </c>
      <c r="Q70" s="304">
        <f>Q65+Q68</f>
        <v>0</v>
      </c>
      <c r="R70" s="304">
        <f t="shared" si="14"/>
        <v>0</v>
      </c>
      <c r="S70" s="109">
        <f t="shared" si="14"/>
        <v>0</v>
      </c>
      <c r="T70" s="308"/>
      <c r="U70" s="117">
        <f t="shared" si="14"/>
        <v>0</v>
      </c>
      <c r="V70" s="117">
        <f t="shared" ca="1" si="14"/>
        <v>792591.44078331895</v>
      </c>
      <c r="W70" s="117">
        <f t="shared" ca="1" si="14"/>
        <v>15772324.20708013</v>
      </c>
      <c r="X70" s="117">
        <f t="shared" si="14"/>
        <v>0</v>
      </c>
      <c r="Y70" s="308"/>
      <c r="Z70" s="117">
        <f t="shared" ca="1" si="14"/>
        <v>16564915.64786345</v>
      </c>
    </row>
    <row r="71" spans="1:26" s="2" customFormat="1" ht="13.5" thickTop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  <row r="135" spans="1:6" s="2" customFormat="1">
      <c r="A135"/>
      <c r="B135"/>
      <c r="C135"/>
      <c r="D135"/>
      <c r="E135"/>
      <c r="F135" s="20"/>
    </row>
    <row r="136" spans="1:6" s="2" customFormat="1">
      <c r="A136"/>
      <c r="B136"/>
      <c r="C136"/>
      <c r="D136"/>
      <c r="E136"/>
      <c r="F136" s="20"/>
    </row>
  </sheetData>
  <conditionalFormatting sqref="H2">
    <cfRule type="containsText" dxfId="4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XEG136"/>
  <sheetViews>
    <sheetView showGridLines="0" zoomScale="70" zoomScaleNormal="70" workbookViewId="0">
      <pane xSplit="6" ySplit="12" topLeftCell="G13" activePane="bottomRight" state="frozen"/>
      <selection activeCell="I48" sqref="I48"/>
      <selection pane="topRight" activeCell="I48" sqref="I48"/>
      <selection pane="bottomLeft" activeCell="I48" sqref="I48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157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5">
      <c r="A4" s="30"/>
      <c r="B4" s="4"/>
      <c r="C4" s="4"/>
      <c r="D4" s="4"/>
      <c r="F4" s="14"/>
    </row>
    <row r="5" spans="1:28" ht="15">
      <c r="A5" s="5" t="s">
        <v>3</v>
      </c>
      <c r="B5" s="4"/>
      <c r="C5" s="4"/>
      <c r="D5" s="32">
        <f>INDEX(Project_inputs!$J$101:$M$106, MATCH($D$2, Project_inputs!$C$101:$C$106, 0), MATCH($A5, Project_inputs!$J$100:$M$100,0))</f>
        <v>2018</v>
      </c>
    </row>
    <row r="6" spans="1:28" ht="15">
      <c r="A6" s="5" t="s">
        <v>36</v>
      </c>
      <c r="B6" s="4"/>
      <c r="C6" s="4"/>
      <c r="D6" s="32">
        <f>INDEX(Project_inputs!$J$101:$M$106, MATCH($D$2, Project_inputs!$C$101:$C$106, 0), MATCH($A6, Project_inputs!$J$100:$M$100,0))</f>
        <v>2019</v>
      </c>
    </row>
    <row r="7" spans="1:28" ht="15">
      <c r="A7" s="5"/>
      <c r="B7" s="4"/>
      <c r="C7" s="4"/>
      <c r="D7" s="32"/>
    </row>
    <row r="8" spans="1:28" ht="15">
      <c r="A8" s="5"/>
      <c r="B8" s="4"/>
      <c r="C8" s="4"/>
      <c r="D8" s="32"/>
    </row>
    <row r="9" spans="1:28" ht="15">
      <c r="A9" s="5"/>
      <c r="B9" s="4"/>
      <c r="C9" s="4"/>
      <c r="D9" s="32"/>
    </row>
    <row r="10" spans="1:28" ht="1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7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75">
      <c r="A13" s="6"/>
      <c r="B13" s="6"/>
      <c r="C13" s="6"/>
      <c r="D13" s="6"/>
      <c r="E13" s="6"/>
      <c r="F13" s="6"/>
      <c r="G13" s="108"/>
      <c r="H13" s="329"/>
      <c r="I13" s="329"/>
      <c r="J13" s="330"/>
      <c r="K13" s="329"/>
      <c r="L13" s="329"/>
      <c r="M13" s="330"/>
      <c r="N13" s="329"/>
      <c r="O13" s="329"/>
      <c r="P13" s="330"/>
      <c r="Q13" s="329"/>
      <c r="R13" s="329"/>
      <c r="S13" s="330"/>
      <c r="T13"/>
      <c r="U13" s="128"/>
      <c r="V13" s="128"/>
      <c r="W13" s="128"/>
      <c r="X13" s="128"/>
      <c r="Z13" s="128"/>
    </row>
    <row r="14" spans="1:28" ht="1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3">
        <f>IF(H$11=$D$6, BGO_volumes!$J15*BGO_volumes!$K15,0)</f>
        <v>0</v>
      </c>
      <c r="I15" s="343">
        <f>IF(I$11=IF($D15="design", $D$5, $D$6), SUMPRODUCT(BGO_volumes!$Q15:$U15,BGO_volumes!$Q$13:$U$13)+BGO_volumes!$O15,0)</f>
        <v>0</v>
      </c>
      <c r="J15" s="344">
        <f>IF(J$11=$D$6, BGO_volumes!$M15,0)</f>
        <v>0</v>
      </c>
      <c r="K15" s="343">
        <f>IF(K$11=$D$6, BGO_volumes!$J15*BGO_volumes!$K15,0)</f>
        <v>0</v>
      </c>
      <c r="L15" s="343">
        <f ca="1">IF(L$11=IF($D15="design", $D$5, $D$6), SUMPRODUCT(BGO_volumes!$Q15:$U15,BGO_volumes!$Q$13:$U$13)+BGO_volumes!$O15,0)</f>
        <v>1069008.4409080974</v>
      </c>
      <c r="M15" s="344">
        <f>IF(M$11=$D$6, BGO_volumes!$M15,0)</f>
        <v>0</v>
      </c>
      <c r="N15" s="343">
        <f>IF(N$11=$D$6, BGO_volumes!$J15*BGO_volumes!$K15,0)</f>
        <v>0</v>
      </c>
      <c r="O15" s="343">
        <f>IF(O$11=IF($D15="design", $D$5, $D$6), SUMPRODUCT(BGO_volumes!$Q15:$U15,BGO_volumes!$Q$13:$U$13)+BGO_volumes!$O15,0)</f>
        <v>0</v>
      </c>
      <c r="P15" s="344">
        <f>IF(P$11=$D$6, BGO_volumes!$M15,0)</f>
        <v>0</v>
      </c>
      <c r="Q15" s="343">
        <f>IF(Q$11=$D$6, BGO_volumes!$J15*BGO_volumes!$K15,0)</f>
        <v>0</v>
      </c>
      <c r="R15" s="343">
        <f>IF(R$11=IF($D15="design", $D$5, $D$6), SUMPRODUCT(BGO_volumes!$Q15:$U15,BGO_volumes!$Q$13:$U$13)+BGO_volumes!$O15,0)</f>
        <v>0</v>
      </c>
      <c r="S15" s="344">
        <f>IF(S$11=$D$6, BGO_volumes!$M15,0)</f>
        <v>0</v>
      </c>
      <c r="T15" s="138"/>
      <c r="U15" s="345">
        <f>SUMIF($H$11:$S$11,U$11, $H15:$S15)</f>
        <v>0</v>
      </c>
      <c r="V15" s="345">
        <f ca="1">SUMIF($H$11:$S$11,V$11, $H15:$S15)</f>
        <v>1069008.4409080974</v>
      </c>
      <c r="W15" s="345">
        <f>SUMIF($H$11:$S$11,W$11, $H15:$S15)</f>
        <v>0</v>
      </c>
      <c r="X15" s="345">
        <f>SUMIF($H$11:$S$11,X$11, $H15:$S15)</f>
        <v>0</v>
      </c>
      <c r="Y15" s="138"/>
      <c r="Z15" s="345">
        <f ca="1">SUM(U15:X15)</f>
        <v>1069008.4409080974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8"/>
      <c r="U17" s="114"/>
      <c r="V17" s="114"/>
      <c r="W17" s="114"/>
      <c r="X17" s="114"/>
      <c r="Y17" s="308"/>
      <c r="Z17" s="114"/>
    </row>
    <row r="18" spans="2:26">
      <c r="D18" s="17" t="s">
        <v>127</v>
      </c>
      <c r="F18" s="12"/>
      <c r="G18" s="106"/>
      <c r="H18" s="346">
        <f>IF(H$11=$D$6, BGO_volumes!$J18*BGO_volumes!$K18,0)</f>
        <v>0</v>
      </c>
      <c r="I18" s="343">
        <f>IF(I$11=IF($D18="design", $D$5, $D$6), SUMPRODUCT(BGO_volumes!$Q18:$U18,BGO_volumes!$Q$13:$U$13)+BGO_volumes!$O18,0)</f>
        <v>0</v>
      </c>
      <c r="J18" s="344">
        <f>IF(J$11=$D$6, BGO_volumes!$M18,0)</f>
        <v>0</v>
      </c>
      <c r="K18" s="343">
        <f>IF(K$11=$D$6, BGO_volumes!$J18*BGO_volumes!$K18,0)</f>
        <v>0</v>
      </c>
      <c r="L18" s="343">
        <f>IF(L$11=IF($D18="design", $D$5, $D$6), SUMPRODUCT(BGO_volumes!$Q18:$U18,BGO_volumes!$Q$13:$U$13)+BGO_volumes!$O18,0)</f>
        <v>0</v>
      </c>
      <c r="M18" s="344">
        <f>IF(M$11=$D$6, BGO_volumes!$M18,0)</f>
        <v>0</v>
      </c>
      <c r="N18" s="343">
        <f>IF(N$11=$D$6, BGO_volumes!$J18*BGO_volumes!$K18,0)</f>
        <v>157794</v>
      </c>
      <c r="O18" s="343">
        <f ca="1">IF(O$11=IF($D18="design", $D$5, $D$6), SUMPRODUCT(BGO_volumes!$Q18:$U18,BGO_volumes!$Q$13:$U$13)+BGO_volumes!$O18,0)</f>
        <v>343510.66363292094</v>
      </c>
      <c r="P18" s="344">
        <f>IF(P$11=$D$6, BGO_volumes!$M18,0)</f>
        <v>0</v>
      </c>
      <c r="Q18" s="343">
        <f>IF(Q$11=$D$6, BGO_volumes!$J18*BGO_volumes!$K18,0)</f>
        <v>0</v>
      </c>
      <c r="R18" s="343">
        <f>IF(R$11=IF($D18="design", $D$5, $D$6), SUMPRODUCT(BGO_volumes!$Q18:$U18,BGO_volumes!$Q$13:$U$13)+BGO_volumes!$O18,0)</f>
        <v>0</v>
      </c>
      <c r="S18" s="344">
        <f>IF(S$11=$D$6, BGO_volumes!$M18,0)</f>
        <v>0</v>
      </c>
      <c r="T18" s="138"/>
      <c r="U18" s="345">
        <f t="shared" ref="U18:X36" si="0">SUMIF($H$11:$S$11,U$11, $H18:$S18)</f>
        <v>0</v>
      </c>
      <c r="V18" s="345">
        <f t="shared" si="0"/>
        <v>0</v>
      </c>
      <c r="W18" s="345">
        <f t="shared" ca="1" si="0"/>
        <v>501304.66363292094</v>
      </c>
      <c r="X18" s="345">
        <f t="shared" si="0"/>
        <v>0</v>
      </c>
      <c r="Y18" s="138"/>
      <c r="Z18" s="345">
        <f t="shared" ref="Z18" ca="1" si="1">SUM(U18:X18)</f>
        <v>501304.66363292094</v>
      </c>
    </row>
    <row r="19" spans="2:26">
      <c r="D19" s="17" t="s">
        <v>128</v>
      </c>
      <c r="F19" s="12"/>
      <c r="G19" s="110"/>
      <c r="H19" s="346">
        <f>IF(H$11=$D$6, BGO_volumes!$J19*BGO_volumes!$K19,0)</f>
        <v>0</v>
      </c>
      <c r="I19" s="343">
        <f>IF(I$11=IF($D19="design", $D$5, $D$6), SUMPRODUCT(BGO_volumes!$Q19:$U19,BGO_volumes!$Q$13:$U$13)+BGO_volumes!$O19,0)</f>
        <v>0</v>
      </c>
      <c r="J19" s="344">
        <f>IF(J$11=$D$6, BGO_volumes!$M19,0)</f>
        <v>0</v>
      </c>
      <c r="K19" s="343">
        <f>IF(K$11=$D$6, BGO_volumes!$J19*BGO_volumes!$K19,0)</f>
        <v>0</v>
      </c>
      <c r="L19" s="343">
        <f>IF(L$11=IF($D19="design", $D$5, $D$6), SUMPRODUCT(BGO_volumes!$Q19:$U19,BGO_volumes!$Q$13:$U$13)+BGO_volumes!$O19,0)</f>
        <v>0</v>
      </c>
      <c r="M19" s="344">
        <f>IF(M$11=$D$6, BGO_volumes!$M19,0)</f>
        <v>0</v>
      </c>
      <c r="N19" s="343">
        <f>IF(N$11=$D$6, BGO_volumes!$J19*BGO_volumes!$K19,0)</f>
        <v>167796</v>
      </c>
      <c r="O19" s="343">
        <f ca="1">IF(O$11=IF($D19="design", $D$5, $D$6), SUMPRODUCT(BGO_volumes!$Q19:$U19,BGO_volumes!$Q$13:$U$13)+BGO_volumes!$O19,0)</f>
        <v>297523.76678639837</v>
      </c>
      <c r="P19" s="344">
        <f>IF(P$11=$D$6, BGO_volumes!$M19,0)</f>
        <v>0</v>
      </c>
      <c r="Q19" s="343">
        <f>IF(Q$11=$D$6, BGO_volumes!$J19*BGO_volumes!$K19,0)</f>
        <v>0</v>
      </c>
      <c r="R19" s="343">
        <f>IF(R$11=IF($D19="design", $D$5, $D$6), SUMPRODUCT(BGO_volumes!$Q19:$U19,BGO_volumes!$Q$13:$U$13)+BGO_volumes!$O19,0)</f>
        <v>0</v>
      </c>
      <c r="S19" s="344">
        <f>IF(S$11=$D$6, BGO_volumes!$M19,0)</f>
        <v>0</v>
      </c>
      <c r="T19" s="138"/>
      <c r="U19" s="345">
        <f t="shared" si="0"/>
        <v>0</v>
      </c>
      <c r="V19" s="345">
        <f t="shared" si="0"/>
        <v>0</v>
      </c>
      <c r="W19" s="345">
        <f t="shared" ca="1" si="0"/>
        <v>465319.76678639837</v>
      </c>
      <c r="X19" s="345">
        <f t="shared" si="0"/>
        <v>0</v>
      </c>
      <c r="Y19" s="138"/>
      <c r="Z19" s="345">
        <f t="shared" ref="Z19:Z36" ca="1" si="2">SUM(U19:X19)</f>
        <v>465319.76678639837</v>
      </c>
    </row>
    <row r="20" spans="2:26">
      <c r="D20" t="s">
        <v>87</v>
      </c>
      <c r="F20" s="12"/>
      <c r="G20" s="106"/>
      <c r="H20" s="346">
        <f>IF(H$11=$D$6, BGO_volumes!$J20*BGO_volumes!$K20,0)</f>
        <v>0</v>
      </c>
      <c r="I20" s="343">
        <f>IF(I$11=IF($D20="design", $D$5, $D$6), SUMPRODUCT(BGO_volumes!$Q20:$U20,BGO_volumes!$Q$13:$U$13)+BGO_volumes!$O20,0)</f>
        <v>0</v>
      </c>
      <c r="J20" s="344">
        <f>IF(J$11=$D$6, BGO_volumes!$M20,0)</f>
        <v>0</v>
      </c>
      <c r="K20" s="343">
        <f>IF(K$11=$D$6, BGO_volumes!$J20*BGO_volumes!$K20,0)</f>
        <v>0</v>
      </c>
      <c r="L20" s="343">
        <f>IF(L$11=IF($D20="design", $D$5, $D$6), SUMPRODUCT(BGO_volumes!$Q20:$U20,BGO_volumes!$Q$13:$U$13)+BGO_volumes!$O20,0)</f>
        <v>0</v>
      </c>
      <c r="M20" s="344">
        <f>IF(M$11=$D$6, BGO_volumes!$M20,0)</f>
        <v>0</v>
      </c>
      <c r="N20" s="343">
        <f>IF(N$11=$D$6, BGO_volumes!$J20*BGO_volumes!$K20,0)</f>
        <v>73041</v>
      </c>
      <c r="O20" s="343">
        <f ca="1">IF(O$11=IF($D20="design", $D$5, $D$6), SUMPRODUCT(BGO_volumes!$Q20:$U20,BGO_volumes!$Q$13:$U$13)+BGO_volumes!$O20,0)</f>
        <v>77418.4054255683</v>
      </c>
      <c r="P20" s="344">
        <f>IF(P$11=$D$6, BGO_volumes!$M20,0)</f>
        <v>0</v>
      </c>
      <c r="Q20" s="343">
        <f>IF(Q$11=$D$6, BGO_volumes!$J20*BGO_volumes!$K20,0)</f>
        <v>0</v>
      </c>
      <c r="R20" s="343">
        <f>IF(R$11=IF($D20="design", $D$5, $D$6), SUMPRODUCT(BGO_volumes!$Q20:$U20,BGO_volumes!$Q$13:$U$13)+BGO_volumes!$O20,0)</f>
        <v>0</v>
      </c>
      <c r="S20" s="344">
        <f>IF(S$11=$D$6, BGO_volumes!$M20,0)</f>
        <v>0</v>
      </c>
      <c r="T20" s="138"/>
      <c r="U20" s="345">
        <f t="shared" si="0"/>
        <v>0</v>
      </c>
      <c r="V20" s="345">
        <f t="shared" si="0"/>
        <v>0</v>
      </c>
      <c r="W20" s="345">
        <f t="shared" ca="1" si="0"/>
        <v>150459.40542556829</v>
      </c>
      <c r="X20" s="345">
        <f t="shared" si="0"/>
        <v>0</v>
      </c>
      <c r="Y20" s="138"/>
      <c r="Z20" s="345">
        <f t="shared" ca="1" si="2"/>
        <v>150459.40542556829</v>
      </c>
    </row>
    <row r="21" spans="2:26">
      <c r="D21" s="17" t="s">
        <v>79</v>
      </c>
      <c r="F21" s="12"/>
      <c r="G21" s="106"/>
      <c r="H21" s="346">
        <f>IF(H$11=$D$6, BGO_volumes!$J21*BGO_volumes!$K21,0)</f>
        <v>0</v>
      </c>
      <c r="I21" s="343">
        <f>IF(I$11=IF($D21="design", $D$5, $D$6), SUMPRODUCT(BGO_volumes!$Q21:$U21,BGO_volumes!$Q$13:$U$13)+BGO_volumes!$O21,0)</f>
        <v>0</v>
      </c>
      <c r="J21" s="344">
        <f>IF(J$11=$D$6, BGO_volumes!$M21,0)</f>
        <v>0</v>
      </c>
      <c r="K21" s="343">
        <f>IF(K$11=$D$6, BGO_volumes!$J21*BGO_volumes!$K21,0)</f>
        <v>0</v>
      </c>
      <c r="L21" s="343">
        <f>IF(L$11=IF($D21="design", $D$5, $D$6), SUMPRODUCT(BGO_volumes!$Q21:$U21,BGO_volumes!$Q$13:$U$13)+BGO_volumes!$O21,0)</f>
        <v>0</v>
      </c>
      <c r="M21" s="344">
        <f>IF(M$11=$D$6, BGO_volumes!$M21,0)</f>
        <v>0</v>
      </c>
      <c r="N21" s="343">
        <f>IF(N$11=$D$6, BGO_volumes!$J21*BGO_volumes!$K21,0)</f>
        <v>11952</v>
      </c>
      <c r="O21" s="343">
        <f ca="1">IF(O$11=IF($D21="design", $D$5, $D$6), SUMPRODUCT(BGO_volumes!$Q21:$U21,BGO_volumes!$Q$13:$U$13)+BGO_volumes!$O21,0)</f>
        <v>18617.187821537249</v>
      </c>
      <c r="P21" s="344">
        <f>IF(P$11=$D$6, BGO_volumes!$M21,0)</f>
        <v>0</v>
      </c>
      <c r="Q21" s="343">
        <f>IF(Q$11=$D$6, BGO_volumes!$J21*BGO_volumes!$K21,0)</f>
        <v>0</v>
      </c>
      <c r="R21" s="343">
        <f>IF(R$11=IF($D21="design", $D$5, $D$6), SUMPRODUCT(BGO_volumes!$Q21:$U21,BGO_volumes!$Q$13:$U$13)+BGO_volumes!$O21,0)</f>
        <v>0</v>
      </c>
      <c r="S21" s="344">
        <f>IF(S$11=$D$6, BGO_volumes!$M21,0)</f>
        <v>0</v>
      </c>
      <c r="T21" s="138"/>
      <c r="U21" s="345">
        <f t="shared" si="0"/>
        <v>0</v>
      </c>
      <c r="V21" s="345">
        <f t="shared" si="0"/>
        <v>0</v>
      </c>
      <c r="W21" s="345">
        <f t="shared" ca="1" si="0"/>
        <v>30569.187821537249</v>
      </c>
      <c r="X21" s="345">
        <f t="shared" si="0"/>
        <v>0</v>
      </c>
      <c r="Y21" s="138"/>
      <c r="Z21" s="345">
        <f t="shared" ca="1" si="2"/>
        <v>30569.187821537249</v>
      </c>
    </row>
    <row r="22" spans="2:26">
      <c r="D22" t="s">
        <v>7</v>
      </c>
      <c r="F22" s="12"/>
      <c r="G22" s="106"/>
      <c r="H22" s="346">
        <f>IF(H$11=$D$6, BGO_volumes!$J22*BGO_volumes!$K22,0)</f>
        <v>0</v>
      </c>
      <c r="I22" s="343">
        <f>IF(I$11=IF($D22="design", $D$5, $D$6), SUMPRODUCT(BGO_volumes!$Q22:$U22,BGO_volumes!$Q$13:$U$13)+BGO_volumes!$O22,0)</f>
        <v>0</v>
      </c>
      <c r="J22" s="344">
        <f>IF(J$11=$D$6, BGO_volumes!$M22,0)</f>
        <v>0</v>
      </c>
      <c r="K22" s="343">
        <f>IF(K$11=$D$6, BGO_volumes!$J22*BGO_volumes!$K22,0)</f>
        <v>0</v>
      </c>
      <c r="L22" s="343">
        <f>IF(L$11=IF($D22="design", $D$5, $D$6), SUMPRODUCT(BGO_volumes!$Q22:$U22,BGO_volumes!$Q$13:$U$13)+BGO_volumes!$O22,0)</f>
        <v>0</v>
      </c>
      <c r="M22" s="344">
        <f>IF(M$11=$D$6, BGO_volumes!$M22,0)</f>
        <v>0</v>
      </c>
      <c r="N22" s="343">
        <f>IF(N$11=$D$6, BGO_volumes!$J22*BGO_volumes!$K22,0)</f>
        <v>157817</v>
      </c>
      <c r="O22" s="343">
        <f ca="1">IF(O$11=IF($D22="design", $D$5, $D$6), SUMPRODUCT(BGO_volumes!$Q22:$U22,BGO_volumes!$Q$13:$U$13)+BGO_volumes!$O22,0)</f>
        <v>188805.56467286023</v>
      </c>
      <c r="P22" s="344">
        <f>IF(P$11=$D$6, BGO_volumes!$M22,0)</f>
        <v>0</v>
      </c>
      <c r="Q22" s="343">
        <f>IF(Q$11=$D$6, BGO_volumes!$J22*BGO_volumes!$K22,0)</f>
        <v>0</v>
      </c>
      <c r="R22" s="343">
        <f>IF(R$11=IF($D22="design", $D$5, $D$6), SUMPRODUCT(BGO_volumes!$Q22:$U22,BGO_volumes!$Q$13:$U$13)+BGO_volumes!$O22,0)</f>
        <v>0</v>
      </c>
      <c r="S22" s="344">
        <f>IF(S$11=$D$6, BGO_volumes!$M22,0)</f>
        <v>0</v>
      </c>
      <c r="T22" s="138"/>
      <c r="U22" s="345">
        <f t="shared" si="0"/>
        <v>0</v>
      </c>
      <c r="V22" s="345">
        <f t="shared" si="0"/>
        <v>0</v>
      </c>
      <c r="W22" s="345">
        <f t="shared" ca="1" si="0"/>
        <v>346622.5646728602</v>
      </c>
      <c r="X22" s="345">
        <f t="shared" si="0"/>
        <v>0</v>
      </c>
      <c r="Y22" s="138"/>
      <c r="Z22" s="345">
        <f t="shared" ca="1" si="2"/>
        <v>346622.5646728602</v>
      </c>
    </row>
    <row r="23" spans="2:26">
      <c r="D23" t="s">
        <v>8</v>
      </c>
      <c r="F23" s="12"/>
      <c r="G23" s="106"/>
      <c r="H23" s="346">
        <f>IF(H$11=$D$6, BGO_volumes!$J23*BGO_volumes!$K23,0)</f>
        <v>0</v>
      </c>
      <c r="I23" s="343">
        <f>IF(I$11=IF($D23="design", $D$5, $D$6), SUMPRODUCT(BGO_volumes!$Q23:$U23,BGO_volumes!$Q$13:$U$13)+BGO_volumes!$O23,0)</f>
        <v>0</v>
      </c>
      <c r="J23" s="344">
        <f>IF(J$11=$D$6, BGO_volumes!$M23,0)</f>
        <v>0</v>
      </c>
      <c r="K23" s="343">
        <f>IF(K$11=$D$6, BGO_volumes!$J23*BGO_volumes!$K23,0)</f>
        <v>0</v>
      </c>
      <c r="L23" s="343">
        <f>IF(L$11=IF($D23="design", $D$5, $D$6), SUMPRODUCT(BGO_volumes!$Q23:$U23,BGO_volumes!$Q$13:$U$13)+BGO_volumes!$O23,0)</f>
        <v>0</v>
      </c>
      <c r="M23" s="344">
        <f>IF(M$11=$D$6, BGO_volumes!$M23,0)</f>
        <v>0</v>
      </c>
      <c r="N23" s="343">
        <f>IF(N$11=$D$6, BGO_volumes!$J23*BGO_volumes!$K23,0)</f>
        <v>589545</v>
      </c>
      <c r="O23" s="343">
        <f ca="1">IF(O$11=IF($D23="design", $D$5, $D$6), SUMPRODUCT(BGO_volumes!$Q23:$U23,BGO_volumes!$Q$13:$U$13)+BGO_volumes!$O23,0)</f>
        <v>351134.25914900051</v>
      </c>
      <c r="P23" s="344">
        <f>IF(P$11=$D$6, BGO_volumes!$M23,0)</f>
        <v>0</v>
      </c>
      <c r="Q23" s="343">
        <f>IF(Q$11=$D$6, BGO_volumes!$J23*BGO_volumes!$K23,0)</f>
        <v>0</v>
      </c>
      <c r="R23" s="343">
        <f>IF(R$11=IF($D23="design", $D$5, $D$6), SUMPRODUCT(BGO_volumes!$Q23:$U23,BGO_volumes!$Q$13:$U$13)+BGO_volumes!$O23,0)</f>
        <v>0</v>
      </c>
      <c r="S23" s="344">
        <f>IF(S$11=$D$6, BGO_volumes!$M23,0)</f>
        <v>0</v>
      </c>
      <c r="T23" s="138"/>
      <c r="U23" s="345">
        <f t="shared" si="0"/>
        <v>0</v>
      </c>
      <c r="V23" s="345">
        <f t="shared" si="0"/>
        <v>0</v>
      </c>
      <c r="W23" s="345">
        <f t="shared" ca="1" si="0"/>
        <v>940679.25914900051</v>
      </c>
      <c r="X23" s="345">
        <f t="shared" si="0"/>
        <v>0</v>
      </c>
      <c r="Y23" s="138"/>
      <c r="Z23" s="345">
        <f t="shared" ca="1" si="2"/>
        <v>940679.25914900051</v>
      </c>
    </row>
    <row r="24" spans="2:26">
      <c r="D24" t="s">
        <v>22</v>
      </c>
      <c r="F24" s="12"/>
      <c r="G24" s="106"/>
      <c r="H24" s="346">
        <f>IF(H$11=$D$6, BGO_volumes!$J24*BGO_volumes!$K24,0)</f>
        <v>0</v>
      </c>
      <c r="I24" s="343">
        <f>IF(I$11=IF($D24="design", $D$5, $D$6), SUMPRODUCT(BGO_volumes!$Q24:$U24,BGO_volumes!$Q$13:$U$13)+BGO_volumes!$O24,0)</f>
        <v>0</v>
      </c>
      <c r="J24" s="344">
        <f>IF(J$11=$D$6, BGO_volumes!$M24,0)</f>
        <v>0</v>
      </c>
      <c r="K24" s="343">
        <f>IF(K$11=$D$6, BGO_volumes!$J24*BGO_volumes!$K24,0)</f>
        <v>0</v>
      </c>
      <c r="L24" s="343">
        <f>IF(L$11=IF($D24="design", $D$5, $D$6), SUMPRODUCT(BGO_volumes!$Q24:$U24,BGO_volumes!$Q$13:$U$13)+BGO_volumes!$O24,0)</f>
        <v>0</v>
      </c>
      <c r="M24" s="344">
        <f>IF(M$11=$D$6, BGO_volumes!$M24,0)</f>
        <v>0</v>
      </c>
      <c r="N24" s="343">
        <f>IF(N$11=$D$6, BGO_volumes!$J24*BGO_volumes!$K24,0)</f>
        <v>3280</v>
      </c>
      <c r="O24" s="343">
        <f ca="1">IF(O$11=IF($D24="design", $D$5, $D$6), SUMPRODUCT(BGO_volumes!$Q24:$U24,BGO_volumes!$Q$13:$U$13)+BGO_volumes!$O24,0)</f>
        <v>18983.91471244346</v>
      </c>
      <c r="P24" s="344">
        <f>IF(P$11=$D$6, BGO_volumes!$M24,0)</f>
        <v>0</v>
      </c>
      <c r="Q24" s="343">
        <f>IF(Q$11=$D$6, BGO_volumes!$J24*BGO_volumes!$K24,0)</f>
        <v>0</v>
      </c>
      <c r="R24" s="343">
        <f>IF(R$11=IF($D24="design", $D$5, $D$6), SUMPRODUCT(BGO_volumes!$Q24:$U24,BGO_volumes!$Q$13:$U$13)+BGO_volumes!$O24,0)</f>
        <v>0</v>
      </c>
      <c r="S24" s="344">
        <f>IF(S$11=$D$6, BGO_volumes!$M24,0)</f>
        <v>0</v>
      </c>
      <c r="T24" s="138"/>
      <c r="U24" s="345">
        <f t="shared" si="0"/>
        <v>0</v>
      </c>
      <c r="V24" s="345">
        <f t="shared" si="0"/>
        <v>0</v>
      </c>
      <c r="W24" s="345">
        <f t="shared" ca="1" si="0"/>
        <v>22263.91471244346</v>
      </c>
      <c r="X24" s="345">
        <f t="shared" si="0"/>
        <v>0</v>
      </c>
      <c r="Y24" s="138"/>
      <c r="Z24" s="345">
        <f t="shared" ca="1" si="2"/>
        <v>22263.91471244346</v>
      </c>
    </row>
    <row r="25" spans="2:26">
      <c r="D25" t="s">
        <v>116</v>
      </c>
      <c r="F25" s="12"/>
      <c r="G25" s="106"/>
      <c r="H25" s="346">
        <f>IF(H$11=$D$6, BGO_volumes!$J25*BGO_volumes!$K25,0)</f>
        <v>0</v>
      </c>
      <c r="I25" s="343">
        <f>IF(I$11=IF($D25="design", $D$5, $D$6), SUMPRODUCT(BGO_volumes!$Q25:$U25,BGO_volumes!$Q$13:$U$13)+BGO_volumes!$O25,0)</f>
        <v>0</v>
      </c>
      <c r="J25" s="344">
        <f>IF(J$11=$D$6, BGO_volumes!$M25,0)</f>
        <v>0</v>
      </c>
      <c r="K25" s="343">
        <f>IF(K$11=$D$6, BGO_volumes!$J25*BGO_volumes!$K25,0)</f>
        <v>0</v>
      </c>
      <c r="L25" s="343">
        <f>IF(L$11=IF($D25="design", $D$5, $D$6), SUMPRODUCT(BGO_volumes!$Q25:$U25,BGO_volumes!$Q$13:$U$13)+BGO_volumes!$O25,0)</f>
        <v>0</v>
      </c>
      <c r="M25" s="344">
        <f>IF(M$11=$D$6, BGO_volumes!$M25,0)</f>
        <v>0</v>
      </c>
      <c r="N25" s="343">
        <f>IF(N$11=$D$6, BGO_volumes!$J25*BGO_volumes!$K25,0)</f>
        <v>247830</v>
      </c>
      <c r="O25" s="343">
        <f ca="1">IF(O$11=IF($D25="design", $D$5, $D$6), SUMPRODUCT(BGO_volumes!$Q25:$U25,BGO_volumes!$Q$13:$U$13)+BGO_volumes!$O25,0)</f>
        <v>36904.075583241385</v>
      </c>
      <c r="P25" s="344">
        <f>IF(P$11=$D$6, BGO_volumes!$M25,0)</f>
        <v>0</v>
      </c>
      <c r="Q25" s="343">
        <f>IF(Q$11=$D$6, BGO_volumes!$J25*BGO_volumes!$K25,0)</f>
        <v>0</v>
      </c>
      <c r="R25" s="343">
        <f>IF(R$11=IF($D25="design", $D$5, $D$6), SUMPRODUCT(BGO_volumes!$Q25:$U25,BGO_volumes!$Q$13:$U$13)+BGO_volumes!$O25,0)</f>
        <v>0</v>
      </c>
      <c r="S25" s="344">
        <f>IF(S$11=$D$6, BGO_volumes!$M25,0)</f>
        <v>0</v>
      </c>
      <c r="T25" s="138"/>
      <c r="U25" s="345">
        <f t="shared" si="0"/>
        <v>0</v>
      </c>
      <c r="V25" s="345">
        <f t="shared" si="0"/>
        <v>0</v>
      </c>
      <c r="W25" s="345">
        <f t="shared" ca="1" si="0"/>
        <v>284734.07558324141</v>
      </c>
      <c r="X25" s="345">
        <f t="shared" si="0"/>
        <v>0</v>
      </c>
      <c r="Y25" s="138"/>
      <c r="Z25" s="345">
        <f t="shared" ca="1" si="2"/>
        <v>284734.07558324141</v>
      </c>
    </row>
    <row r="26" spans="2:26">
      <c r="D26" t="s">
        <v>117</v>
      </c>
      <c r="F26" s="12"/>
      <c r="G26" s="106"/>
      <c r="H26" s="346">
        <f>IF(H$11=$D$6, BGO_volumes!$J26*BGO_volumes!$K26,0)</f>
        <v>0</v>
      </c>
      <c r="I26" s="343">
        <f>IF(I$11=IF($D26="design", $D$5, $D$6), SUMPRODUCT(BGO_volumes!$Q26:$U26,BGO_volumes!$Q$13:$U$13)+BGO_volumes!$O26,0)</f>
        <v>0</v>
      </c>
      <c r="J26" s="344">
        <f>IF(J$11=$D$6, BGO_volumes!$M26,0)</f>
        <v>0</v>
      </c>
      <c r="K26" s="343">
        <f>IF(K$11=$D$6, BGO_volumes!$J26*BGO_volumes!$K26,0)</f>
        <v>0</v>
      </c>
      <c r="L26" s="343">
        <f>IF(L$11=IF($D26="design", $D$5, $D$6), SUMPRODUCT(BGO_volumes!$Q26:$U26,BGO_volumes!$Q$13:$U$13)+BGO_volumes!$O26,0)</f>
        <v>0</v>
      </c>
      <c r="M26" s="344">
        <f>IF(M$11=$D$6, BGO_volumes!$M26,0)</f>
        <v>0</v>
      </c>
      <c r="N26" s="343">
        <f>IF(N$11=$D$6, BGO_volumes!$J26*BGO_volumes!$K26,0)</f>
        <v>0</v>
      </c>
      <c r="O26" s="343">
        <f ca="1">IF(O$11=IF($D26="design", $D$5, $D$6), SUMPRODUCT(BGO_volumes!$Q26:$U26,BGO_volumes!$Q$13:$U$13)+BGO_volumes!$O26,0)</f>
        <v>0</v>
      </c>
      <c r="P26" s="344">
        <f>IF(P$11=$D$6, BGO_volumes!$M26,0)</f>
        <v>0</v>
      </c>
      <c r="Q26" s="343">
        <f>IF(Q$11=$D$6, BGO_volumes!$J26*BGO_volumes!$K26,0)</f>
        <v>0</v>
      </c>
      <c r="R26" s="343">
        <f>IF(R$11=IF($D26="design", $D$5, $D$6), SUMPRODUCT(BGO_volumes!$Q26:$U26,BGO_volumes!$Q$13:$U$13)+BGO_volumes!$O26,0)</f>
        <v>0</v>
      </c>
      <c r="S26" s="344">
        <f>IF(S$11=$D$6, BGO_volumes!$M26,0)</f>
        <v>0</v>
      </c>
      <c r="T26" s="138"/>
      <c r="U26" s="345">
        <f t="shared" si="0"/>
        <v>0</v>
      </c>
      <c r="V26" s="345">
        <f t="shared" si="0"/>
        <v>0</v>
      </c>
      <c r="W26" s="345">
        <f t="shared" ca="1" si="0"/>
        <v>0</v>
      </c>
      <c r="X26" s="345">
        <f t="shared" si="0"/>
        <v>0</v>
      </c>
      <c r="Y26" s="138"/>
      <c r="Z26" s="345">
        <f t="shared" ca="1" si="2"/>
        <v>0</v>
      </c>
    </row>
    <row r="27" spans="2:26">
      <c r="D27" t="s">
        <v>118</v>
      </c>
      <c r="F27" s="12"/>
      <c r="G27" s="106"/>
      <c r="H27" s="346">
        <f>IF(H$11=$D$6, BGO_volumes!$J27*BGO_volumes!$K27,0)</f>
        <v>0</v>
      </c>
      <c r="I27" s="343">
        <f>IF(I$11=IF($D27="design", $D$5, $D$6), SUMPRODUCT(BGO_volumes!$Q27:$U27,BGO_volumes!$Q$13:$U$13)+BGO_volumes!$O27,0)</f>
        <v>0</v>
      </c>
      <c r="J27" s="344">
        <f>IF(J$11=$D$6, BGO_volumes!$M27,0)</f>
        <v>0</v>
      </c>
      <c r="K27" s="343">
        <f>IF(K$11=$D$6, BGO_volumes!$J27*BGO_volumes!$K27,0)</f>
        <v>0</v>
      </c>
      <c r="L27" s="343">
        <f>IF(L$11=IF($D27="design", $D$5, $D$6), SUMPRODUCT(BGO_volumes!$Q27:$U27,BGO_volumes!$Q$13:$U$13)+BGO_volumes!$O27,0)</f>
        <v>0</v>
      </c>
      <c r="M27" s="344">
        <f>IF(M$11=$D$6, BGO_volumes!$M27,0)</f>
        <v>0</v>
      </c>
      <c r="N27" s="343">
        <f>IF(N$11=$D$6, BGO_volumes!$J27*BGO_volumes!$K27,0)</f>
        <v>291388</v>
      </c>
      <c r="O27" s="343">
        <f ca="1">IF(O$11=IF($D27="design", $D$5, $D$6), SUMPRODUCT(BGO_volumes!$Q27:$U27,BGO_volumes!$Q$13:$U$13)+BGO_volumes!$O27,0)</f>
        <v>70100.654528833154</v>
      </c>
      <c r="P27" s="344">
        <f>IF(P$11=$D$6, BGO_volumes!$M27,0)</f>
        <v>0</v>
      </c>
      <c r="Q27" s="343">
        <f>IF(Q$11=$D$6, BGO_volumes!$J27*BGO_volumes!$K27,0)</f>
        <v>0</v>
      </c>
      <c r="R27" s="343">
        <f>IF(R$11=IF($D27="design", $D$5, $D$6), SUMPRODUCT(BGO_volumes!$Q27:$U27,BGO_volumes!$Q$13:$U$13)+BGO_volumes!$O27,0)</f>
        <v>0</v>
      </c>
      <c r="S27" s="344">
        <f>IF(S$11=$D$6, BGO_volumes!$M27,0)</f>
        <v>0</v>
      </c>
      <c r="T27" s="138"/>
      <c r="U27" s="345">
        <f t="shared" si="0"/>
        <v>0</v>
      </c>
      <c r="V27" s="345">
        <f t="shared" si="0"/>
        <v>0</v>
      </c>
      <c r="W27" s="345">
        <f t="shared" ca="1" si="0"/>
        <v>361488.65452883317</v>
      </c>
      <c r="X27" s="345">
        <f t="shared" si="0"/>
        <v>0</v>
      </c>
      <c r="Y27" s="138"/>
      <c r="Z27" s="345">
        <f t="shared" ca="1" si="2"/>
        <v>361488.65452883317</v>
      </c>
    </row>
    <row r="28" spans="2:26">
      <c r="D28" t="s">
        <v>143</v>
      </c>
      <c r="F28" s="12"/>
      <c r="G28" s="106"/>
      <c r="H28" s="346">
        <f>IF(H$11=$D$6, BGO_volumes!$J28*BGO_volumes!$K28,0)</f>
        <v>0</v>
      </c>
      <c r="I28" s="343">
        <f>IF(I$11=IF($D28="design", $D$5, $D$6), SUMPRODUCT(BGO_volumes!$Q28:$U28,BGO_volumes!$Q$13:$U$13)+BGO_volumes!$O28,0)</f>
        <v>0</v>
      </c>
      <c r="J28" s="344">
        <f>IF(J$11=$D$6, BGO_volumes!$M28,0)</f>
        <v>0</v>
      </c>
      <c r="K28" s="343">
        <f>IF(K$11=$D$6, BGO_volumes!$J28*BGO_volumes!$K28,0)</f>
        <v>0</v>
      </c>
      <c r="L28" s="343">
        <f>IF(L$11=IF($D28="design", $D$5, $D$6), SUMPRODUCT(BGO_volumes!$Q28:$U28,BGO_volumes!$Q$13:$U$13)+BGO_volumes!$O28,0)</f>
        <v>0</v>
      </c>
      <c r="M28" s="344">
        <f>IF(M$11=$D$6, BGO_volumes!$M28,0)</f>
        <v>0</v>
      </c>
      <c r="N28" s="343">
        <f>IF(N$11=$D$6, BGO_volumes!$J28*BGO_volumes!$K28,0)</f>
        <v>579684</v>
      </c>
      <c r="O28" s="343">
        <f ca="1">IF(O$11=IF($D28="design", $D$5, $D$6), SUMPRODUCT(BGO_volumes!$Q28:$U28,BGO_volumes!$Q$13:$U$13)+BGO_volumes!$O28,0)</f>
        <v>0</v>
      </c>
      <c r="P28" s="344">
        <f>IF(P$11=$D$6, BGO_volumes!$M28,0)</f>
        <v>0</v>
      </c>
      <c r="Q28" s="343">
        <f>IF(Q$11=$D$6, BGO_volumes!$J28*BGO_volumes!$K28,0)</f>
        <v>0</v>
      </c>
      <c r="R28" s="343">
        <f>IF(R$11=IF($D28="design", $D$5, $D$6), SUMPRODUCT(BGO_volumes!$Q28:$U28,BGO_volumes!$Q$13:$U$13)+BGO_volumes!$O28,0)</f>
        <v>0</v>
      </c>
      <c r="S28" s="344">
        <f>IF(S$11=$D$6, BGO_volumes!$M28,0)</f>
        <v>0</v>
      </c>
      <c r="T28" s="138"/>
      <c r="U28" s="345">
        <f t="shared" si="0"/>
        <v>0</v>
      </c>
      <c r="V28" s="345">
        <f t="shared" si="0"/>
        <v>0</v>
      </c>
      <c r="W28" s="345">
        <f t="shared" ca="1" si="0"/>
        <v>579684</v>
      </c>
      <c r="X28" s="345">
        <f t="shared" si="0"/>
        <v>0</v>
      </c>
      <c r="Y28" s="138"/>
      <c r="Z28" s="345">
        <f t="shared" ca="1" si="2"/>
        <v>579684</v>
      </c>
    </row>
    <row r="29" spans="2:26">
      <c r="D29" t="s">
        <v>181</v>
      </c>
      <c r="F29" s="12"/>
      <c r="G29" s="106"/>
      <c r="H29" s="346">
        <f>IF(H$11=$D$6, BGO_volumes!$J29*BGO_volumes!$K29,0)</f>
        <v>0</v>
      </c>
      <c r="I29" s="343">
        <f>IF(I$11=IF($D29="design", $D$5, $D$6), SUMPRODUCT(BGO_volumes!$Q29:$U29,BGO_volumes!$Q$13:$U$13)+BGO_volumes!$O29,0)</f>
        <v>0</v>
      </c>
      <c r="J29" s="344">
        <f>IF(J$11=$D$6, BGO_volumes!$M29,0)</f>
        <v>0</v>
      </c>
      <c r="K29" s="343">
        <f>IF(K$11=$D$6, BGO_volumes!$J29*BGO_volumes!$K29,0)</f>
        <v>0</v>
      </c>
      <c r="L29" s="343">
        <f>IF(L$11=IF($D29="design", $D$5, $D$6), SUMPRODUCT(BGO_volumes!$Q29:$U29,BGO_volumes!$Q$13:$U$13)+BGO_volumes!$O29,0)</f>
        <v>0</v>
      </c>
      <c r="M29" s="344">
        <f>IF(M$11=$D$6, BGO_volumes!$M29,0)</f>
        <v>0</v>
      </c>
      <c r="N29" s="343">
        <f>IF(N$11=$D$6, BGO_volumes!$J29*BGO_volumes!$K29,0)</f>
        <v>239925</v>
      </c>
      <c r="O29" s="343">
        <f ca="1">IF(O$11=IF($D29="design", $D$5, $D$6), SUMPRODUCT(BGO_volumes!$Q29:$U29,BGO_volumes!$Q$13:$U$13)+BGO_volumes!$O29,0)</f>
        <v>0</v>
      </c>
      <c r="P29" s="344">
        <f>IF(P$11=$D$6, BGO_volumes!$M29,0)</f>
        <v>0</v>
      </c>
      <c r="Q29" s="343">
        <f>IF(Q$11=$D$6, BGO_volumes!$J29*BGO_volumes!$K29,0)</f>
        <v>0</v>
      </c>
      <c r="R29" s="343">
        <f>IF(R$11=IF($D29="design", $D$5, $D$6), SUMPRODUCT(BGO_volumes!$Q29:$U29,BGO_volumes!$Q$13:$U$13)+BGO_volumes!$O29,0)</f>
        <v>0</v>
      </c>
      <c r="S29" s="344">
        <f>IF(S$11=$D$6, BGO_volumes!$M29,0)</f>
        <v>0</v>
      </c>
      <c r="T29" s="138"/>
      <c r="U29" s="345">
        <f t="shared" si="0"/>
        <v>0</v>
      </c>
      <c r="V29" s="345">
        <f t="shared" si="0"/>
        <v>0</v>
      </c>
      <c r="W29" s="345">
        <f t="shared" ca="1" si="0"/>
        <v>239925</v>
      </c>
      <c r="X29" s="345">
        <f t="shared" si="0"/>
        <v>0</v>
      </c>
      <c r="Y29" s="138"/>
      <c r="Z29" s="345">
        <f t="shared" ca="1" si="2"/>
        <v>239925</v>
      </c>
    </row>
    <row r="30" spans="2:26">
      <c r="D30" t="s">
        <v>165</v>
      </c>
      <c r="F30" s="12"/>
      <c r="G30" s="106"/>
      <c r="H30" s="346">
        <f>IF(H$11=$D$6, BGO_volumes!$J30*BGO_volumes!$K30,0)</f>
        <v>0</v>
      </c>
      <c r="I30" s="343">
        <f>IF(I$11=IF($D30="design", $D$5, $D$6), SUMPRODUCT(BGO_volumes!$Q30:$U30,BGO_volumes!$Q$13:$U$13)+BGO_volumes!$O30,0)</f>
        <v>0</v>
      </c>
      <c r="J30" s="344">
        <f>IF(J$11=$D$6, BGO_volumes!$M30,0)</f>
        <v>0</v>
      </c>
      <c r="K30" s="343">
        <f>IF(K$11=$D$6, BGO_volumes!$J30*BGO_volumes!$K30,0)</f>
        <v>0</v>
      </c>
      <c r="L30" s="343">
        <f>IF(L$11=IF($D30="design", $D$5, $D$6), SUMPRODUCT(BGO_volumes!$Q30:$U30,BGO_volumes!$Q$13:$U$13)+BGO_volumes!$O30,0)</f>
        <v>0</v>
      </c>
      <c r="M30" s="344">
        <f>IF(M$11=$D$6, BGO_volumes!$M30,0)</f>
        <v>0</v>
      </c>
      <c r="N30" s="343">
        <f>IF(N$11=$D$6, BGO_volumes!$J30*BGO_volumes!$K30,0)</f>
        <v>1099488</v>
      </c>
      <c r="O30" s="343">
        <f ca="1">IF(O$11=IF($D30="design", $D$5, $D$6), SUMPRODUCT(BGO_volumes!$Q30:$U30,BGO_volumes!$Q$13:$U$13)+BGO_volumes!$O30,0)</f>
        <v>0</v>
      </c>
      <c r="P30" s="344">
        <f>IF(P$11=$D$6, BGO_volumes!$M30,0)</f>
        <v>0</v>
      </c>
      <c r="Q30" s="343">
        <f>IF(Q$11=$D$6, BGO_volumes!$J30*BGO_volumes!$K30,0)</f>
        <v>0</v>
      </c>
      <c r="R30" s="343">
        <f>IF(R$11=IF($D30="design", $D$5, $D$6), SUMPRODUCT(BGO_volumes!$Q30:$U30,BGO_volumes!$Q$13:$U$13)+BGO_volumes!$O30,0)</f>
        <v>0</v>
      </c>
      <c r="S30" s="344">
        <f>IF(S$11=$D$6, BGO_volumes!$M30,0)</f>
        <v>0</v>
      </c>
      <c r="T30" s="138"/>
      <c r="U30" s="345">
        <f t="shared" si="0"/>
        <v>0</v>
      </c>
      <c r="V30" s="345">
        <f t="shared" si="0"/>
        <v>0</v>
      </c>
      <c r="W30" s="345">
        <f t="shared" ca="1" si="0"/>
        <v>1099488</v>
      </c>
      <c r="X30" s="345">
        <f t="shared" si="0"/>
        <v>0</v>
      </c>
      <c r="Y30" s="138"/>
      <c r="Z30" s="345">
        <f t="shared" ca="1" si="2"/>
        <v>1099488</v>
      </c>
    </row>
    <row r="31" spans="2:26">
      <c r="D31" t="s">
        <v>175</v>
      </c>
      <c r="F31" s="12"/>
      <c r="G31" s="106"/>
      <c r="H31" s="346">
        <f>IF(H$11=$D$6, BGO_volumes!$J31*BGO_volumes!$K31,0)</f>
        <v>0</v>
      </c>
      <c r="I31" s="343">
        <f>IF(I$11=IF($D31="design", $D$5, $D$6), SUMPRODUCT(BGO_volumes!$Q31:$U31,BGO_volumes!$Q$13:$U$13)+BGO_volumes!$O31,0)</f>
        <v>0</v>
      </c>
      <c r="J31" s="344">
        <f>IF(J$11=$D$6, BGO_volumes!$M31,0)</f>
        <v>0</v>
      </c>
      <c r="K31" s="343">
        <f>IF(K$11=$D$6, BGO_volumes!$J31*BGO_volumes!$K31,0)</f>
        <v>0</v>
      </c>
      <c r="L31" s="343">
        <f>IF(L$11=IF($D31="design", $D$5, $D$6), SUMPRODUCT(BGO_volumes!$Q31:$U31,BGO_volumes!$Q$13:$U$13)+BGO_volumes!$O31,0)</f>
        <v>0</v>
      </c>
      <c r="M31" s="344">
        <f>IF(M$11=$D$6, BGO_volumes!$M31,0)</f>
        <v>0</v>
      </c>
      <c r="N31" s="343">
        <f>IF(N$11=$D$6, BGO_volumes!$J31*BGO_volumes!$K31,0)</f>
        <v>0</v>
      </c>
      <c r="O31" s="343">
        <f ca="1">IF(O$11=IF($D31="design", $D$5, $D$6), SUMPRODUCT(BGO_volumes!$Q31:$U31,BGO_volumes!$Q$13:$U$13)+BGO_volumes!$O31,0)</f>
        <v>0</v>
      </c>
      <c r="P31" s="344">
        <f>IF(P$11=$D$6, BGO_volumes!$M31,0)</f>
        <v>0</v>
      </c>
      <c r="Q31" s="343">
        <f>IF(Q$11=$D$6, BGO_volumes!$J31*BGO_volumes!$K31,0)</f>
        <v>0</v>
      </c>
      <c r="R31" s="343">
        <f>IF(R$11=IF($D31="design", $D$5, $D$6), SUMPRODUCT(BGO_volumes!$Q31:$U31,BGO_volumes!$Q$13:$U$13)+BGO_volumes!$O31,0)</f>
        <v>0</v>
      </c>
      <c r="S31" s="344">
        <f>IF(S$11=$D$6, BGO_volumes!$M31,0)</f>
        <v>0</v>
      </c>
      <c r="T31" s="138"/>
      <c r="U31" s="345">
        <f t="shared" si="0"/>
        <v>0</v>
      </c>
      <c r="V31" s="345">
        <f t="shared" si="0"/>
        <v>0</v>
      </c>
      <c r="W31" s="345">
        <f t="shared" ca="1" si="0"/>
        <v>0</v>
      </c>
      <c r="X31" s="345">
        <f t="shared" si="0"/>
        <v>0</v>
      </c>
      <c r="Y31" s="138"/>
      <c r="Z31" s="345">
        <f t="shared" ca="1" si="2"/>
        <v>0</v>
      </c>
    </row>
    <row r="32" spans="2:26">
      <c r="D32" t="s">
        <v>152</v>
      </c>
      <c r="F32" s="12"/>
      <c r="G32" s="106"/>
      <c r="H32" s="346">
        <f>IF(H$11=$D$6, BGO_volumes!$J32*BGO_volumes!$K32,0)</f>
        <v>0</v>
      </c>
      <c r="I32" s="343">
        <f>IF(I$11=IF($D32="design", $D$5, $D$6), SUMPRODUCT(BGO_volumes!$Q32:$U32,BGO_volumes!$Q$13:$U$13)+BGO_volumes!$O32,0)</f>
        <v>0</v>
      </c>
      <c r="J32" s="344">
        <f>IF(J$11=$D$6, BGO_volumes!$M32,0)</f>
        <v>0</v>
      </c>
      <c r="K32" s="343">
        <f>IF(K$11=$D$6, BGO_volumes!$J32*BGO_volumes!$K32,0)</f>
        <v>0</v>
      </c>
      <c r="L32" s="343">
        <f>IF(L$11=IF($D32="design", $D$5, $D$6), SUMPRODUCT(BGO_volumes!$Q32:$U32,BGO_volumes!$Q$13:$U$13)+BGO_volumes!$O32,0)</f>
        <v>0</v>
      </c>
      <c r="M32" s="344">
        <f>IF(M$11=$D$6, BGO_volumes!$M32,0)</f>
        <v>0</v>
      </c>
      <c r="N32" s="343">
        <f>IF(N$11=$D$6, BGO_volumes!$J32*BGO_volumes!$K32,0)</f>
        <v>0</v>
      </c>
      <c r="O32" s="343">
        <f ca="1">IF(O$11=IF($D32="design", $D$5, $D$6), SUMPRODUCT(BGO_volumes!$Q32:$U32,BGO_volumes!$Q$13:$U$13)+BGO_volumes!$O32,0)</f>
        <v>0</v>
      </c>
      <c r="P32" s="344">
        <f>IF(P$11=$D$6, BGO_volumes!$M32,0)</f>
        <v>0</v>
      </c>
      <c r="Q32" s="343">
        <f>IF(Q$11=$D$6, BGO_volumes!$J32*BGO_volumes!$K32,0)</f>
        <v>0</v>
      </c>
      <c r="R32" s="343">
        <f>IF(R$11=IF($D32="design", $D$5, $D$6), SUMPRODUCT(BGO_volumes!$Q32:$U32,BGO_volumes!$Q$13:$U$13)+BGO_volumes!$O32,0)</f>
        <v>0</v>
      </c>
      <c r="S32" s="344">
        <f>IF(S$11=$D$6, BGO_volumes!$M32,0)</f>
        <v>0</v>
      </c>
      <c r="T32" s="138"/>
      <c r="U32" s="345">
        <f t="shared" si="0"/>
        <v>0</v>
      </c>
      <c r="V32" s="345">
        <f t="shared" si="0"/>
        <v>0</v>
      </c>
      <c r="W32" s="345">
        <f t="shared" ca="1" si="0"/>
        <v>0</v>
      </c>
      <c r="X32" s="345">
        <f t="shared" si="0"/>
        <v>0</v>
      </c>
      <c r="Y32" s="138"/>
      <c r="Z32" s="345">
        <f t="shared" ca="1" si="2"/>
        <v>0</v>
      </c>
    </row>
    <row r="33" spans="1:26">
      <c r="D33" t="s">
        <v>153</v>
      </c>
      <c r="F33" s="12"/>
      <c r="G33" s="106"/>
      <c r="H33" s="346">
        <f>IF(H$11=$D$6, BGO_volumes!$J33*BGO_volumes!$K33,0)</f>
        <v>0</v>
      </c>
      <c r="I33" s="343">
        <f>IF(I$11=IF($D33="design", $D$5, $D$6), SUMPRODUCT(BGO_volumes!$Q33:$U33,BGO_volumes!$Q$13:$U$13)+BGO_volumes!$O33,0)</f>
        <v>0</v>
      </c>
      <c r="J33" s="344">
        <f>IF(J$11=$D$6, BGO_volumes!$M33,0)</f>
        <v>0</v>
      </c>
      <c r="K33" s="343">
        <f>IF(K$11=$D$6, BGO_volumes!$J33*BGO_volumes!$K33,0)</f>
        <v>0</v>
      </c>
      <c r="L33" s="343">
        <f>IF(L$11=IF($D33="design", $D$5, $D$6), SUMPRODUCT(BGO_volumes!$Q33:$U33,BGO_volumes!$Q$13:$U$13)+BGO_volumes!$O33,0)</f>
        <v>0</v>
      </c>
      <c r="M33" s="344">
        <f>IF(M$11=$D$6, BGO_volumes!$M33,0)</f>
        <v>0</v>
      </c>
      <c r="N33" s="343">
        <f>IF(N$11=$D$6, BGO_volumes!$J33*BGO_volumes!$K33,0)</f>
        <v>1600758</v>
      </c>
      <c r="O33" s="343">
        <f ca="1">IF(O$11=IF($D33="design", $D$5, $D$6), SUMPRODUCT(BGO_volumes!$Q33:$U33,BGO_volumes!$Q$13:$U$13)+BGO_volumes!$O33,0)</f>
        <v>0</v>
      </c>
      <c r="P33" s="344">
        <f>IF(P$11=$D$6, BGO_volumes!$M33,0)</f>
        <v>0</v>
      </c>
      <c r="Q33" s="343">
        <f>IF(Q$11=$D$6, BGO_volumes!$J33*BGO_volumes!$K33,0)</f>
        <v>0</v>
      </c>
      <c r="R33" s="343">
        <f>IF(R$11=IF($D33="design", $D$5, $D$6), SUMPRODUCT(BGO_volumes!$Q33:$U33,BGO_volumes!$Q$13:$U$13)+BGO_volumes!$O33,0)</f>
        <v>0</v>
      </c>
      <c r="S33" s="344">
        <f>IF(S$11=$D$6, BGO_volumes!$M33,0)</f>
        <v>0</v>
      </c>
      <c r="T33" s="138"/>
      <c r="U33" s="345">
        <f t="shared" si="0"/>
        <v>0</v>
      </c>
      <c r="V33" s="345">
        <f t="shared" si="0"/>
        <v>0</v>
      </c>
      <c r="W33" s="345">
        <f t="shared" ca="1" si="0"/>
        <v>1600758</v>
      </c>
      <c r="X33" s="345">
        <f t="shared" si="0"/>
        <v>0</v>
      </c>
      <c r="Y33" s="138"/>
      <c r="Z33" s="345">
        <f t="shared" ca="1" si="2"/>
        <v>1600758</v>
      </c>
    </row>
    <row r="34" spans="1:26">
      <c r="D34" t="s">
        <v>182</v>
      </c>
      <c r="F34" s="12"/>
      <c r="G34" s="106"/>
      <c r="H34" s="346">
        <f>IF(H$11=$D$6, BGO_volumes!$J34*BGO_volumes!$K34,0)</f>
        <v>0</v>
      </c>
      <c r="I34" s="343">
        <f>IF(I$11=IF($D34="design", $D$5, $D$6), SUMPRODUCT(BGO_volumes!$Q34:$U34,BGO_volumes!$Q$13:$U$13)+BGO_volumes!$O34,0)</f>
        <v>0</v>
      </c>
      <c r="J34" s="344">
        <f>IF(J$11=$D$6, BGO_volumes!$M34,0)</f>
        <v>0</v>
      </c>
      <c r="K34" s="343">
        <f>IF(K$11=$D$6, BGO_volumes!$J34*BGO_volumes!$K34,0)</f>
        <v>0</v>
      </c>
      <c r="L34" s="343">
        <f>IF(L$11=IF($D34="design", $D$5, $D$6), SUMPRODUCT(BGO_volumes!$Q34:$U34,BGO_volumes!$Q$13:$U$13)+BGO_volumes!$O34,0)</f>
        <v>0</v>
      </c>
      <c r="M34" s="344">
        <f>IF(M$11=$D$6, BGO_volumes!$M34,0)</f>
        <v>0</v>
      </c>
      <c r="N34" s="343">
        <f>IF(N$11=$D$6, BGO_volumes!$J34*BGO_volumes!$K34,0)</f>
        <v>34558</v>
      </c>
      <c r="O34" s="343">
        <f ca="1">IF(O$11=IF($D34="design", $D$5, $D$6), SUMPRODUCT(BGO_volumes!$Q34:$U34,BGO_volumes!$Q$13:$U$13)+BGO_volumes!$O34,0)</f>
        <v>0</v>
      </c>
      <c r="P34" s="344">
        <f>IF(P$11=$D$6, BGO_volumes!$M34,0)</f>
        <v>0</v>
      </c>
      <c r="Q34" s="343">
        <f>IF(Q$11=$D$6, BGO_volumes!$J34*BGO_volumes!$K34,0)</f>
        <v>0</v>
      </c>
      <c r="R34" s="343">
        <f>IF(R$11=IF($D34="design", $D$5, $D$6), SUMPRODUCT(BGO_volumes!$Q34:$U34,BGO_volumes!$Q$13:$U$13)+BGO_volumes!$O34,0)</f>
        <v>0</v>
      </c>
      <c r="S34" s="344">
        <f>IF(S$11=$D$6, BGO_volumes!$M34,0)</f>
        <v>0</v>
      </c>
      <c r="T34" s="138"/>
      <c r="U34" s="345">
        <f t="shared" si="0"/>
        <v>0</v>
      </c>
      <c r="V34" s="345">
        <f t="shared" si="0"/>
        <v>0</v>
      </c>
      <c r="W34" s="345">
        <f t="shared" ca="1" si="0"/>
        <v>34558</v>
      </c>
      <c r="X34" s="345">
        <f t="shared" si="0"/>
        <v>0</v>
      </c>
      <c r="Y34" s="138"/>
      <c r="Z34" s="345">
        <f t="shared" ca="1" si="2"/>
        <v>34558</v>
      </c>
    </row>
    <row r="35" spans="1:26">
      <c r="D35" s="308" t="s">
        <v>172</v>
      </c>
      <c r="F35" s="12"/>
      <c r="G35" s="106"/>
      <c r="H35" s="346">
        <f>IF(H$11=$D$6, BGO_volumes!$J35*BGO_volumes!$K35,0)</f>
        <v>0</v>
      </c>
      <c r="I35" s="343">
        <f>IF(I$11=IF($D35="design", $D$5, $D$6), SUMPRODUCT(BGO_volumes!$Q35:$U35,BGO_volumes!$Q$13:$U$13)+BGO_volumes!$O35,0)</f>
        <v>0</v>
      </c>
      <c r="J35" s="344">
        <f>IF(J$11=$D$6, BGO_volumes!$M35,0)</f>
        <v>0</v>
      </c>
      <c r="K35" s="343">
        <f>IF(K$11=$D$6, BGO_volumes!$J35*BGO_volumes!$K35,0)</f>
        <v>0</v>
      </c>
      <c r="L35" s="343">
        <f>IF(L$11=IF($D35="design", $D$5, $D$6), SUMPRODUCT(BGO_volumes!$Q35:$U35,BGO_volumes!$Q$13:$U$13)+BGO_volumes!$O35,0)</f>
        <v>0</v>
      </c>
      <c r="M35" s="344">
        <f>IF(M$11=$D$6, BGO_volumes!$M35,0)</f>
        <v>0</v>
      </c>
      <c r="N35" s="343">
        <f>IF(N$11=$D$6, BGO_volumes!$J35*BGO_volumes!$K35,0)</f>
        <v>0</v>
      </c>
      <c r="O35" s="343">
        <f ca="1">IF(O$11=IF($D35="design", $D$5, $D$6), SUMPRODUCT(BGO_volumes!$Q35:$U35,BGO_volumes!$Q$13:$U$13)+BGO_volumes!$O35,0)</f>
        <v>0</v>
      </c>
      <c r="P35" s="344">
        <f>IF(P$11=$D$6, BGO_volumes!$M35,0)</f>
        <v>0</v>
      </c>
      <c r="Q35" s="343">
        <f>IF(Q$11=$D$6, BGO_volumes!$J35*BGO_volumes!$K35,0)</f>
        <v>0</v>
      </c>
      <c r="R35" s="343">
        <f>IF(R$11=IF($D35="design", $D$5, $D$6), SUMPRODUCT(BGO_volumes!$Q35:$U35,BGO_volumes!$Q$13:$U$13)+BGO_volumes!$O35,0)</f>
        <v>0</v>
      </c>
      <c r="S35" s="344">
        <f>IF(S$11=$D$6, BGO_volumes!$M35,0)</f>
        <v>0</v>
      </c>
      <c r="T35" s="138"/>
      <c r="U35" s="345">
        <f t="shared" si="0"/>
        <v>0</v>
      </c>
      <c r="V35" s="345">
        <f t="shared" si="0"/>
        <v>0</v>
      </c>
      <c r="W35" s="345">
        <f t="shared" ca="1" si="0"/>
        <v>0</v>
      </c>
      <c r="X35" s="345">
        <f t="shared" si="0"/>
        <v>0</v>
      </c>
      <c r="Y35" s="138"/>
      <c r="Z35" s="345">
        <f t="shared" ca="1" si="2"/>
        <v>0</v>
      </c>
    </row>
    <row r="36" spans="1:26">
      <c r="D36" s="308" t="s">
        <v>187</v>
      </c>
      <c r="F36" s="12"/>
      <c r="G36" s="106"/>
      <c r="H36" s="346">
        <f>IF(H$11=$D$6, BGO_volumes!$J36*BGO_volumes!$K36,0)</f>
        <v>0</v>
      </c>
      <c r="I36" s="343">
        <f>IF(I$11=IF($D36="design", $D$5, $D$6), SUMPRODUCT(BGO_volumes!$Q36:$U36,BGO_volumes!$Q$13:$U$13)+BGO_volumes!$O36,0)</f>
        <v>0</v>
      </c>
      <c r="J36" s="344">
        <f>IF(J$11=$D$6, BGO_volumes!$M36,0)</f>
        <v>0</v>
      </c>
      <c r="K36" s="343">
        <f>IF(K$11=$D$6, BGO_volumes!$J36*BGO_volumes!$K36,0)</f>
        <v>0</v>
      </c>
      <c r="L36" s="343">
        <f>IF(L$11=IF($D36="design", $D$5, $D$6), SUMPRODUCT(BGO_volumes!$Q36:$U36,BGO_volumes!$Q$13:$U$13)+BGO_volumes!$O36,0)</f>
        <v>0</v>
      </c>
      <c r="M36" s="344">
        <f>IF(M$11=$D$6, BGO_volumes!$M36,0)</f>
        <v>0</v>
      </c>
      <c r="N36" s="343">
        <f>IF(N$11=$D$6, BGO_volumes!$J36*BGO_volumes!$K36,0)</f>
        <v>0</v>
      </c>
      <c r="O36" s="343">
        <f ca="1">IF(O$11=IF($D36="design", $D$5, $D$6), SUMPRODUCT(BGO_volumes!$Q36:$U36,BGO_volumes!$Q$13:$U$13)+BGO_volumes!$O36,0)</f>
        <v>0</v>
      </c>
      <c r="P36" s="344">
        <f>IF(P$11=$D$6, BGO_volumes!$M36,0)</f>
        <v>0</v>
      </c>
      <c r="Q36" s="343">
        <f>IF(Q$11=$D$6, BGO_volumes!$J36*BGO_volumes!$K36,0)</f>
        <v>0</v>
      </c>
      <c r="R36" s="343">
        <f>IF(R$11=IF($D36="design", $D$5, $D$6), SUMPRODUCT(BGO_volumes!$Q36:$U36,BGO_volumes!$Q$13:$U$13)+BGO_volumes!$O36,0)</f>
        <v>0</v>
      </c>
      <c r="S36" s="344">
        <f>IF(S$11=$D$6, BGO_volumes!$M36,0)</f>
        <v>0</v>
      </c>
      <c r="T36" s="138"/>
      <c r="U36" s="345">
        <f t="shared" si="0"/>
        <v>0</v>
      </c>
      <c r="V36" s="345">
        <f t="shared" si="0"/>
        <v>0</v>
      </c>
      <c r="W36" s="345">
        <f t="shared" ca="1" si="0"/>
        <v>0</v>
      </c>
      <c r="X36" s="345">
        <f t="shared" si="0"/>
        <v>0</v>
      </c>
      <c r="Y36" s="138"/>
      <c r="Z36" s="345">
        <f t="shared" ca="1" si="2"/>
        <v>0</v>
      </c>
    </row>
    <row r="37" spans="1:26"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8"/>
      <c r="U37" s="114"/>
      <c r="V37" s="114"/>
      <c r="W37" s="114"/>
      <c r="X37" s="114"/>
      <c r="Y37" s="308"/>
      <c r="Z37" s="114"/>
    </row>
    <row r="38" spans="1:26" ht="15">
      <c r="A38" s="18"/>
      <c r="B38" s="9" t="s">
        <v>9</v>
      </c>
      <c r="C38" s="18"/>
      <c r="D38" s="18"/>
      <c r="F38" s="12"/>
      <c r="G38" s="106"/>
      <c r="H38" s="18"/>
      <c r="I38" s="18"/>
      <c r="J38" s="106"/>
      <c r="K38" s="18"/>
      <c r="L38" s="18"/>
      <c r="M38" s="106"/>
      <c r="N38" s="18"/>
      <c r="O38" s="18"/>
      <c r="P38" s="106"/>
      <c r="Q38" s="18"/>
      <c r="R38" s="18"/>
      <c r="S38" s="106"/>
      <c r="T38" s="308"/>
      <c r="U38" s="114"/>
      <c r="V38" s="114"/>
      <c r="W38" s="114"/>
      <c r="X38" s="114"/>
      <c r="Y38" s="308"/>
      <c r="Z38" s="114"/>
    </row>
    <row r="39" spans="1:26">
      <c r="C39" s="10" t="s">
        <v>10</v>
      </c>
      <c r="F39" s="12"/>
      <c r="G39" s="106"/>
      <c r="H39" s="18"/>
      <c r="I39" s="18"/>
      <c r="J39" s="106"/>
      <c r="K39" s="18"/>
      <c r="L39" s="18"/>
      <c r="M39" s="106"/>
      <c r="N39" s="18"/>
      <c r="O39" s="18"/>
      <c r="P39" s="106"/>
      <c r="Q39" s="18"/>
      <c r="R39" s="18"/>
      <c r="S39" s="106"/>
      <c r="T39" s="308"/>
      <c r="U39" s="114"/>
      <c r="V39" s="114"/>
      <c r="W39" s="114"/>
      <c r="X39" s="114"/>
      <c r="Y39" s="308"/>
      <c r="Z39" s="114"/>
    </row>
    <row r="40" spans="1:26">
      <c r="D40" t="s">
        <v>11</v>
      </c>
      <c r="F40" s="12"/>
      <c r="G40" s="106"/>
      <c r="H40" s="346">
        <f>IF(H$11=$D$6, BGO_volumes!$J40*BGO_volumes!$K40,0)</f>
        <v>0</v>
      </c>
      <c r="I40" s="343">
        <f>IF(I$11=IF($D40="design", $D$5, $D$6), SUMPRODUCT(BGO_volumes!$Q40:$U40,BGO_volumes!$Q$13:$U$13)+BGO_volumes!$O40,0)</f>
        <v>0</v>
      </c>
      <c r="J40" s="344">
        <f>IF(J$11=$D$6, BGO_volumes!$M40,0)</f>
        <v>0</v>
      </c>
      <c r="K40" s="343">
        <f>IF(K$11=$D$6, BGO_volumes!$J40*BGO_volumes!$K40,0)</f>
        <v>0</v>
      </c>
      <c r="L40" s="343">
        <f>IF(L$11=IF($D40="design", $D$5, $D$6), SUMPRODUCT(BGO_volumes!$Q40:$U40,BGO_volumes!$Q$13:$U$13)+BGO_volumes!$O40,0)</f>
        <v>0</v>
      </c>
      <c r="M40" s="344">
        <f>IF(M$11=$D$6, BGO_volumes!$M40,0)</f>
        <v>0</v>
      </c>
      <c r="N40" s="343">
        <f>IF(N$11=$D$6, BGO_volumes!$J40*BGO_volumes!$K40,0)</f>
        <v>2318734</v>
      </c>
      <c r="O40" s="343">
        <f ca="1">IF(O$11=IF($D40="design", $D$5, $D$6), SUMPRODUCT(BGO_volumes!$Q40:$U40,BGO_volumes!$Q$13:$U$13)+BGO_volumes!$O40,0)</f>
        <v>247418.30806838651</v>
      </c>
      <c r="P40" s="344">
        <f>IF(P$11=$D$6, BGO_volumes!$M40,0)</f>
        <v>0</v>
      </c>
      <c r="Q40" s="343">
        <f>IF(Q$11=$D$6, BGO_volumes!$J40*BGO_volumes!$K40,0)</f>
        <v>0</v>
      </c>
      <c r="R40" s="343">
        <f>IF(R$11=IF($D40="design", $D$5, $D$6), SUMPRODUCT(BGO_volumes!$Q40:$U40,BGO_volumes!$Q$13:$U$13)+BGO_volumes!$O40,0)</f>
        <v>0</v>
      </c>
      <c r="S40" s="344">
        <f>IF(S$11=$D$6, BGO_volumes!$M40,0)</f>
        <v>0</v>
      </c>
      <c r="T40" s="138"/>
      <c r="U40" s="345">
        <f t="shared" ref="U40:X53" si="3">SUMIF($H$11:$S$11,U$11, $H40:$S40)</f>
        <v>0</v>
      </c>
      <c r="V40" s="345">
        <f t="shared" si="3"/>
        <v>0</v>
      </c>
      <c r="W40" s="345">
        <f t="shared" ca="1" si="3"/>
        <v>2566152.3080683863</v>
      </c>
      <c r="X40" s="345">
        <f t="shared" si="3"/>
        <v>0</v>
      </c>
      <c r="Y40" s="138"/>
      <c r="Z40" s="345">
        <f t="shared" ref="Z40:Z56" ca="1" si="4">SUM(U40:X40)</f>
        <v>2566152.3080683863</v>
      </c>
    </row>
    <row r="41" spans="1:26">
      <c r="D41" t="s">
        <v>12</v>
      </c>
      <c r="F41" s="12"/>
      <c r="G41" s="106"/>
      <c r="H41" s="346">
        <f>IF(H$11=$D$6, BGO_volumes!$J41*BGO_volumes!$K41,0)</f>
        <v>0</v>
      </c>
      <c r="I41" s="343">
        <f>IF(I$11=IF($D41="design", $D$5, $D$6), SUMPRODUCT(BGO_volumes!$Q41:$U41,BGO_volumes!$Q$13:$U$13)+BGO_volumes!$O41,0)</f>
        <v>0</v>
      </c>
      <c r="J41" s="344">
        <f>IF(J$11=$D$6, BGO_volumes!$M41,0)</f>
        <v>0</v>
      </c>
      <c r="K41" s="343">
        <f>IF(K$11=$D$6, BGO_volumes!$J41*BGO_volumes!$K41,0)</f>
        <v>0</v>
      </c>
      <c r="L41" s="343">
        <f>IF(L$11=IF($D41="design", $D$5, $D$6), SUMPRODUCT(BGO_volumes!$Q41:$U41,BGO_volumes!$Q$13:$U$13)+BGO_volumes!$O41,0)</f>
        <v>0</v>
      </c>
      <c r="M41" s="344">
        <f>IF(M$11=$D$6, BGO_volumes!$M41,0)</f>
        <v>0</v>
      </c>
      <c r="N41" s="343">
        <f>IF(N$11=$D$6, BGO_volumes!$J41*BGO_volumes!$K41,0)</f>
        <v>144921</v>
      </c>
      <c r="O41" s="343">
        <f ca="1">IF(O$11=IF($D41="design", $D$5, $D$6), SUMPRODUCT(BGO_volumes!$Q41:$U41,BGO_volumes!$Q$13:$U$13)+BGO_volumes!$O41,0)</f>
        <v>0</v>
      </c>
      <c r="P41" s="344">
        <f>IF(P$11=$D$6, BGO_volumes!$M41,0)</f>
        <v>0</v>
      </c>
      <c r="Q41" s="343">
        <f>IF(Q$11=$D$6, BGO_volumes!$J41*BGO_volumes!$K41,0)</f>
        <v>0</v>
      </c>
      <c r="R41" s="343">
        <f>IF(R$11=IF($D41="design", $D$5, $D$6), SUMPRODUCT(BGO_volumes!$Q41:$U41,BGO_volumes!$Q$13:$U$13)+BGO_volumes!$O41,0)</f>
        <v>0</v>
      </c>
      <c r="S41" s="344">
        <f>IF(S$11=$D$6, BGO_volumes!$M41,0)</f>
        <v>0</v>
      </c>
      <c r="T41" s="138"/>
      <c r="U41" s="345">
        <f t="shared" si="3"/>
        <v>0</v>
      </c>
      <c r="V41" s="345">
        <f t="shared" si="3"/>
        <v>0</v>
      </c>
      <c r="W41" s="345">
        <f t="shared" ca="1" si="3"/>
        <v>144921</v>
      </c>
      <c r="X41" s="345">
        <f t="shared" si="3"/>
        <v>0</v>
      </c>
      <c r="Y41" s="138"/>
      <c r="Z41" s="345">
        <f t="shared" ref="Z41:Z52" ca="1" si="5">SUM(U41:X41)</f>
        <v>144921</v>
      </c>
    </row>
    <row r="42" spans="1:26">
      <c r="D42" t="s">
        <v>178</v>
      </c>
      <c r="F42" s="12"/>
      <c r="G42" s="106"/>
      <c r="H42" s="346">
        <f>IF(H$11=$D$6, BGO_volumes!$J42*BGO_volumes!$K42,0)</f>
        <v>0</v>
      </c>
      <c r="I42" s="343">
        <f>IF(I$11=IF($D42="design", $D$5, $D$6), SUMPRODUCT(BGO_volumes!$Q42:$U42,BGO_volumes!$Q$13:$U$13)+BGO_volumes!$O42,0)</f>
        <v>0</v>
      </c>
      <c r="J42" s="344">
        <f>IF(J$11=$D$6, BGO_volumes!$M42,0)</f>
        <v>0</v>
      </c>
      <c r="K42" s="343">
        <f>IF(K$11=$D$6, BGO_volumes!$J42*BGO_volumes!$K42,0)</f>
        <v>0</v>
      </c>
      <c r="L42" s="343">
        <f>IF(L$11=IF($D42="design", $D$5, $D$6), SUMPRODUCT(BGO_volumes!$Q42:$U42,BGO_volumes!$Q$13:$U$13)+BGO_volumes!$O42,0)</f>
        <v>0</v>
      </c>
      <c r="M42" s="344">
        <f>IF(M$11=$D$6, BGO_volumes!$M42,0)</f>
        <v>0</v>
      </c>
      <c r="N42" s="343">
        <f>IF(N$11=$D$6, BGO_volumes!$J42*BGO_volumes!$K42,0)</f>
        <v>0</v>
      </c>
      <c r="O42" s="343">
        <f ca="1">IF(O$11=IF($D42="design", $D$5, $D$6), SUMPRODUCT(BGO_volumes!$Q42:$U42,BGO_volumes!$Q$13:$U$13)+BGO_volumes!$O42,0)</f>
        <v>0</v>
      </c>
      <c r="P42" s="344">
        <f>IF(P$11=$D$6, BGO_volumes!$M42,0)</f>
        <v>0</v>
      </c>
      <c r="Q42" s="343">
        <f>IF(Q$11=$D$6, BGO_volumes!$J42*BGO_volumes!$K42,0)</f>
        <v>0</v>
      </c>
      <c r="R42" s="343">
        <f>IF(R$11=IF($D42="design", $D$5, $D$6), SUMPRODUCT(BGO_volumes!$Q42:$U42,BGO_volumes!$Q$13:$U$13)+BGO_volumes!$O42,0)</f>
        <v>0</v>
      </c>
      <c r="S42" s="344">
        <f>IF(S$11=$D$6, BGO_volumes!$M42,0)</f>
        <v>0</v>
      </c>
      <c r="T42" s="138"/>
      <c r="U42" s="345">
        <f t="shared" si="3"/>
        <v>0</v>
      </c>
      <c r="V42" s="345">
        <f t="shared" si="3"/>
        <v>0</v>
      </c>
      <c r="W42" s="345">
        <f t="shared" ca="1" si="3"/>
        <v>0</v>
      </c>
      <c r="X42" s="345">
        <f t="shared" si="3"/>
        <v>0</v>
      </c>
      <c r="Y42" s="138"/>
      <c r="Z42" s="345">
        <f t="shared" ca="1" si="5"/>
        <v>0</v>
      </c>
    </row>
    <row r="43" spans="1:26">
      <c r="D43" t="s">
        <v>13</v>
      </c>
      <c r="F43" s="12"/>
      <c r="G43" s="106"/>
      <c r="H43" s="346">
        <f>IF(H$11=$D$6, BGO_volumes!$J43*BGO_volumes!$K43,0)</f>
        <v>0</v>
      </c>
      <c r="I43" s="343">
        <f>IF(I$11=IF($D43="design", $D$5, $D$6), SUMPRODUCT(BGO_volumes!$Q43:$U43,BGO_volumes!$Q$13:$U$13)+BGO_volumes!$O43,0)</f>
        <v>0</v>
      </c>
      <c r="J43" s="344">
        <f>IF(J$11=$D$6, BGO_volumes!$M43,0)</f>
        <v>0</v>
      </c>
      <c r="K43" s="343">
        <f>IF(K$11=$D$6, BGO_volumes!$J43*BGO_volumes!$K43,0)</f>
        <v>0</v>
      </c>
      <c r="L43" s="343">
        <f>IF(L$11=IF($D43="design", $D$5, $D$6), SUMPRODUCT(BGO_volumes!$Q43:$U43,BGO_volumes!$Q$13:$U$13)+BGO_volumes!$O43,0)</f>
        <v>0</v>
      </c>
      <c r="M43" s="344">
        <f>IF(M$11=$D$6, BGO_volumes!$M43,0)</f>
        <v>0</v>
      </c>
      <c r="N43" s="343">
        <f>IF(N$11=$D$6, BGO_volumes!$J43*BGO_volumes!$K43,0)</f>
        <v>133618</v>
      </c>
      <c r="O43" s="343">
        <f ca="1">IF(O$11=IF($D43="design", $D$5, $D$6), SUMPRODUCT(BGO_volumes!$Q43:$U43,BGO_volumes!$Q$13:$U$13)+BGO_volumes!$O43,0)</f>
        <v>0</v>
      </c>
      <c r="P43" s="344">
        <f>IF(P$11=$D$6, BGO_volumes!$M43,0)</f>
        <v>0</v>
      </c>
      <c r="Q43" s="343">
        <f>IF(Q$11=$D$6, BGO_volumes!$J43*BGO_volumes!$K43,0)</f>
        <v>0</v>
      </c>
      <c r="R43" s="343">
        <f>IF(R$11=IF($D43="design", $D$5, $D$6), SUMPRODUCT(BGO_volumes!$Q43:$U43,BGO_volumes!$Q$13:$U$13)+BGO_volumes!$O43,0)</f>
        <v>0</v>
      </c>
      <c r="S43" s="344">
        <f>IF(S$11=$D$6, BGO_volumes!$M43,0)</f>
        <v>0</v>
      </c>
      <c r="T43" s="138"/>
      <c r="U43" s="345">
        <f t="shared" si="3"/>
        <v>0</v>
      </c>
      <c r="V43" s="345">
        <f t="shared" si="3"/>
        <v>0</v>
      </c>
      <c r="W43" s="345">
        <f t="shared" ca="1" si="3"/>
        <v>133618</v>
      </c>
      <c r="X43" s="345">
        <f t="shared" si="3"/>
        <v>0</v>
      </c>
      <c r="Y43" s="138"/>
      <c r="Z43" s="345">
        <f t="shared" ca="1" si="5"/>
        <v>133618</v>
      </c>
    </row>
    <row r="44" spans="1:26">
      <c r="D44" t="s">
        <v>23</v>
      </c>
      <c r="F44" s="12"/>
      <c r="G44" s="106"/>
      <c r="H44" s="346">
        <f>IF(H$11=$D$6, BGO_volumes!$J44*BGO_volumes!$K44,0)</f>
        <v>0</v>
      </c>
      <c r="I44" s="343">
        <f>IF(I$11=IF($D44="design", $D$5, $D$6), SUMPRODUCT(BGO_volumes!$Q44:$U44,BGO_volumes!$Q$13:$U$13)+BGO_volumes!$O44,0)</f>
        <v>0</v>
      </c>
      <c r="J44" s="344">
        <f>IF(J$11=$D$6, BGO_volumes!$M44,0)</f>
        <v>0</v>
      </c>
      <c r="K44" s="343">
        <f>IF(K$11=$D$6, BGO_volumes!$J44*BGO_volumes!$K44,0)</f>
        <v>0</v>
      </c>
      <c r="L44" s="343">
        <f>IF(L$11=IF($D44="design", $D$5, $D$6), SUMPRODUCT(BGO_volumes!$Q44:$U44,BGO_volumes!$Q$13:$U$13)+BGO_volumes!$O44,0)</f>
        <v>0</v>
      </c>
      <c r="M44" s="344">
        <f>IF(M$11=$D$6, BGO_volumes!$M44,0)</f>
        <v>0</v>
      </c>
      <c r="N44" s="343">
        <f>IF(N$11=$D$6, BGO_volumes!$J44*BGO_volumes!$K44,0)</f>
        <v>94682</v>
      </c>
      <c r="O44" s="343">
        <f ca="1">IF(O$11=IF($D44="design", $D$5, $D$6), SUMPRODUCT(BGO_volumes!$Q44:$U44,BGO_volumes!$Q$13:$U$13)+BGO_volumes!$O44,0)</f>
        <v>0</v>
      </c>
      <c r="P44" s="344">
        <f>IF(P$11=$D$6, BGO_volumes!$M44,0)</f>
        <v>0</v>
      </c>
      <c r="Q44" s="343">
        <f>IF(Q$11=$D$6, BGO_volumes!$J44*BGO_volumes!$K44,0)</f>
        <v>0</v>
      </c>
      <c r="R44" s="343">
        <f>IF(R$11=IF($D44="design", $D$5, $D$6), SUMPRODUCT(BGO_volumes!$Q44:$U44,BGO_volumes!$Q$13:$U$13)+BGO_volumes!$O44,0)</f>
        <v>0</v>
      </c>
      <c r="S44" s="344">
        <f>IF(S$11=$D$6, BGO_volumes!$M44,0)</f>
        <v>0</v>
      </c>
      <c r="T44" s="138"/>
      <c r="U44" s="345">
        <f t="shared" si="3"/>
        <v>0</v>
      </c>
      <c r="V44" s="345">
        <f t="shared" si="3"/>
        <v>0</v>
      </c>
      <c r="W44" s="345">
        <f t="shared" ca="1" si="3"/>
        <v>94682</v>
      </c>
      <c r="X44" s="345">
        <f t="shared" si="3"/>
        <v>0</v>
      </c>
      <c r="Y44" s="138"/>
      <c r="Z44" s="345">
        <f t="shared" ca="1" si="5"/>
        <v>94682</v>
      </c>
    </row>
    <row r="45" spans="1:26">
      <c r="D45" t="s">
        <v>24</v>
      </c>
      <c r="F45" s="12"/>
      <c r="G45" s="106"/>
      <c r="H45" s="346">
        <f>IF(H$11=$D$6, BGO_volumes!$J45*BGO_volumes!$K45,0)</f>
        <v>0</v>
      </c>
      <c r="I45" s="343">
        <f>IF(I$11=IF($D45="design", $D$5, $D$6), SUMPRODUCT(BGO_volumes!$Q45:$U45,BGO_volumes!$Q$13:$U$13)+BGO_volumes!$O45,0)</f>
        <v>0</v>
      </c>
      <c r="J45" s="344">
        <f>IF(J$11=$D$6, BGO_volumes!$M45,0)</f>
        <v>0</v>
      </c>
      <c r="K45" s="343">
        <f>IF(K$11=$D$6, BGO_volumes!$J45*BGO_volumes!$K45,0)</f>
        <v>0</v>
      </c>
      <c r="L45" s="343">
        <f>IF(L$11=IF($D45="design", $D$5, $D$6), SUMPRODUCT(BGO_volumes!$Q45:$U45,BGO_volumes!$Q$13:$U$13)+BGO_volumes!$O45,0)</f>
        <v>0</v>
      </c>
      <c r="M45" s="344">
        <f>IF(M$11=$D$6, BGO_volumes!$M45,0)</f>
        <v>0</v>
      </c>
      <c r="N45" s="343">
        <f>IF(N$11=$D$6, BGO_volumes!$J45*BGO_volumes!$K45,0)</f>
        <v>0</v>
      </c>
      <c r="O45" s="343">
        <f ca="1">IF(O$11=IF($D45="design", $D$5, $D$6), SUMPRODUCT(BGO_volumes!$Q45:$U45,BGO_volumes!$Q$13:$U$13)+BGO_volumes!$O45,0)</f>
        <v>0</v>
      </c>
      <c r="P45" s="344">
        <f>IF(P$11=$D$6, BGO_volumes!$M45,0)</f>
        <v>0</v>
      </c>
      <c r="Q45" s="343">
        <f>IF(Q$11=$D$6, BGO_volumes!$J45*BGO_volumes!$K45,0)</f>
        <v>0</v>
      </c>
      <c r="R45" s="343">
        <f>IF(R$11=IF($D45="design", $D$5, $D$6), SUMPRODUCT(BGO_volumes!$Q45:$U45,BGO_volumes!$Q$13:$U$13)+BGO_volumes!$O45,0)</f>
        <v>0</v>
      </c>
      <c r="S45" s="344">
        <f>IF(S$11=$D$6, BGO_volumes!$M45,0)</f>
        <v>0</v>
      </c>
      <c r="T45" s="138"/>
      <c r="U45" s="345">
        <f t="shared" si="3"/>
        <v>0</v>
      </c>
      <c r="V45" s="345">
        <f t="shared" si="3"/>
        <v>0</v>
      </c>
      <c r="W45" s="345">
        <f t="shared" ca="1" si="3"/>
        <v>0</v>
      </c>
      <c r="X45" s="345">
        <f t="shared" si="3"/>
        <v>0</v>
      </c>
      <c r="Y45" s="138"/>
      <c r="Z45" s="345">
        <f t="shared" ca="1" si="5"/>
        <v>0</v>
      </c>
    </row>
    <row r="46" spans="1:26">
      <c r="D46" t="s">
        <v>14</v>
      </c>
      <c r="F46" s="12"/>
      <c r="G46" s="106"/>
      <c r="H46" s="346">
        <f>IF(H$11=$D$6, BGO_volumes!$J46*BGO_volumes!$K46,0)</f>
        <v>0</v>
      </c>
      <c r="I46" s="343">
        <f>IF(I$11=IF($D46="design", $D$5, $D$6), SUMPRODUCT(BGO_volumes!$Q46:$U46,BGO_volumes!$Q$13:$U$13)+BGO_volumes!$O46,0)</f>
        <v>0</v>
      </c>
      <c r="J46" s="344">
        <f>IF(J$11=$D$6, BGO_volumes!$M46,0)</f>
        <v>0</v>
      </c>
      <c r="K46" s="343">
        <f>IF(K$11=$D$6, BGO_volumes!$J46*BGO_volumes!$K46,0)</f>
        <v>0</v>
      </c>
      <c r="L46" s="343">
        <f>IF(L$11=IF($D46="design", $D$5, $D$6), SUMPRODUCT(BGO_volumes!$Q46:$U46,BGO_volumes!$Q$13:$U$13)+BGO_volumes!$O46,0)</f>
        <v>0</v>
      </c>
      <c r="M46" s="344">
        <f>IF(M$11=$D$6, BGO_volumes!$M46,0)</f>
        <v>0</v>
      </c>
      <c r="N46" s="343">
        <f>IF(N$11=$D$6, BGO_volumes!$J46*BGO_volumes!$K46,0)</f>
        <v>0</v>
      </c>
      <c r="O46" s="343">
        <f ca="1">IF(O$11=IF($D46="design", $D$5, $D$6), SUMPRODUCT(BGO_volumes!$Q46:$U46,BGO_volumes!$Q$13:$U$13)+BGO_volumes!$O46,0)</f>
        <v>0</v>
      </c>
      <c r="P46" s="344">
        <f>IF(P$11=$D$6, BGO_volumes!$M46,0)</f>
        <v>0</v>
      </c>
      <c r="Q46" s="343">
        <f>IF(Q$11=$D$6, BGO_volumes!$J46*BGO_volumes!$K46,0)</f>
        <v>0</v>
      </c>
      <c r="R46" s="343">
        <f>IF(R$11=IF($D46="design", $D$5, $D$6), SUMPRODUCT(BGO_volumes!$Q46:$U46,BGO_volumes!$Q$13:$U$13)+BGO_volumes!$O46,0)</f>
        <v>0</v>
      </c>
      <c r="S46" s="344">
        <f>IF(S$11=$D$6, BGO_volumes!$M46,0)</f>
        <v>0</v>
      </c>
      <c r="T46" s="138"/>
      <c r="U46" s="345">
        <f t="shared" si="3"/>
        <v>0</v>
      </c>
      <c r="V46" s="345">
        <f t="shared" si="3"/>
        <v>0</v>
      </c>
      <c r="W46" s="345">
        <f t="shared" ca="1" si="3"/>
        <v>0</v>
      </c>
      <c r="X46" s="345">
        <f t="shared" si="3"/>
        <v>0</v>
      </c>
      <c r="Y46" s="138"/>
      <c r="Z46" s="345">
        <f t="shared" ca="1" si="5"/>
        <v>0</v>
      </c>
    </row>
    <row r="47" spans="1:26">
      <c r="D47" t="s">
        <v>15</v>
      </c>
      <c r="F47" s="12"/>
      <c r="G47" s="106"/>
      <c r="H47" s="346">
        <f>IF(H$11=$D$6, BGO_volumes!$J47*BGO_volumes!$K47,0)</f>
        <v>0</v>
      </c>
      <c r="I47" s="343">
        <f>IF(I$11=IF($D47="design", $D$5, $D$6), SUMPRODUCT(BGO_volumes!$Q47:$U47,BGO_volumes!$Q$13:$U$13)+BGO_volumes!$O47,0)</f>
        <v>0</v>
      </c>
      <c r="J47" s="344">
        <f>IF(J$11=$D$6, BGO_volumes!$M47,0)</f>
        <v>0</v>
      </c>
      <c r="K47" s="343">
        <f>IF(K$11=$D$6, BGO_volumes!$J47*BGO_volumes!$K47,0)</f>
        <v>0</v>
      </c>
      <c r="L47" s="343">
        <f>IF(L$11=IF($D47="design", $D$5, $D$6), SUMPRODUCT(BGO_volumes!$Q47:$U47,BGO_volumes!$Q$13:$U$13)+BGO_volumes!$O47,0)</f>
        <v>0</v>
      </c>
      <c r="M47" s="344">
        <f>IF(M$11=$D$6, BGO_volumes!$M47,0)</f>
        <v>0</v>
      </c>
      <c r="N47" s="343">
        <f>IF(N$11=$D$6, BGO_volumes!$J47*BGO_volumes!$K47,0)</f>
        <v>48307</v>
      </c>
      <c r="O47" s="343">
        <f ca="1">IF(O$11=IF($D47="design", $D$5, $D$6), SUMPRODUCT(BGO_volumes!$Q47:$U47,BGO_volumes!$Q$13:$U$13)+BGO_volumes!$O47,0)</f>
        <v>0</v>
      </c>
      <c r="P47" s="344">
        <f>IF(P$11=$D$6, BGO_volumes!$M47,0)</f>
        <v>0</v>
      </c>
      <c r="Q47" s="343">
        <f>IF(Q$11=$D$6, BGO_volumes!$J47*BGO_volumes!$K47,0)</f>
        <v>0</v>
      </c>
      <c r="R47" s="343">
        <f>IF(R$11=IF($D47="design", $D$5, $D$6), SUMPRODUCT(BGO_volumes!$Q47:$U47,BGO_volumes!$Q$13:$U$13)+BGO_volumes!$O47,0)</f>
        <v>0</v>
      </c>
      <c r="S47" s="344">
        <f>IF(S$11=$D$6, BGO_volumes!$M47,0)</f>
        <v>0</v>
      </c>
      <c r="T47" s="138"/>
      <c r="U47" s="345">
        <f t="shared" si="3"/>
        <v>0</v>
      </c>
      <c r="V47" s="345">
        <f t="shared" si="3"/>
        <v>0</v>
      </c>
      <c r="W47" s="345">
        <f t="shared" ca="1" si="3"/>
        <v>48307</v>
      </c>
      <c r="X47" s="345">
        <f t="shared" si="3"/>
        <v>0</v>
      </c>
      <c r="Y47" s="138"/>
      <c r="Z47" s="345">
        <f t="shared" ca="1" si="5"/>
        <v>48307</v>
      </c>
    </row>
    <row r="48" spans="1:26">
      <c r="D48" t="s">
        <v>92</v>
      </c>
      <c r="F48" s="12"/>
      <c r="G48" s="106"/>
      <c r="H48" s="346">
        <f>IF(H$11=$D$6, BGO_volumes!$J48*BGO_volumes!$K48,0)</f>
        <v>0</v>
      </c>
      <c r="I48" s="343">
        <f>IF(I$11=IF($D48="design", $D$5, $D$6), SUMPRODUCT(BGO_volumes!$Q48:$U48,BGO_volumes!$Q$13:$U$13)+BGO_volumes!$O48,0)</f>
        <v>0</v>
      </c>
      <c r="J48" s="344">
        <f>IF(J$11=$D$6, BGO_volumes!$M48,0)</f>
        <v>0</v>
      </c>
      <c r="K48" s="343">
        <f>IF(K$11=$D$6, BGO_volumes!$J48*BGO_volumes!$K48,0)</f>
        <v>0</v>
      </c>
      <c r="L48" s="343">
        <f>IF(L$11=IF($D48="design", $D$5, $D$6), SUMPRODUCT(BGO_volumes!$Q48:$U48,BGO_volumes!$Q$13:$U$13)+BGO_volumes!$O48,0)</f>
        <v>0</v>
      </c>
      <c r="M48" s="344">
        <f>IF(M$11=$D$6, BGO_volumes!$M48,0)</f>
        <v>0</v>
      </c>
      <c r="N48" s="343">
        <f>IF(N$11=$D$6, BGO_volumes!$J48*BGO_volumes!$K48,0)</f>
        <v>0</v>
      </c>
      <c r="O48" s="343">
        <f ca="1">IF(O$11=IF($D48="design", $D$5, $D$6), SUMPRODUCT(BGO_volumes!$Q48:$U48,BGO_volumes!$Q$13:$U$13)+BGO_volumes!$O48,0)</f>
        <v>0</v>
      </c>
      <c r="P48" s="344">
        <f>IF(P$11=$D$6, BGO_volumes!$M48,0)</f>
        <v>0</v>
      </c>
      <c r="Q48" s="343">
        <f>IF(Q$11=$D$6, BGO_volumes!$J48*BGO_volumes!$K48,0)</f>
        <v>0</v>
      </c>
      <c r="R48" s="343">
        <f>IF(R$11=IF($D48="design", $D$5, $D$6), SUMPRODUCT(BGO_volumes!$Q48:$U48,BGO_volumes!$Q$13:$U$13)+BGO_volumes!$O48,0)</f>
        <v>0</v>
      </c>
      <c r="S48" s="344">
        <f>IF(S$11=$D$6, BGO_volumes!$M48,0)</f>
        <v>0</v>
      </c>
      <c r="T48" s="138"/>
      <c r="U48" s="345">
        <f t="shared" si="3"/>
        <v>0</v>
      </c>
      <c r="V48" s="345">
        <f t="shared" si="3"/>
        <v>0</v>
      </c>
      <c r="W48" s="345">
        <f t="shared" ca="1" si="3"/>
        <v>0</v>
      </c>
      <c r="X48" s="345">
        <f t="shared" si="3"/>
        <v>0</v>
      </c>
      <c r="Y48" s="138"/>
      <c r="Z48" s="345">
        <f t="shared" ca="1" si="5"/>
        <v>0</v>
      </c>
    </row>
    <row r="49" spans="1:16361">
      <c r="D49" t="s">
        <v>57</v>
      </c>
      <c r="F49" s="12"/>
      <c r="G49" s="106"/>
      <c r="H49" s="346">
        <f>IF(H$11=$D$6, BGO_volumes!$J49*BGO_volumes!$K49,0)</f>
        <v>0</v>
      </c>
      <c r="I49" s="343">
        <f>IF(I$11=IF($D49="design", $D$5, $D$6), SUMPRODUCT(BGO_volumes!$Q49:$U49,BGO_volumes!$Q$13:$U$13)+BGO_volumes!$O49,0)</f>
        <v>0</v>
      </c>
      <c r="J49" s="344">
        <f>IF(J$11=$D$6, BGO_volumes!$M49,0)</f>
        <v>0</v>
      </c>
      <c r="K49" s="343">
        <f>IF(K$11=$D$6, BGO_volumes!$J49*BGO_volumes!$K49,0)</f>
        <v>0</v>
      </c>
      <c r="L49" s="343">
        <f>IF(L$11=IF($D49="design", $D$5, $D$6), SUMPRODUCT(BGO_volumes!$Q49:$U49,BGO_volumes!$Q$13:$U$13)+BGO_volumes!$O49,0)</f>
        <v>0</v>
      </c>
      <c r="M49" s="344">
        <f>IF(M$11=$D$6, BGO_volumes!$M49,0)</f>
        <v>0</v>
      </c>
      <c r="N49" s="343">
        <f>IF(N$11=$D$6, BGO_volumes!$J49*BGO_volumes!$K49,0)</f>
        <v>0</v>
      </c>
      <c r="O49" s="343">
        <f ca="1">IF(O$11=IF($D49="design", $D$5, $D$6), SUMPRODUCT(BGO_volumes!$Q49:$U49,BGO_volumes!$Q$13:$U$13)+BGO_volumes!$O49,0)</f>
        <v>0</v>
      </c>
      <c r="P49" s="344">
        <f>IF(P$11=$D$6, BGO_volumes!$M49,0)</f>
        <v>0</v>
      </c>
      <c r="Q49" s="343">
        <f>IF(Q$11=$D$6, BGO_volumes!$J49*BGO_volumes!$K49,0)</f>
        <v>0</v>
      </c>
      <c r="R49" s="343">
        <f>IF(R$11=IF($D49="design", $D$5, $D$6), SUMPRODUCT(BGO_volumes!$Q49:$U49,BGO_volumes!$Q$13:$U$13)+BGO_volumes!$O49,0)</f>
        <v>0</v>
      </c>
      <c r="S49" s="344">
        <f>IF(S$11=$D$6, BGO_volumes!$M49,0)</f>
        <v>0</v>
      </c>
      <c r="T49" s="138"/>
      <c r="U49" s="345">
        <f t="shared" si="3"/>
        <v>0</v>
      </c>
      <c r="V49" s="345">
        <f t="shared" si="3"/>
        <v>0</v>
      </c>
      <c r="W49" s="345">
        <f t="shared" ca="1" si="3"/>
        <v>0</v>
      </c>
      <c r="X49" s="345">
        <f t="shared" si="3"/>
        <v>0</v>
      </c>
      <c r="Y49" s="138"/>
      <c r="Z49" s="345">
        <f t="shared" ca="1" si="5"/>
        <v>0</v>
      </c>
    </row>
    <row r="50" spans="1:16361">
      <c r="D50" t="s">
        <v>16</v>
      </c>
      <c r="F50" s="12"/>
      <c r="G50" s="106"/>
      <c r="H50" s="346">
        <f>IF(H$11=$D$6, BGO_volumes!$J50*BGO_volumes!$K50,0)</f>
        <v>0</v>
      </c>
      <c r="I50" s="343">
        <f>IF(I$11=IF($D50="design", $D$5, $D$6), SUMPRODUCT(BGO_volumes!$Q50:$U50,BGO_volumes!$Q$13:$U$13)+BGO_volumes!$O50,0)</f>
        <v>0</v>
      </c>
      <c r="J50" s="344">
        <f>IF(J$11=$D$6, BGO_volumes!$M50,0)</f>
        <v>0</v>
      </c>
      <c r="K50" s="343">
        <f>IF(K$11=$D$6, BGO_volumes!$J50*BGO_volumes!$K50,0)</f>
        <v>0</v>
      </c>
      <c r="L50" s="343">
        <f>IF(L$11=IF($D50="design", $D$5, $D$6), SUMPRODUCT(BGO_volumes!$Q50:$U50,BGO_volumes!$Q$13:$U$13)+BGO_volumes!$O50,0)</f>
        <v>0</v>
      </c>
      <c r="M50" s="344">
        <f>IF(M$11=$D$6, BGO_volumes!$M50,0)</f>
        <v>0</v>
      </c>
      <c r="N50" s="343">
        <f>IF(N$11=$D$6, BGO_volumes!$J50*BGO_volumes!$K50,0)</f>
        <v>0</v>
      </c>
      <c r="O50" s="343">
        <f ca="1">IF(O$11=IF($D50="design", $D$5, $D$6), SUMPRODUCT(BGO_volumes!$Q50:$U50,BGO_volumes!$Q$13:$U$13)+BGO_volumes!$O50,0)</f>
        <v>0</v>
      </c>
      <c r="P50" s="344">
        <f>IF(P$11=$D$6, BGO_volumes!$M50,0)</f>
        <v>0</v>
      </c>
      <c r="Q50" s="343">
        <f>IF(Q$11=$D$6, BGO_volumes!$J50*BGO_volumes!$K50,0)</f>
        <v>0</v>
      </c>
      <c r="R50" s="343">
        <f>IF(R$11=IF($D50="design", $D$5, $D$6), SUMPRODUCT(BGO_volumes!$Q50:$U50,BGO_volumes!$Q$13:$U$13)+BGO_volumes!$O50,0)</f>
        <v>0</v>
      </c>
      <c r="S50" s="344">
        <f>IF(S$11=$D$6, BGO_volumes!$M50,0)</f>
        <v>0</v>
      </c>
      <c r="T50" s="138"/>
      <c r="U50" s="345">
        <f t="shared" si="3"/>
        <v>0</v>
      </c>
      <c r="V50" s="345">
        <f t="shared" si="3"/>
        <v>0</v>
      </c>
      <c r="W50" s="345">
        <f t="shared" ca="1" si="3"/>
        <v>0</v>
      </c>
      <c r="X50" s="345">
        <f t="shared" si="3"/>
        <v>0</v>
      </c>
      <c r="Y50" s="138"/>
      <c r="Z50" s="345">
        <f t="shared" ca="1" si="5"/>
        <v>0</v>
      </c>
    </row>
    <row r="51" spans="1:16361">
      <c r="D51" s="315" t="s">
        <v>169</v>
      </c>
      <c r="F51" s="12"/>
      <c r="G51" s="106"/>
      <c r="H51" s="346">
        <f>IF(H$11=$D$6, BGO_volumes!$J51*BGO_volumes!$K51,0)</f>
        <v>0</v>
      </c>
      <c r="I51" s="343">
        <f>IF(I$11=IF($D51="design", $D$5, $D$6), SUMPRODUCT(BGO_volumes!$Q51:$U51,BGO_volumes!$Q$13:$U$13)+BGO_volumes!$O51,0)</f>
        <v>0</v>
      </c>
      <c r="J51" s="344">
        <f>IF(J$11=$D$6, BGO_volumes!$M51,0)</f>
        <v>0</v>
      </c>
      <c r="K51" s="343">
        <f>IF(K$11=$D$6, BGO_volumes!$J51*BGO_volumes!$K51,0)</f>
        <v>0</v>
      </c>
      <c r="L51" s="343">
        <f>IF(L$11=IF($D51="design", $D$5, $D$6), SUMPRODUCT(BGO_volumes!$Q51:$U51,BGO_volumes!$Q$13:$U$13)+BGO_volumes!$O51,0)</f>
        <v>0</v>
      </c>
      <c r="M51" s="344">
        <f>IF(M$11=$D$6, BGO_volumes!$M51,0)</f>
        <v>0</v>
      </c>
      <c r="N51" s="343">
        <f>IF(N$11=$D$6, BGO_volumes!$J51*BGO_volumes!$K51,0)</f>
        <v>216852</v>
      </c>
      <c r="O51" s="343">
        <f ca="1">IF(O$11=IF($D51="design", $D$5, $D$6), SUMPRODUCT(BGO_volumes!$Q51:$U51,BGO_volumes!$Q$13:$U$13)+BGO_volumes!$O51,0)</f>
        <v>0</v>
      </c>
      <c r="P51" s="344">
        <f>IF(P$11=$D$6, BGO_volumes!$M51,0)</f>
        <v>0</v>
      </c>
      <c r="Q51" s="343">
        <f>IF(Q$11=$D$6, BGO_volumes!$J51*BGO_volumes!$K51,0)</f>
        <v>0</v>
      </c>
      <c r="R51" s="343">
        <f>IF(R$11=IF($D51="design", $D$5, $D$6), SUMPRODUCT(BGO_volumes!$Q51:$U51,BGO_volumes!$Q$13:$U$13)+BGO_volumes!$O51,0)</f>
        <v>0</v>
      </c>
      <c r="S51" s="344">
        <f>IF(S$11=$D$6, BGO_volumes!$M51,0)</f>
        <v>0</v>
      </c>
      <c r="T51" s="138"/>
      <c r="U51" s="345">
        <f t="shared" si="3"/>
        <v>0</v>
      </c>
      <c r="V51" s="345">
        <f t="shared" si="3"/>
        <v>0</v>
      </c>
      <c r="W51" s="345">
        <f t="shared" ca="1" si="3"/>
        <v>216852</v>
      </c>
      <c r="X51" s="345">
        <f t="shared" si="3"/>
        <v>0</v>
      </c>
      <c r="Y51" s="138"/>
      <c r="Z51" s="345">
        <f t="shared" ca="1" si="5"/>
        <v>216852</v>
      </c>
    </row>
    <row r="52" spans="1:16361">
      <c r="D52" s="315" t="s">
        <v>160</v>
      </c>
      <c r="F52" s="12"/>
      <c r="G52" s="106"/>
      <c r="H52" s="346">
        <f>IF(H$11=$D$6, BGO_volumes!$J52*BGO_volumes!$K52,0)</f>
        <v>0</v>
      </c>
      <c r="I52" s="343">
        <f>IF(I$11=IF($D52="design", $D$5, $D$6), SUMPRODUCT(BGO_volumes!$Q52:$U52,BGO_volumes!$Q$13:$U$13)+BGO_volumes!$O52,0)</f>
        <v>0</v>
      </c>
      <c r="J52" s="344">
        <f>IF(J$11=$D$6, BGO_volumes!$M52,0)</f>
        <v>0</v>
      </c>
      <c r="K52" s="343">
        <f>IF(K$11=$D$6, BGO_volumes!$J52*BGO_volumes!$K52,0)</f>
        <v>0</v>
      </c>
      <c r="L52" s="343">
        <f>IF(L$11=IF($D52="design", $D$5, $D$6), SUMPRODUCT(BGO_volumes!$Q52:$U52,BGO_volumes!$Q$13:$U$13)+BGO_volumes!$O52,0)</f>
        <v>0</v>
      </c>
      <c r="M52" s="344">
        <f>IF(M$11=$D$6, BGO_volumes!$M52,0)</f>
        <v>0</v>
      </c>
      <c r="N52" s="343">
        <f>IF(N$11=$D$6, BGO_volumes!$J52*BGO_volumes!$K52,0)</f>
        <v>245595</v>
      </c>
      <c r="O52" s="343">
        <f ca="1">IF(O$11=IF($D52="design", $D$5, $D$6), SUMPRODUCT(BGO_volumes!$Q52:$U52,BGO_volumes!$Q$13:$U$13)+BGO_volumes!$O52,0)</f>
        <v>0</v>
      </c>
      <c r="P52" s="344">
        <f>IF(P$11=$D$6, BGO_volumes!$M52,0)</f>
        <v>0</v>
      </c>
      <c r="Q52" s="343">
        <f>IF(Q$11=$D$6, BGO_volumes!$J52*BGO_volumes!$K52,0)</f>
        <v>0</v>
      </c>
      <c r="R52" s="343">
        <f>IF(R$11=IF($D52="design", $D$5, $D$6), SUMPRODUCT(BGO_volumes!$Q52:$U52,BGO_volumes!$Q$13:$U$13)+BGO_volumes!$O52,0)</f>
        <v>0</v>
      </c>
      <c r="S52" s="344">
        <f>IF(S$11=$D$6, BGO_volumes!$M52,0)</f>
        <v>0</v>
      </c>
      <c r="T52" s="138"/>
      <c r="U52" s="345">
        <f t="shared" si="3"/>
        <v>0</v>
      </c>
      <c r="V52" s="345">
        <f t="shared" si="3"/>
        <v>0</v>
      </c>
      <c r="W52" s="345">
        <f t="shared" ca="1" si="3"/>
        <v>245595</v>
      </c>
      <c r="X52" s="345">
        <f t="shared" si="3"/>
        <v>0</v>
      </c>
      <c r="Y52" s="138"/>
      <c r="Z52" s="345">
        <f t="shared" ca="1" si="5"/>
        <v>245595</v>
      </c>
    </row>
    <row r="53" spans="1:16361">
      <c r="F53" s="12"/>
      <c r="G53" s="106"/>
      <c r="H53" s="18"/>
      <c r="I53" s="18"/>
      <c r="J53" s="106"/>
      <c r="K53" s="18"/>
      <c r="L53" s="18"/>
      <c r="M53" s="106"/>
      <c r="N53" s="18"/>
      <c r="O53" s="18"/>
      <c r="P53" s="106"/>
      <c r="Q53" s="18"/>
      <c r="R53" s="18"/>
      <c r="S53" s="106"/>
      <c r="T53" s="308"/>
      <c r="U53" s="112">
        <f t="shared" si="3"/>
        <v>0</v>
      </c>
      <c r="V53" s="112">
        <f t="shared" si="3"/>
        <v>0</v>
      </c>
      <c r="W53" s="112">
        <f t="shared" si="3"/>
        <v>0</v>
      </c>
      <c r="X53" s="114">
        <f t="shared" si="3"/>
        <v>0</v>
      </c>
      <c r="Y53" s="308"/>
      <c r="Z53" s="114">
        <f t="shared" ref="Z53" si="6">SUM(U53:X53)</f>
        <v>0</v>
      </c>
    </row>
    <row r="54" spans="1:16361">
      <c r="C54" s="10"/>
      <c r="D54" s="154" t="s">
        <v>126</v>
      </c>
      <c r="F54" s="12"/>
      <c r="G54" s="106"/>
      <c r="H54" s="346">
        <f>IF(H$11=$D$6, BGO_volumes!$J54*BGO_volumes!$K54,0)</f>
        <v>0</v>
      </c>
      <c r="I54" s="343">
        <f>IF(I$11=IF($D54="design", $D$5, $D$6), SUMPRODUCT(BGO_volumes!$Q54:$U54,BGO_volumes!$Q$13:$U$13)+BGO_volumes!$O54,0)</f>
        <v>0</v>
      </c>
      <c r="J54" s="344">
        <f>IF(J$11=$D$6, BGO_volumes!$M54,0)</f>
        <v>0</v>
      </c>
      <c r="K54" s="343">
        <f>IF(K$11=$D$6, BGO_volumes!$J54*BGO_volumes!$K54,0)</f>
        <v>0</v>
      </c>
      <c r="L54" s="343">
        <f>IF(L$11=IF($D54="design", $D$5, $D$6), SUMPRODUCT(BGO_volumes!$Q54:$U54,BGO_volumes!$Q$13:$U$13)+BGO_volumes!$O54,0)</f>
        <v>0</v>
      </c>
      <c r="M54" s="344">
        <f>IF(M$11=$D$6, BGO_volumes!$M54,0)</f>
        <v>0</v>
      </c>
      <c r="N54" s="343">
        <f>IF(N$11=$D$6, BGO_volumes!$J54*BGO_volumes!$K54,0)</f>
        <v>274309</v>
      </c>
      <c r="O54" s="343">
        <f ca="1">IF(O$11=IF($D54="design", $D$5, $D$6), SUMPRODUCT(BGO_volumes!$Q54:$U54,BGO_volumes!$Q$13:$U$13)+BGO_volumes!$O54,0)</f>
        <v>493216.77005602152</v>
      </c>
      <c r="P54" s="344">
        <f>IF(P$11=$D$6, BGO_volumes!$M54,0)</f>
        <v>0</v>
      </c>
      <c r="Q54" s="343">
        <f>IF(Q$11=$D$6, BGO_volumes!$J54*BGO_volumes!$K54,0)</f>
        <v>0</v>
      </c>
      <c r="R54" s="343">
        <f>IF(R$11=IF($D54="design", $D$5, $D$6), SUMPRODUCT(BGO_volumes!$Q54:$U54,BGO_volumes!$Q$13:$U$13)+BGO_volumes!$O54,0)</f>
        <v>0</v>
      </c>
      <c r="S54" s="344">
        <f>IF(S$11=$D$6, BGO_volumes!$M54,0)</f>
        <v>0</v>
      </c>
      <c r="T54" s="138"/>
      <c r="U54" s="345">
        <f>SUMIF($H$11:$S$11,U$11, $H54:$S54)</f>
        <v>0</v>
      </c>
      <c r="V54" s="345">
        <f>SUMIF($H$11:$S$11,V$11, $H54:$S54)</f>
        <v>0</v>
      </c>
      <c r="W54" s="345">
        <f ca="1">SUMIF($H$11:$S$11,W$11, $H54:$S54)</f>
        <v>767525.77005602152</v>
      </c>
      <c r="X54" s="345">
        <f>SUMIF($H$11:$S$11,X$11, $H54:$S54)</f>
        <v>0</v>
      </c>
      <c r="Y54" s="138"/>
      <c r="Z54" s="345">
        <f t="shared" ca="1" si="4"/>
        <v>767525.77005602152</v>
      </c>
    </row>
    <row r="55" spans="1:16361">
      <c r="C55" s="10"/>
      <c r="D55" s="154" t="s">
        <v>20</v>
      </c>
      <c r="G55" s="106"/>
      <c r="H55" s="346">
        <f>IF(H$11=$D$6, BGO_volumes!$J55*BGO_volumes!$K55,0)</f>
        <v>0</v>
      </c>
      <c r="I55" s="343">
        <f>IF(I$11=IF($D55="design", $D$5, $D$6), SUMPRODUCT(BGO_volumes!$Q55:$U55,BGO_volumes!$Q$13:$U$13)+BGO_volumes!$O55,0)</f>
        <v>0</v>
      </c>
      <c r="J55" s="344">
        <f>IF(J$11=$D$6, BGO_volumes!$M55,0)</f>
        <v>0</v>
      </c>
      <c r="K55" s="343">
        <f>IF(K$11=$D$6, BGO_volumes!$J55*BGO_volumes!$K55,0)</f>
        <v>0</v>
      </c>
      <c r="L55" s="343">
        <f>IF(L$11=IF($D55="design", $D$5, $D$6), SUMPRODUCT(BGO_volumes!$Q55:$U55,BGO_volumes!$Q$13:$U$13)+BGO_volumes!$O55,0)</f>
        <v>0</v>
      </c>
      <c r="M55" s="344">
        <f>IF(M$11=$D$6, BGO_volumes!$M55,0)</f>
        <v>0</v>
      </c>
      <c r="N55" s="343">
        <f>IF(N$11=$D$6, BGO_volumes!$J55*BGO_volumes!$K55,0)</f>
        <v>0</v>
      </c>
      <c r="O55" s="343">
        <f ca="1">IF(O$11=IF($D55="design", $D$5, $D$6), SUMPRODUCT(BGO_volumes!$Q55:$U55,BGO_volumes!$Q$13:$U$13)+BGO_volumes!$O55,0)</f>
        <v>458767</v>
      </c>
      <c r="P55" s="344">
        <f>IF(P$11=$D$6, BGO_volumes!$M55,0)</f>
        <v>0</v>
      </c>
      <c r="Q55" s="343">
        <f>IF(Q$11=$D$6, BGO_volumes!$J55*BGO_volumes!$K55,0)</f>
        <v>0</v>
      </c>
      <c r="R55" s="343">
        <f>IF(R$11=IF($D55="design", $D$5, $D$6), SUMPRODUCT(BGO_volumes!$Q55:$U55,BGO_volumes!$Q$13:$U$13)+BGO_volumes!$O55,0)</f>
        <v>0</v>
      </c>
      <c r="S55" s="344">
        <f>IF(S$11=$D$6, BGO_volumes!$M55,0)</f>
        <v>0</v>
      </c>
      <c r="T55" s="138"/>
      <c r="U55" s="345">
        <f t="shared" ref="U55:X56" si="7">SUMIF($H$11:$S$11,U$11, $H55:$S55)</f>
        <v>0</v>
      </c>
      <c r="V55" s="345">
        <f t="shared" si="7"/>
        <v>0</v>
      </c>
      <c r="W55" s="345">
        <f t="shared" ca="1" si="7"/>
        <v>458767</v>
      </c>
      <c r="X55" s="345">
        <f t="shared" si="7"/>
        <v>0</v>
      </c>
      <c r="Y55" s="138"/>
      <c r="Z55" s="345">
        <f t="shared" ca="1" si="4"/>
        <v>458767</v>
      </c>
    </row>
    <row r="56" spans="1:16361">
      <c r="C56" s="10"/>
      <c r="D56" s="5" t="s">
        <v>77</v>
      </c>
      <c r="G56" s="106"/>
      <c r="H56" s="346">
        <f>IF(H$11=$D$6, BGO_volumes!$J56*BGO_volumes!$K56,0)</f>
        <v>0</v>
      </c>
      <c r="I56" s="343">
        <f>IF(I$11=IF($D56="design", $D$5, $D$6), SUMPRODUCT(BGO_volumes!$Q56:$U56,BGO_volumes!$Q$13:$U$13)+BGO_volumes!$O56,0)</f>
        <v>0</v>
      </c>
      <c r="J56" s="344">
        <f>IF(J$11=$D$6, BGO_volumes!$M56,0)</f>
        <v>0</v>
      </c>
      <c r="K56" s="343">
        <f>IF(K$11=$D$6, BGO_volumes!$J56*BGO_volumes!$K56,0)</f>
        <v>0</v>
      </c>
      <c r="L56" s="343">
        <f>IF(L$11=IF($D56="design", $D$5, $D$6), SUMPRODUCT(BGO_volumes!$Q56:$U56,BGO_volumes!$Q$13:$U$13)+BGO_volumes!$O56,0)</f>
        <v>0</v>
      </c>
      <c r="M56" s="344">
        <f>IF(M$11=$D$6, BGO_volumes!$M56,0)</f>
        <v>0</v>
      </c>
      <c r="N56" s="343">
        <f>IF(N$11=$D$6, BGO_volumes!$J56*BGO_volumes!$K56,0)</f>
        <v>0</v>
      </c>
      <c r="O56" s="343">
        <f ca="1">IF(O$11=IF($D56="design", $D$5, $D$6), SUMPRODUCT(BGO_volumes!$Q56:$U56,BGO_volumes!$Q$13:$U$13)+BGO_volumes!$O56,0)</f>
        <v>417234</v>
      </c>
      <c r="P56" s="344">
        <f>IF(P$11=$D$6, BGO_volumes!$M56,0)</f>
        <v>0</v>
      </c>
      <c r="Q56" s="343">
        <f>IF(Q$11=$D$6, BGO_volumes!$J56*BGO_volumes!$K56,0)</f>
        <v>0</v>
      </c>
      <c r="R56" s="343">
        <f>IF(R$11=IF($D56="design", $D$5, $D$6), SUMPRODUCT(BGO_volumes!$Q56:$U56,BGO_volumes!$Q$13:$U$13)+BGO_volumes!$O56,0)</f>
        <v>0</v>
      </c>
      <c r="S56" s="344">
        <f>IF(S$11=$D$6, BGO_volumes!$M56,0)</f>
        <v>0</v>
      </c>
      <c r="T56" s="138"/>
      <c r="U56" s="345">
        <f t="shared" si="7"/>
        <v>0</v>
      </c>
      <c r="V56" s="345">
        <f t="shared" si="7"/>
        <v>0</v>
      </c>
      <c r="W56" s="345">
        <f t="shared" ca="1" si="7"/>
        <v>417234</v>
      </c>
      <c r="X56" s="345">
        <f t="shared" si="7"/>
        <v>0</v>
      </c>
      <c r="Y56" s="138"/>
      <c r="Z56" s="345">
        <f t="shared" ca="1" si="4"/>
        <v>417234</v>
      </c>
    </row>
    <row r="57" spans="1:16361">
      <c r="F57" s="12"/>
      <c r="G57" s="106"/>
      <c r="H57" s="18"/>
      <c r="I57" s="18"/>
      <c r="J57" s="106"/>
      <c r="K57" s="18"/>
      <c r="L57" s="18"/>
      <c r="M57" s="106"/>
      <c r="N57" s="18"/>
      <c r="O57" s="18"/>
      <c r="P57" s="106"/>
      <c r="Q57" s="18"/>
      <c r="R57" s="18"/>
      <c r="S57" s="106"/>
      <c r="T57" s="308"/>
      <c r="U57" s="112"/>
      <c r="V57" s="112"/>
      <c r="W57" s="112"/>
      <c r="X57" s="112"/>
      <c r="Y57" s="308"/>
      <c r="Z57" s="112"/>
    </row>
    <row r="58" spans="1:16361" s="8" customFormat="1" ht="15.75">
      <c r="A58" s="6"/>
      <c r="B58" s="9" t="s">
        <v>17</v>
      </c>
      <c r="C58" s="10"/>
      <c r="D58"/>
      <c r="E58"/>
      <c r="F58" s="12"/>
      <c r="G58" s="108"/>
      <c r="H58" s="18"/>
      <c r="I58" s="18"/>
      <c r="J58" s="108"/>
      <c r="K58" s="18"/>
      <c r="L58" s="18"/>
      <c r="M58" s="108"/>
      <c r="N58" s="18"/>
      <c r="O58" s="18"/>
      <c r="P58" s="108"/>
      <c r="Q58" s="18"/>
      <c r="R58" s="18"/>
      <c r="S58" s="108"/>
      <c r="T58" s="308"/>
      <c r="U58" s="116"/>
      <c r="V58" s="116"/>
      <c r="W58" s="116"/>
      <c r="X58" s="116"/>
      <c r="Y58" s="308"/>
      <c r="Z58" s="11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</row>
    <row r="59" spans="1:16361">
      <c r="B59" s="18"/>
      <c r="D59" s="19" t="s">
        <v>28</v>
      </c>
      <c r="F59" s="12"/>
      <c r="G59" s="106"/>
      <c r="H59" s="346">
        <f>IF(H$11=$D$6, BGO_volumes!$J59*BGO_volumes!$K59,0)</f>
        <v>0</v>
      </c>
      <c r="I59" s="343">
        <f>IF(I$11=IF($D59="design", $D$5, $D$6), SUMPRODUCT(BGO_volumes!$Q59:$U59,BGO_volumes!$Q$13:$U$13)+BGO_volumes!$O59,0)</f>
        <v>0</v>
      </c>
      <c r="J59" s="344">
        <f>IF(J$11=$D$6, BGO_volumes!$M59,0)</f>
        <v>0</v>
      </c>
      <c r="K59" s="343">
        <f>IF(K$11=$D$6, BGO_volumes!$J59*BGO_volumes!$K59,0)</f>
        <v>0</v>
      </c>
      <c r="L59" s="343">
        <f>IF(L$11=IF($D59="design", $D$5, $D$6), SUMPRODUCT(BGO_volumes!$Q59:$U59,BGO_volumes!$Q$13:$U$13)+BGO_volumes!$O59,0)</f>
        <v>0</v>
      </c>
      <c r="M59" s="344">
        <f>IF(M$11=$D$6, BGO_volumes!$M59,0)</f>
        <v>0</v>
      </c>
      <c r="N59" s="343">
        <f>IF(N$11=$D$6, BGO_volumes!$J59*BGO_volumes!$K59,0)</f>
        <v>0</v>
      </c>
      <c r="O59" s="343">
        <f ca="1">IF(O$11=IF($D59="design", $D$5, $D$6), SUMPRODUCT(BGO_volumes!$Q59:$U59,BGO_volumes!$Q$13:$U$13)+BGO_volumes!$O59,0)</f>
        <v>0</v>
      </c>
      <c r="P59" s="344">
        <f>IF(P$11=$D$6, BGO_volumes!$M59,0)</f>
        <v>223096</v>
      </c>
      <c r="Q59" s="343">
        <f>IF(Q$11=$D$6, BGO_volumes!$J59*BGO_volumes!$K59,0)</f>
        <v>0</v>
      </c>
      <c r="R59" s="343">
        <f>IF(R$11=IF($D59="design", $D$5, $D$6), SUMPRODUCT(BGO_volumes!$Q59:$U59,BGO_volumes!$Q$13:$U$13)+BGO_volumes!$O59,0)</f>
        <v>0</v>
      </c>
      <c r="S59" s="344">
        <f>IF(S$11=$D$6, BGO_volumes!$M59,0)</f>
        <v>0</v>
      </c>
      <c r="T59" s="138"/>
      <c r="U59" s="345">
        <f t="shared" ref="U59:X63" si="8">SUMIF($H$11:$S$11,U$11, $H59:$S59)</f>
        <v>0</v>
      </c>
      <c r="V59" s="345">
        <f t="shared" si="8"/>
        <v>0</v>
      </c>
      <c r="W59" s="345">
        <f t="shared" ca="1" si="8"/>
        <v>223096</v>
      </c>
      <c r="X59" s="345">
        <f t="shared" si="8"/>
        <v>0</v>
      </c>
      <c r="Y59" s="138"/>
      <c r="Z59" s="345">
        <f t="shared" ref="Z59:Z63" ca="1" si="9">SUM(U59:X59)</f>
        <v>223096</v>
      </c>
    </row>
    <row r="60" spans="1:16361">
      <c r="B60" s="18"/>
      <c r="D60" s="19" t="s">
        <v>31</v>
      </c>
      <c r="F60" s="12"/>
      <c r="G60" s="106"/>
      <c r="H60" s="346">
        <f>IF(H$11=$D$6, BGO_volumes!$J60*BGO_volumes!$K60,0)</f>
        <v>0</v>
      </c>
      <c r="I60" s="343">
        <f>IF(I$11=IF($D60="design", $D$5, $D$6), SUMPRODUCT(BGO_volumes!$Q60:$U60,BGO_volumes!$Q$13:$U$13)+BGO_volumes!$O60,0)</f>
        <v>0</v>
      </c>
      <c r="J60" s="344">
        <f>IF(J$11=$D$6, BGO_volumes!$M60,0)</f>
        <v>0</v>
      </c>
      <c r="K60" s="343">
        <f>IF(K$11=$D$6, BGO_volumes!$J60*BGO_volumes!$K60,0)</f>
        <v>0</v>
      </c>
      <c r="L60" s="343">
        <f>IF(L$11=IF($D60="design", $D$5, $D$6), SUMPRODUCT(BGO_volumes!$Q60:$U60,BGO_volumes!$Q$13:$U$13)+BGO_volumes!$O60,0)</f>
        <v>0</v>
      </c>
      <c r="M60" s="344">
        <f>IF(M$11=$D$6, BGO_volumes!$M60,0)</f>
        <v>0</v>
      </c>
      <c r="N60" s="343">
        <f>IF(N$11=$D$6, BGO_volumes!$J60*BGO_volumes!$K60,0)</f>
        <v>0</v>
      </c>
      <c r="O60" s="343">
        <f ca="1">IF(O$11=IF($D60="design", $D$5, $D$6), SUMPRODUCT(BGO_volumes!$Q60:$U60,BGO_volumes!$Q$13:$U$13)+BGO_volumes!$O60,0)</f>
        <v>0</v>
      </c>
      <c r="P60" s="344">
        <f>IF(P$11=$D$6, BGO_volumes!$M60,0)</f>
        <v>91642</v>
      </c>
      <c r="Q60" s="343">
        <f>IF(Q$11=$D$6, BGO_volumes!$J60*BGO_volumes!$K60,0)</f>
        <v>0</v>
      </c>
      <c r="R60" s="343">
        <f>IF(R$11=IF($D60="design", $D$5, $D$6), SUMPRODUCT(BGO_volumes!$Q60:$U60,BGO_volumes!$Q$13:$U$13)+BGO_volumes!$O60,0)</f>
        <v>0</v>
      </c>
      <c r="S60" s="344">
        <f>IF(S$11=$D$6, BGO_volumes!$M60,0)</f>
        <v>0</v>
      </c>
      <c r="T60" s="138"/>
      <c r="U60" s="345">
        <f t="shared" si="8"/>
        <v>0</v>
      </c>
      <c r="V60" s="345">
        <f t="shared" si="8"/>
        <v>0</v>
      </c>
      <c r="W60" s="345">
        <f t="shared" ca="1" si="8"/>
        <v>91642</v>
      </c>
      <c r="X60" s="345">
        <f t="shared" si="8"/>
        <v>0</v>
      </c>
      <c r="Y60" s="138"/>
      <c r="Z60" s="345">
        <f t="shared" ca="1" si="9"/>
        <v>91642</v>
      </c>
    </row>
    <row r="61" spans="1:16361">
      <c r="B61" s="18"/>
      <c r="D61" s="19" t="s">
        <v>21</v>
      </c>
      <c r="F61" s="12"/>
      <c r="G61" s="106"/>
      <c r="H61" s="346">
        <f>IF(H$11=$D$6, BGO_volumes!$J61*BGO_volumes!$K61,0)</f>
        <v>0</v>
      </c>
      <c r="I61" s="343">
        <f>IF(I$11=IF($D61="design", $D$5, $D$6), SUMPRODUCT(BGO_volumes!$Q61:$U61,BGO_volumes!$Q$13:$U$13)+BGO_volumes!$O61,0)</f>
        <v>0</v>
      </c>
      <c r="J61" s="344">
        <f>IF(J$11=$D$6, BGO_volumes!$M61,0)</f>
        <v>0</v>
      </c>
      <c r="K61" s="343">
        <f>IF(K$11=$D$6, BGO_volumes!$J61*BGO_volumes!$K61,0)</f>
        <v>0</v>
      </c>
      <c r="L61" s="343">
        <f>IF(L$11=IF($D61="design", $D$5, $D$6), SUMPRODUCT(BGO_volumes!$Q61:$U61,BGO_volumes!$Q$13:$U$13)+BGO_volumes!$O61,0)</f>
        <v>0</v>
      </c>
      <c r="M61" s="344">
        <f>IF(M$11=$D$6, BGO_volumes!$M61,0)</f>
        <v>0</v>
      </c>
      <c r="N61" s="343">
        <f>IF(N$11=$D$6, BGO_volumes!$J61*BGO_volumes!$K61,0)</f>
        <v>0</v>
      </c>
      <c r="O61" s="343">
        <f ca="1">IF(O$11=IF($D61="design", $D$5, $D$6), SUMPRODUCT(BGO_volumes!$Q61:$U61,BGO_volumes!$Q$13:$U$13)+BGO_volumes!$O61,0)</f>
        <v>0</v>
      </c>
      <c r="P61" s="344">
        <f>IF(P$11=$D$6, BGO_volumes!$M61,0)</f>
        <v>595792.93710525765</v>
      </c>
      <c r="Q61" s="343">
        <f>IF(Q$11=$D$6, BGO_volumes!$J61*BGO_volumes!$K61,0)</f>
        <v>0</v>
      </c>
      <c r="R61" s="343">
        <f>IF(R$11=IF($D61="design", $D$5, $D$6), SUMPRODUCT(BGO_volumes!$Q61:$U61,BGO_volumes!$Q$13:$U$13)+BGO_volumes!$O61,0)</f>
        <v>0</v>
      </c>
      <c r="S61" s="344">
        <f>IF(S$11=$D$6, BGO_volumes!$M61,0)</f>
        <v>0</v>
      </c>
      <c r="T61" s="138"/>
      <c r="U61" s="345">
        <f t="shared" si="8"/>
        <v>0</v>
      </c>
      <c r="V61" s="345">
        <f t="shared" si="8"/>
        <v>0</v>
      </c>
      <c r="W61" s="345">
        <f t="shared" ca="1" si="8"/>
        <v>595792.93710525765</v>
      </c>
      <c r="X61" s="345">
        <f t="shared" si="8"/>
        <v>0</v>
      </c>
      <c r="Y61" s="138"/>
      <c r="Z61" s="345">
        <f t="shared" ca="1" si="9"/>
        <v>595792.93710525765</v>
      </c>
    </row>
    <row r="62" spans="1:16361">
      <c r="B62" s="18"/>
      <c r="D62" s="19" t="s">
        <v>21</v>
      </c>
      <c r="E62" s="308"/>
      <c r="F62" s="12"/>
      <c r="G62" s="106"/>
      <c r="H62" s="346">
        <f>IF(H$11=$D$6, BGO_volumes!$J62*BGO_volumes!$K62,0)</f>
        <v>0</v>
      </c>
      <c r="I62" s="343">
        <f>IF(I$11=IF($D62="design", $D$5, $D$6), SUMPRODUCT(BGO_volumes!$Q62:$U62,BGO_volumes!$Q$13:$U$13)+BGO_volumes!$O62,0)</f>
        <v>0</v>
      </c>
      <c r="J62" s="344">
        <f>IF(J$11=$D$6, BGO_volumes!$M62,0)</f>
        <v>0</v>
      </c>
      <c r="K62" s="343">
        <f>IF(K$11=$D$6, BGO_volumes!$J62*BGO_volumes!$K62,0)</f>
        <v>0</v>
      </c>
      <c r="L62" s="343">
        <f>IF(L$11=IF($D62="design", $D$5, $D$6), SUMPRODUCT(BGO_volumes!$Q62:$U62,BGO_volumes!$Q$13:$U$13)+BGO_volumes!$O62,0)</f>
        <v>0</v>
      </c>
      <c r="M62" s="344">
        <f>IF(M$11=$D$6, BGO_volumes!$M62,0)</f>
        <v>0</v>
      </c>
      <c r="N62" s="343">
        <f>IF(N$11=$D$6, BGO_volumes!$J62*BGO_volumes!$K62,0)</f>
        <v>0</v>
      </c>
      <c r="O62" s="343">
        <f ca="1">IF(O$11=IF($D62="design", $D$5, $D$6), SUMPRODUCT(BGO_volumes!$Q62:$U62,BGO_volumes!$Q$13:$U$13)+BGO_volumes!$O62,0)</f>
        <v>0</v>
      </c>
      <c r="P62" s="344">
        <f>IF(P$11=$D$6, BGO_volumes!$M62,0)</f>
        <v>33815</v>
      </c>
      <c r="Q62" s="343">
        <f>IF(Q$11=$D$6, BGO_volumes!$J62*BGO_volumes!$K62,0)</f>
        <v>0</v>
      </c>
      <c r="R62" s="343">
        <f>IF(R$11=IF($D62="design", $D$5, $D$6), SUMPRODUCT(BGO_volumes!$Q62:$U62,BGO_volumes!$Q$13:$U$13)+BGO_volumes!$O62,0)</f>
        <v>0</v>
      </c>
      <c r="S62" s="344">
        <f>IF(S$11=$D$6, BGO_volumes!$M62,0)</f>
        <v>0</v>
      </c>
      <c r="T62" s="138"/>
      <c r="U62" s="345">
        <f t="shared" si="8"/>
        <v>0</v>
      </c>
      <c r="V62" s="345">
        <f t="shared" si="8"/>
        <v>0</v>
      </c>
      <c r="W62" s="345">
        <f t="shared" ca="1" si="8"/>
        <v>33815</v>
      </c>
      <c r="X62" s="345">
        <f t="shared" si="8"/>
        <v>0</v>
      </c>
      <c r="Y62" s="138"/>
      <c r="Z62" s="345">
        <f t="shared" ref="Z62" ca="1" si="10">SUM(U62:X62)</f>
        <v>33815</v>
      </c>
    </row>
    <row r="63" spans="1:16361">
      <c r="D63" s="180" t="s">
        <v>160</v>
      </c>
      <c r="F63" s="12"/>
      <c r="G63" s="106"/>
      <c r="H63" s="346">
        <f>IF(H$11=$D$6, BGO_volumes!$J63*BGO_volumes!$K63,0)</f>
        <v>0</v>
      </c>
      <c r="I63" s="343">
        <f>IF(I$11=IF($D63="design", $D$5, $D$6), SUMPRODUCT(BGO_volumes!$Q63:$U63,BGO_volumes!$Q$13:$U$13)+BGO_volumes!$O63,0)</f>
        <v>0</v>
      </c>
      <c r="J63" s="344">
        <f>IF(J$11=$D$6, BGO_volumes!$M63,0)</f>
        <v>0</v>
      </c>
      <c r="K63" s="343">
        <f>IF(K$11=$D$6, BGO_volumes!$J63*BGO_volumes!$K63,0)</f>
        <v>0</v>
      </c>
      <c r="L63" s="343">
        <f>IF(L$11=IF($D63="design", $D$5, $D$6), SUMPRODUCT(BGO_volumes!$Q63:$U63,BGO_volumes!$Q$13:$U$13)+BGO_volumes!$O63,0)</f>
        <v>0</v>
      </c>
      <c r="M63" s="344">
        <f>IF(M$11=$D$6, BGO_volumes!$M63,0)</f>
        <v>0</v>
      </c>
      <c r="N63" s="343">
        <f>IF(N$11=$D$6, BGO_volumes!$J63*BGO_volumes!$K63,0)</f>
        <v>0</v>
      </c>
      <c r="O63" s="343">
        <f ca="1">IF(O$11=IF($D63="design", $D$5, $D$6), SUMPRODUCT(BGO_volumes!$Q63:$U63,BGO_volumes!$Q$13:$U$13)+BGO_volumes!$O63,0)</f>
        <v>0</v>
      </c>
      <c r="P63" s="344">
        <f>IF(P$11=$D$6, BGO_volumes!$M63,0)</f>
        <v>200957</v>
      </c>
      <c r="Q63" s="343">
        <f>IF(Q$11=$D$6, BGO_volumes!$J63*BGO_volumes!$K63,0)</f>
        <v>0</v>
      </c>
      <c r="R63" s="343">
        <f>IF(R$11=IF($D63="design", $D$5, $D$6), SUMPRODUCT(BGO_volumes!$Q63:$U63,BGO_volumes!$Q$13:$U$13)+BGO_volumes!$O63,0)</f>
        <v>0</v>
      </c>
      <c r="S63" s="344">
        <f>IF(S$11=$D$6, BGO_volumes!$M63,0)</f>
        <v>0</v>
      </c>
      <c r="T63" s="138"/>
      <c r="U63" s="345">
        <f t="shared" si="8"/>
        <v>0</v>
      </c>
      <c r="V63" s="345">
        <f t="shared" si="8"/>
        <v>0</v>
      </c>
      <c r="W63" s="345">
        <f t="shared" ca="1" si="8"/>
        <v>200957</v>
      </c>
      <c r="X63" s="345">
        <f t="shared" si="8"/>
        <v>0</v>
      </c>
      <c r="Y63" s="138"/>
      <c r="Z63" s="345">
        <f t="shared" ca="1" si="9"/>
        <v>200957</v>
      </c>
    </row>
    <row r="64" spans="1:16361">
      <c r="D64" s="19"/>
      <c r="F64" s="12"/>
      <c r="G64" s="106"/>
      <c r="H64" s="47"/>
      <c r="I64" s="47"/>
      <c r="J64" s="107"/>
      <c r="K64" s="47"/>
      <c r="L64" s="47"/>
      <c r="M64" s="107"/>
      <c r="N64" s="47"/>
      <c r="O64" s="47"/>
      <c r="P64" s="107"/>
      <c r="Q64" s="47"/>
      <c r="R64" s="47"/>
      <c r="S64" s="107"/>
      <c r="T64" s="308"/>
      <c r="U64" s="115"/>
      <c r="V64" s="115"/>
      <c r="W64" s="115"/>
      <c r="X64" s="115"/>
      <c r="Y64" s="308"/>
      <c r="Z64" s="115"/>
    </row>
    <row r="65" spans="1:26" ht="13.5" thickBot="1">
      <c r="C65" s="15" t="s">
        <v>44</v>
      </c>
      <c r="D65" s="16"/>
      <c r="E65" s="16"/>
      <c r="F65" s="12"/>
      <c r="G65" s="106"/>
      <c r="H65" s="304">
        <f t="shared" ref="H65:S65" si="11">SUM(H15:H63)</f>
        <v>0</v>
      </c>
      <c r="I65" s="304">
        <f t="shared" si="11"/>
        <v>0</v>
      </c>
      <c r="J65" s="109">
        <f t="shared" si="11"/>
        <v>0</v>
      </c>
      <c r="K65" s="304">
        <f t="shared" si="11"/>
        <v>0</v>
      </c>
      <c r="L65" s="304">
        <f t="shared" ca="1" si="11"/>
        <v>1069008.4409080974</v>
      </c>
      <c r="M65" s="109">
        <f t="shared" si="11"/>
        <v>0</v>
      </c>
      <c r="N65" s="304">
        <f t="shared" si="11"/>
        <v>8731874</v>
      </c>
      <c r="O65" s="304">
        <f t="shared" ca="1" si="11"/>
        <v>3019634.5704372115</v>
      </c>
      <c r="P65" s="109">
        <f t="shared" si="11"/>
        <v>1145302.9371052575</v>
      </c>
      <c r="Q65" s="304">
        <f t="shared" si="11"/>
        <v>0</v>
      </c>
      <c r="R65" s="304">
        <f t="shared" si="11"/>
        <v>0</v>
      </c>
      <c r="S65" s="109">
        <f t="shared" si="11"/>
        <v>0</v>
      </c>
      <c r="T65" s="308"/>
      <c r="U65" s="117">
        <f>SUM(U15:U64)</f>
        <v>0</v>
      </c>
      <c r="V65" s="117">
        <f ca="1">SUM(V15:V64)</f>
        <v>1069008.4409080974</v>
      </c>
      <c r="W65" s="117">
        <f ca="1">SUM(W15:W64)</f>
        <v>12896811.50754247</v>
      </c>
      <c r="X65" s="117">
        <f>SUM(X15:X64)</f>
        <v>0</v>
      </c>
      <c r="Y65" s="308"/>
      <c r="Z65" s="117">
        <f ca="1">SUM(Z15:Z64)</f>
        <v>13965819.948450567</v>
      </c>
    </row>
    <row r="66" spans="1:26" ht="13.5" thickTop="1">
      <c r="A66" s="308"/>
      <c r="B66" s="308"/>
      <c r="C66" s="27"/>
      <c r="D66" s="125"/>
      <c r="E66" s="125"/>
      <c r="F66" s="126"/>
      <c r="G66" s="125"/>
      <c r="H66" s="340"/>
      <c r="I66" s="337"/>
      <c r="J66" s="338"/>
      <c r="K66" s="337"/>
      <c r="L66" s="337"/>
      <c r="M66" s="338"/>
      <c r="N66" s="337"/>
      <c r="O66" s="337"/>
      <c r="P66" s="338"/>
      <c r="Q66" s="337"/>
      <c r="R66" s="337"/>
      <c r="S66" s="338"/>
      <c r="T66" s="18"/>
      <c r="U66" s="339"/>
      <c r="V66" s="339"/>
      <c r="W66" s="339"/>
      <c r="X66" s="339"/>
      <c r="Y66" s="18"/>
      <c r="Z66" s="339"/>
    </row>
    <row r="67" spans="1:26">
      <c r="A67" s="308"/>
      <c r="B67" s="308"/>
      <c r="C67" s="18"/>
      <c r="D67" s="18"/>
      <c r="E67" s="18"/>
      <c r="F67" s="127"/>
      <c r="G67" s="18"/>
      <c r="H67" s="341"/>
      <c r="I67" s="334"/>
      <c r="J67" s="335"/>
      <c r="K67" s="334"/>
      <c r="L67" s="334"/>
      <c r="M67" s="335"/>
      <c r="N67" s="334"/>
      <c r="O67" s="334"/>
      <c r="P67" s="335"/>
      <c r="Q67" s="334"/>
      <c r="R67" s="334"/>
      <c r="S67" s="335"/>
      <c r="T67" s="308"/>
      <c r="U67" s="336"/>
      <c r="V67" s="336"/>
      <c r="W67" s="336"/>
      <c r="X67" s="336"/>
      <c r="Y67" s="308"/>
      <c r="Z67" s="336"/>
    </row>
    <row r="68" spans="1:26" s="2" customFormat="1">
      <c r="A68" s="308"/>
      <c r="B68" s="308"/>
      <c r="C68" s="308"/>
      <c r="D68" s="308" t="s">
        <v>174</v>
      </c>
      <c r="E68" s="308"/>
      <c r="F68" s="20"/>
      <c r="G68" s="309"/>
      <c r="H68" s="347">
        <f>IF(H$12="materials", INDEX(Project_inputs!$K$74:$N$79, MATCH($D2,Project_inputs!$C$74:$C$79,0), MATCH(H$11, Project_inputs!$K$73:$N$73,0)),0)</f>
        <v>0</v>
      </c>
      <c r="I68" s="343">
        <f>IF(I$12="materials", INDEX(Project_inputs!$K$74:$N$79, MATCH($D2,Project_inputs!$C$74:$C$79,0), MATCH(I$11, Project_inputs!$K$73:$N$73,0)),0)</f>
        <v>0</v>
      </c>
      <c r="J68" s="344">
        <f>IF(J$12="materials", INDEX(Project_inputs!$K$74:$N$79, MATCH($D2,Project_inputs!$C$74:$C$79,0), MATCH(J$11, Project_inputs!$K$73:$N$73,0)),0)</f>
        <v>0</v>
      </c>
      <c r="K68" s="343">
        <f>IF(K$12="materials", INDEX(Project_inputs!$K$74:$N$79, MATCH($D2,Project_inputs!$C$74:$C$79,0), MATCH(K$11, Project_inputs!$K$73:$N$73,0)),0)</f>
        <v>0</v>
      </c>
      <c r="L68" s="343">
        <f>IF(L$12="materials", INDEX(Project_inputs!$K$74:$N$79, MATCH($D2,Project_inputs!$C$74:$C$79,0), MATCH(L$11, Project_inputs!$K$73:$N$73,0)),0)</f>
        <v>0</v>
      </c>
      <c r="M68" s="344">
        <f>IF(M$12="materials", INDEX(Project_inputs!$K$74:$N$79, MATCH($D2,Project_inputs!$C$74:$C$79,0), MATCH(M$11, Project_inputs!$K$73:$N$73,0)),0)</f>
        <v>0</v>
      </c>
      <c r="N68" s="343">
        <f>IF(N$12="materials", INDEX(Project_inputs!$K$74:$N$79, MATCH($D2,Project_inputs!$C$74:$C$79,0), MATCH(N$11, Project_inputs!$K$73:$N$73,0)),0)</f>
        <v>0</v>
      </c>
      <c r="O68" s="343">
        <f>IF(O$12="materials", INDEX(Project_inputs!$K$74:$N$79, MATCH($D2,Project_inputs!$C$74:$C$79,0), MATCH(O$11, Project_inputs!$K$73:$N$73,0)),0)</f>
        <v>0</v>
      </c>
      <c r="P68" s="344">
        <f>IF(P$12="materials", INDEX(Project_inputs!$K$74:$N$79, MATCH($D2,Project_inputs!$C$74:$C$79,0), MATCH(P$11, Project_inputs!$K$73:$N$73,0)),0)</f>
        <v>0</v>
      </c>
      <c r="Q68" s="343">
        <f>IF(Q$12="materials", INDEX(Project_inputs!$K$74:$N$79, MATCH($D2,Project_inputs!$C$74:$C$79,0), MATCH(Q$11, Project_inputs!$K$73:$N$73,0)),0)</f>
        <v>0</v>
      </c>
      <c r="R68" s="343">
        <f>IF(R$12="materials", INDEX(Project_inputs!$K$74:$N$79, MATCH($D2,Project_inputs!$C$74:$C$79,0), MATCH(R$11, Project_inputs!$K$73:$N$73,0)),0)</f>
        <v>0</v>
      </c>
      <c r="S68" s="344">
        <f>IF(S$12="materials", INDEX(Project_inputs!$K$74:$N$79, MATCH($D2,Project_inputs!$C$74:$C$79,0), MATCH(S$11, Project_inputs!$K$73:$N$73,0)),0)</f>
        <v>0</v>
      </c>
      <c r="T68" s="138"/>
      <c r="U68" s="345">
        <f t="shared" ref="U68:X68" si="12">SUMIF($H$11:$S$11,U$11, $H68:$S68)</f>
        <v>0</v>
      </c>
      <c r="V68" s="345">
        <f t="shared" si="12"/>
        <v>0</v>
      </c>
      <c r="W68" s="345">
        <f t="shared" si="12"/>
        <v>0</v>
      </c>
      <c r="X68" s="345">
        <f t="shared" si="12"/>
        <v>0</v>
      </c>
      <c r="Y68" s="138"/>
      <c r="Z68" s="345">
        <f t="shared" ref="Z68" si="13">SUM(U68:X68)</f>
        <v>0</v>
      </c>
    </row>
    <row r="69" spans="1:26" s="2" customFormat="1">
      <c r="A69" s="308"/>
      <c r="B69" s="308"/>
      <c r="C69" s="308"/>
      <c r="D69" s="308"/>
      <c r="E69" s="308"/>
      <c r="F69" s="20"/>
      <c r="G69" s="309"/>
      <c r="H69" s="342"/>
      <c r="I69" s="85"/>
      <c r="J69" s="105"/>
      <c r="K69" s="85"/>
      <c r="L69" s="85"/>
      <c r="M69" s="105"/>
      <c r="N69" s="85"/>
      <c r="O69" s="85"/>
      <c r="P69" s="105"/>
      <c r="Q69" s="85"/>
      <c r="R69" s="85"/>
      <c r="S69" s="105"/>
      <c r="T69" s="308"/>
      <c r="U69" s="113"/>
      <c r="V69" s="113"/>
      <c r="W69" s="113"/>
      <c r="X69" s="113"/>
      <c r="Y69" s="308"/>
      <c r="Z69" s="113"/>
    </row>
    <row r="70" spans="1:26" s="2" customFormat="1" ht="13.5" thickBot="1">
      <c r="A70" s="308"/>
      <c r="B70" s="308"/>
      <c r="C70" s="15" t="s">
        <v>179</v>
      </c>
      <c r="D70" s="16"/>
      <c r="E70" s="16"/>
      <c r="F70" s="12"/>
      <c r="G70" s="106"/>
      <c r="H70" s="304">
        <f>H65+H68</f>
        <v>0</v>
      </c>
      <c r="I70" s="304">
        <f t="shared" ref="I70:Z70" si="14">I65+I68</f>
        <v>0</v>
      </c>
      <c r="J70" s="109">
        <f t="shared" si="14"/>
        <v>0</v>
      </c>
      <c r="K70" s="304">
        <f>K65+K68</f>
        <v>0</v>
      </c>
      <c r="L70" s="304">
        <f t="shared" ca="1" si="14"/>
        <v>1069008.4409080974</v>
      </c>
      <c r="M70" s="109">
        <f t="shared" si="14"/>
        <v>0</v>
      </c>
      <c r="N70" s="304">
        <f>N65+N68</f>
        <v>8731874</v>
      </c>
      <c r="O70" s="304">
        <f t="shared" ca="1" si="14"/>
        <v>3019634.5704372115</v>
      </c>
      <c r="P70" s="109">
        <f t="shared" si="14"/>
        <v>1145302.9371052575</v>
      </c>
      <c r="Q70" s="304">
        <f>Q65+Q68</f>
        <v>0</v>
      </c>
      <c r="R70" s="304">
        <f t="shared" si="14"/>
        <v>0</v>
      </c>
      <c r="S70" s="109">
        <f t="shared" si="14"/>
        <v>0</v>
      </c>
      <c r="T70" s="308"/>
      <c r="U70" s="117">
        <f t="shared" si="14"/>
        <v>0</v>
      </c>
      <c r="V70" s="117">
        <f t="shared" ca="1" si="14"/>
        <v>1069008.4409080974</v>
      </c>
      <c r="W70" s="117">
        <f t="shared" ca="1" si="14"/>
        <v>12896811.50754247</v>
      </c>
      <c r="X70" s="117">
        <f t="shared" si="14"/>
        <v>0</v>
      </c>
      <c r="Y70" s="308"/>
      <c r="Z70" s="117">
        <f t="shared" ca="1" si="14"/>
        <v>13965819.948450567</v>
      </c>
    </row>
    <row r="71" spans="1:26" s="2" customFormat="1" ht="13.5" thickTop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  <row r="135" spans="1:6" s="2" customFormat="1">
      <c r="A135"/>
      <c r="B135"/>
      <c r="C135"/>
      <c r="D135"/>
      <c r="E135"/>
      <c r="F135" s="20"/>
    </row>
    <row r="136" spans="1:6" s="2" customFormat="1">
      <c r="A136"/>
      <c r="B136"/>
      <c r="C136"/>
      <c r="D136"/>
      <c r="E136"/>
      <c r="F136" s="20"/>
    </row>
  </sheetData>
  <conditionalFormatting sqref="H2">
    <cfRule type="containsText" dxfId="3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XEG136"/>
  <sheetViews>
    <sheetView showGridLines="0" zoomScale="70" zoomScaleNormal="70" workbookViewId="0">
      <pane xSplit="6" ySplit="12" topLeftCell="G13" activePane="bottomRight" state="frozen"/>
      <selection activeCell="I48" sqref="I48"/>
      <selection pane="topRight" activeCell="I48" sqref="I48"/>
      <selection pane="bottomLeft" activeCell="I48" sqref="I48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158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5">
      <c r="A4" s="30"/>
      <c r="B4" s="4"/>
      <c r="C4" s="4"/>
      <c r="D4" s="4"/>
      <c r="F4" s="14"/>
    </row>
    <row r="5" spans="1:28" ht="15">
      <c r="A5" s="5" t="s">
        <v>3</v>
      </c>
      <c r="B5" s="4"/>
      <c r="C5" s="4"/>
      <c r="D5" s="32">
        <f>INDEX(Project_inputs!$J$101:$M$106, MATCH($D$2, Project_inputs!$C$101:$C$106, 0), MATCH($A5, Project_inputs!$J$100:$M$100,0))</f>
        <v>2018</v>
      </c>
    </row>
    <row r="6" spans="1:28" ht="15">
      <c r="A6" s="5" t="s">
        <v>36</v>
      </c>
      <c r="B6" s="4"/>
      <c r="C6" s="4"/>
      <c r="D6" s="32">
        <f>INDEX(Project_inputs!$J$101:$M$106, MATCH($D$2, Project_inputs!$C$101:$C$106, 0), MATCH($A6, Project_inputs!$J$100:$M$100,0))</f>
        <v>2018</v>
      </c>
    </row>
    <row r="7" spans="1:28" ht="15">
      <c r="A7" s="5"/>
      <c r="B7" s="4"/>
      <c r="C7" s="4"/>
      <c r="D7" s="32"/>
    </row>
    <row r="8" spans="1:28" ht="15">
      <c r="A8" s="5"/>
      <c r="B8" s="4"/>
      <c r="C8" s="4"/>
      <c r="D8" s="32"/>
    </row>
    <row r="9" spans="1:28" ht="15">
      <c r="A9" s="5"/>
      <c r="B9" s="4"/>
      <c r="C9" s="4"/>
      <c r="D9" s="32"/>
    </row>
    <row r="10" spans="1:28" ht="1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7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75">
      <c r="A13" s="6"/>
      <c r="B13" s="6"/>
      <c r="C13" s="6"/>
      <c r="D13" s="6"/>
      <c r="E13" s="6"/>
      <c r="F13" s="6"/>
      <c r="G13" s="108"/>
      <c r="H13" s="329"/>
      <c r="I13" s="329"/>
      <c r="J13" s="330"/>
      <c r="K13" s="329"/>
      <c r="L13" s="329"/>
      <c r="M13" s="330"/>
      <c r="N13" s="329"/>
      <c r="O13" s="329"/>
      <c r="P13" s="330"/>
      <c r="Q13" s="329"/>
      <c r="R13" s="329"/>
      <c r="S13" s="330"/>
      <c r="T13"/>
      <c r="U13" s="128"/>
      <c r="V13" s="128"/>
      <c r="W13" s="128"/>
      <c r="X13" s="128"/>
      <c r="Z13" s="128"/>
    </row>
    <row r="14" spans="1:28" ht="1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3">
        <f>IF(H$11=$D$6, CTN_volumes!$J15*CTN_volumes!$K15,0)</f>
        <v>0</v>
      </c>
      <c r="I15" s="343">
        <f>IF(I$11=IF($D15="design", $D$5, $D$6), SUMPRODUCT(CTN_volumes!$Q15:$U15,CTN_volumes!$Q$13:$U$13)+CTN_volumes!$O15,0)</f>
        <v>0</v>
      </c>
      <c r="J15" s="344">
        <f>IF(J$11=$D$6, CTN_volumes!$M15,0)</f>
        <v>0</v>
      </c>
      <c r="K15" s="343">
        <f>IF(K$11=$D$6, CTN_volumes!$J15*CTN_volumes!$K15,0)</f>
        <v>0</v>
      </c>
      <c r="L15" s="343">
        <f ca="1">IF(L$11=IF($D15="design", $D$5, $D$6), SUMPRODUCT(CTN_volumes!$Q15:$U15,CTN_volumes!$Q$13:$U$13)+CTN_volumes!$O15,0)</f>
        <v>877869.02592819743</v>
      </c>
      <c r="M15" s="344">
        <f>IF(M$11=$D$6, CTN_volumes!$M15,0)</f>
        <v>0</v>
      </c>
      <c r="N15" s="343">
        <f>IF(N$11=$D$6, CTN_volumes!$J15*CTN_volumes!$K15,0)</f>
        <v>0</v>
      </c>
      <c r="O15" s="343">
        <f>IF(O$11=IF($D15="design", $D$5, $D$6), SUMPRODUCT(CTN_volumes!$Q15:$U15,CTN_volumes!$Q$13:$U$13)+CTN_volumes!$O15,0)</f>
        <v>0</v>
      </c>
      <c r="P15" s="344">
        <f>IF(P$11=$D$6, CTN_volumes!$M15,0)</f>
        <v>0</v>
      </c>
      <c r="Q15" s="343">
        <f>IF(Q$11=$D$6, CTN_volumes!$J15*CTN_volumes!$K15,0)</f>
        <v>0</v>
      </c>
      <c r="R15" s="343">
        <f>IF(R$11=IF($D15="design", $D$5, $D$6), SUMPRODUCT(CTN_volumes!$Q15:$U15,CTN_volumes!$Q$13:$U$13)+CTN_volumes!$O15,0)</f>
        <v>0</v>
      </c>
      <c r="S15" s="344">
        <f>IF(S$11=$D$6, CTN_volumes!$M15,0)</f>
        <v>0</v>
      </c>
      <c r="T15" s="138"/>
      <c r="U15" s="345">
        <f>SUMIF($H$11:$S$11,U$11, $H15:$S15)</f>
        <v>0</v>
      </c>
      <c r="V15" s="345">
        <f ca="1">SUMIF($H$11:$S$11,V$11, $H15:$S15)</f>
        <v>877869.02592819743</v>
      </c>
      <c r="W15" s="345">
        <f>SUMIF($H$11:$S$11,W$11, $H15:$S15)</f>
        <v>0</v>
      </c>
      <c r="X15" s="345">
        <f>SUMIF($H$11:$S$11,X$11, $H15:$S15)</f>
        <v>0</v>
      </c>
      <c r="Y15" s="138"/>
      <c r="Z15" s="345">
        <f ca="1">SUM(U15:X15)</f>
        <v>877869.02592819743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8"/>
      <c r="U17" s="114"/>
      <c r="V17" s="114"/>
      <c r="W17" s="114"/>
      <c r="X17" s="114"/>
      <c r="Y17" s="308"/>
      <c r="Z17" s="114"/>
    </row>
    <row r="18" spans="2:26">
      <c r="D18" s="17" t="s">
        <v>127</v>
      </c>
      <c r="F18" s="12"/>
      <c r="G18" s="106"/>
      <c r="H18" s="346">
        <f>IF(H$11=$D$6, CTN_volumes!$J18*CTN_volumes!$K18,0)</f>
        <v>0</v>
      </c>
      <c r="I18" s="343">
        <f>IF(I$11=IF($D18="design", $D$5, $D$6), SUMPRODUCT(CTN_volumes!$Q18:$U18,CTN_volumes!$Q$13:$U$13)+CTN_volumes!$O18,0)</f>
        <v>0</v>
      </c>
      <c r="J18" s="344">
        <f>IF(J$11=$D$6, CTN_volumes!$M18,0)</f>
        <v>0</v>
      </c>
      <c r="K18" s="343">
        <f>IF(K$11=$D$6, CTN_volumes!$J18*CTN_volumes!$K18,0)</f>
        <v>88536</v>
      </c>
      <c r="L18" s="343">
        <f ca="1">IF(L$11=IF($D18="design", $D$5, $D$6), SUMPRODUCT(CTN_volumes!$Q18:$U18,CTN_volumes!$Q$13:$U$13)+CTN_volumes!$O18,0)</f>
        <v>191810.05735536802</v>
      </c>
      <c r="M18" s="344">
        <f>IF(M$11=$D$6, CTN_volumes!$M18,0)</f>
        <v>0</v>
      </c>
      <c r="N18" s="343">
        <f>IF(N$11=$D$6, CTN_volumes!$J18*CTN_volumes!$K18,0)</f>
        <v>0</v>
      </c>
      <c r="O18" s="343">
        <f>IF(O$11=IF($D18="design", $D$5, $D$6), SUMPRODUCT(CTN_volumes!$Q18:$U18,CTN_volumes!$Q$13:$U$13)+CTN_volumes!$O18,0)</f>
        <v>0</v>
      </c>
      <c r="P18" s="344">
        <f>IF(P$11=$D$6, CTN_volumes!$M18,0)</f>
        <v>0</v>
      </c>
      <c r="Q18" s="343">
        <f>IF(Q$11=$D$6, CTN_volumes!$J18*CTN_volumes!$K18,0)</f>
        <v>0</v>
      </c>
      <c r="R18" s="343">
        <f>IF(R$11=IF($D18="design", $D$5, $D$6), SUMPRODUCT(CTN_volumes!$Q18:$U18,CTN_volumes!$Q$13:$U$13)+CTN_volumes!$O18,0)</f>
        <v>0</v>
      </c>
      <c r="S18" s="344">
        <f>IF(S$11=$D$6, CTN_volumes!$M18,0)</f>
        <v>0</v>
      </c>
      <c r="T18" s="138"/>
      <c r="U18" s="345">
        <f t="shared" ref="U18:X36" si="0">SUMIF($H$11:$S$11,U$11, $H18:$S18)</f>
        <v>0</v>
      </c>
      <c r="V18" s="345">
        <f t="shared" ref="V18:V36" ca="1" si="1">SUMIF($H$11:$S$11,V$11, $H18:$S18)</f>
        <v>280346.05735536804</v>
      </c>
      <c r="W18" s="345">
        <f t="shared" si="0"/>
        <v>0</v>
      </c>
      <c r="X18" s="345">
        <f t="shared" si="0"/>
        <v>0</v>
      </c>
      <c r="Y18" s="138"/>
      <c r="Z18" s="345">
        <f t="shared" ref="Z18" ca="1" si="2">SUM(U18:X18)</f>
        <v>280346.05735536804</v>
      </c>
    </row>
    <row r="19" spans="2:26">
      <c r="D19" s="17" t="s">
        <v>128</v>
      </c>
      <c r="F19" s="12"/>
      <c r="G19" s="110"/>
      <c r="H19" s="346">
        <f>IF(H$11=$D$6, CTN_volumes!$J19*CTN_volumes!$K19,0)</f>
        <v>0</v>
      </c>
      <c r="I19" s="343">
        <f>IF(I$11=IF($D19="design", $D$5, $D$6), SUMPRODUCT(CTN_volumes!$Q19:$U19,CTN_volumes!$Q$13:$U$13)+CTN_volumes!$O19,0)</f>
        <v>0</v>
      </c>
      <c r="J19" s="344">
        <f>IF(J$11=$D$6, CTN_volumes!$M19,0)</f>
        <v>0</v>
      </c>
      <c r="K19" s="343">
        <f>IF(K$11=$D$6, CTN_volumes!$J19*CTN_volumes!$K19,0)</f>
        <v>236826</v>
      </c>
      <c r="L19" s="343">
        <f ca="1">IF(L$11=IF($D19="design", $D$5, $D$6), SUMPRODUCT(CTN_volumes!$Q19:$U19,CTN_volumes!$Q$13:$U$13)+CTN_volumes!$O19,0)</f>
        <v>400865.12410825002</v>
      </c>
      <c r="M19" s="344">
        <f>IF(M$11=$D$6, CTN_volumes!$M19,0)</f>
        <v>0</v>
      </c>
      <c r="N19" s="343">
        <f>IF(N$11=$D$6, CTN_volumes!$J19*CTN_volumes!$K19,0)</f>
        <v>0</v>
      </c>
      <c r="O19" s="343">
        <f>IF(O$11=IF($D19="design", $D$5, $D$6), SUMPRODUCT(CTN_volumes!$Q19:$U19,CTN_volumes!$Q$13:$U$13)+CTN_volumes!$O19,0)</f>
        <v>0</v>
      </c>
      <c r="P19" s="344">
        <f>IF(P$11=$D$6, CTN_volumes!$M19,0)</f>
        <v>0</v>
      </c>
      <c r="Q19" s="343">
        <f>IF(Q$11=$D$6, CTN_volumes!$J19*CTN_volumes!$K19,0)</f>
        <v>0</v>
      </c>
      <c r="R19" s="343">
        <f>IF(R$11=IF($D19="design", $D$5, $D$6), SUMPRODUCT(CTN_volumes!$Q19:$U19,CTN_volumes!$Q$13:$U$13)+CTN_volumes!$O19,0)</f>
        <v>0</v>
      </c>
      <c r="S19" s="344">
        <f>IF(S$11=$D$6, CTN_volumes!$M19,0)</f>
        <v>0</v>
      </c>
      <c r="T19" s="138"/>
      <c r="U19" s="345">
        <f t="shared" si="0"/>
        <v>0</v>
      </c>
      <c r="V19" s="345">
        <f t="shared" ca="1" si="1"/>
        <v>637691.12410825002</v>
      </c>
      <c r="W19" s="345">
        <f t="shared" si="0"/>
        <v>0</v>
      </c>
      <c r="X19" s="345">
        <f t="shared" si="0"/>
        <v>0</v>
      </c>
      <c r="Y19" s="138"/>
      <c r="Z19" s="345">
        <f t="shared" ref="Z19:Z36" ca="1" si="3">SUM(U19:X19)</f>
        <v>637691.12410825002</v>
      </c>
    </row>
    <row r="20" spans="2:26">
      <c r="D20" t="s">
        <v>87</v>
      </c>
      <c r="F20" s="12"/>
      <c r="G20" s="106"/>
      <c r="H20" s="346">
        <f>IF(H$11=$D$6, CTN_volumes!$J20*CTN_volumes!$K20,0)</f>
        <v>0</v>
      </c>
      <c r="I20" s="343">
        <f>IF(I$11=IF($D20="design", $D$5, $D$6), SUMPRODUCT(CTN_volumes!$Q20:$U20,CTN_volumes!$Q$13:$U$13)+CTN_volumes!$O20,0)</f>
        <v>0</v>
      </c>
      <c r="J20" s="344">
        <f>IF(J$11=$D$6, CTN_volumes!$M20,0)</f>
        <v>0</v>
      </c>
      <c r="K20" s="343">
        <f>IF(K$11=$D$6, CTN_volumes!$J20*CTN_volumes!$K20,0)</f>
        <v>194776</v>
      </c>
      <c r="L20" s="343">
        <f ca="1">IF(L$11=IF($D20="design", $D$5, $D$6), SUMPRODUCT(CTN_volumes!$Q20:$U20,CTN_volumes!$Q$13:$U$13)+CTN_volumes!$O20,0)</f>
        <v>205230.89519392923</v>
      </c>
      <c r="M20" s="344">
        <f>IF(M$11=$D$6, CTN_volumes!$M20,0)</f>
        <v>0</v>
      </c>
      <c r="N20" s="343">
        <f>IF(N$11=$D$6, CTN_volumes!$J20*CTN_volumes!$K20,0)</f>
        <v>0</v>
      </c>
      <c r="O20" s="343">
        <f>IF(O$11=IF($D20="design", $D$5, $D$6), SUMPRODUCT(CTN_volumes!$Q20:$U20,CTN_volumes!$Q$13:$U$13)+CTN_volumes!$O20,0)</f>
        <v>0</v>
      </c>
      <c r="P20" s="344">
        <f>IF(P$11=$D$6, CTN_volumes!$M20,0)</f>
        <v>0</v>
      </c>
      <c r="Q20" s="343">
        <f>IF(Q$11=$D$6, CTN_volumes!$J20*CTN_volumes!$K20,0)</f>
        <v>0</v>
      </c>
      <c r="R20" s="343">
        <f>IF(R$11=IF($D20="design", $D$5, $D$6), SUMPRODUCT(CTN_volumes!$Q20:$U20,CTN_volumes!$Q$13:$U$13)+CTN_volumes!$O20,0)</f>
        <v>0</v>
      </c>
      <c r="S20" s="344">
        <f>IF(S$11=$D$6, CTN_volumes!$M20,0)</f>
        <v>0</v>
      </c>
      <c r="T20" s="138"/>
      <c r="U20" s="345">
        <f t="shared" si="0"/>
        <v>0</v>
      </c>
      <c r="V20" s="345">
        <f t="shared" ca="1" si="1"/>
        <v>400006.8951939292</v>
      </c>
      <c r="W20" s="345">
        <f t="shared" si="0"/>
        <v>0</v>
      </c>
      <c r="X20" s="345">
        <f t="shared" si="0"/>
        <v>0</v>
      </c>
      <c r="Y20" s="138"/>
      <c r="Z20" s="345">
        <f t="shared" ca="1" si="3"/>
        <v>400006.8951939292</v>
      </c>
    </row>
    <row r="21" spans="2:26">
      <c r="D21" s="17" t="s">
        <v>79</v>
      </c>
      <c r="F21" s="12"/>
      <c r="G21" s="106"/>
      <c r="H21" s="346">
        <f>IF(H$11=$D$6, CTN_volumes!$J21*CTN_volumes!$K21,0)</f>
        <v>0</v>
      </c>
      <c r="I21" s="343">
        <f>IF(I$11=IF($D21="design", $D$5, $D$6), SUMPRODUCT(CTN_volumes!$Q21:$U21,CTN_volumes!$Q$13:$U$13)+CTN_volumes!$O21,0)</f>
        <v>0</v>
      </c>
      <c r="J21" s="344">
        <f>IF(J$11=$D$6, CTN_volumes!$M21,0)</f>
        <v>0</v>
      </c>
      <c r="K21" s="343">
        <f>IF(K$11=$D$6, CTN_volumes!$J21*CTN_volumes!$K21,0)</f>
        <v>41832</v>
      </c>
      <c r="L21" s="343">
        <f ca="1">IF(L$11=IF($D21="design", $D$5, $D$6), SUMPRODUCT(CTN_volumes!$Q21:$U21,CTN_volumes!$Q$13:$U$13)+CTN_volumes!$O21,0)</f>
        <v>64775.669407759211</v>
      </c>
      <c r="M21" s="344">
        <f>IF(M$11=$D$6, CTN_volumes!$M21,0)</f>
        <v>0</v>
      </c>
      <c r="N21" s="343">
        <f>IF(N$11=$D$6, CTN_volumes!$J21*CTN_volumes!$K21,0)</f>
        <v>0</v>
      </c>
      <c r="O21" s="343">
        <f>IF(O$11=IF($D21="design", $D$5, $D$6), SUMPRODUCT(CTN_volumes!$Q21:$U21,CTN_volumes!$Q$13:$U$13)+CTN_volumes!$O21,0)</f>
        <v>0</v>
      </c>
      <c r="P21" s="344">
        <f>IF(P$11=$D$6, CTN_volumes!$M21,0)</f>
        <v>0</v>
      </c>
      <c r="Q21" s="343">
        <f>IF(Q$11=$D$6, CTN_volumes!$J21*CTN_volumes!$K21,0)</f>
        <v>0</v>
      </c>
      <c r="R21" s="343">
        <f>IF(R$11=IF($D21="design", $D$5, $D$6), SUMPRODUCT(CTN_volumes!$Q21:$U21,CTN_volumes!$Q$13:$U$13)+CTN_volumes!$O21,0)</f>
        <v>0</v>
      </c>
      <c r="S21" s="344">
        <f>IF(S$11=$D$6, CTN_volumes!$M21,0)</f>
        <v>0</v>
      </c>
      <c r="T21" s="138"/>
      <c r="U21" s="345">
        <f t="shared" si="0"/>
        <v>0</v>
      </c>
      <c r="V21" s="345">
        <f t="shared" ca="1" si="1"/>
        <v>106607.66940775921</v>
      </c>
      <c r="W21" s="345">
        <f t="shared" si="0"/>
        <v>0</v>
      </c>
      <c r="X21" s="345">
        <f t="shared" si="0"/>
        <v>0</v>
      </c>
      <c r="Y21" s="138"/>
      <c r="Z21" s="345">
        <f t="shared" ca="1" si="3"/>
        <v>106607.66940775921</v>
      </c>
    </row>
    <row r="22" spans="2:26">
      <c r="D22" t="s">
        <v>7</v>
      </c>
      <c r="F22" s="12"/>
      <c r="G22" s="106"/>
      <c r="H22" s="346">
        <f>IF(H$11=$D$6, CTN_volumes!$J22*CTN_volumes!$K22,0)</f>
        <v>0</v>
      </c>
      <c r="I22" s="343">
        <f>IF(I$11=IF($D22="design", $D$5, $D$6), SUMPRODUCT(CTN_volumes!$Q22:$U22,CTN_volumes!$Q$13:$U$13)+CTN_volumes!$O22,0)</f>
        <v>0</v>
      </c>
      <c r="J22" s="344">
        <f>IF(J$11=$D$6, CTN_volumes!$M22,0)</f>
        <v>0</v>
      </c>
      <c r="K22" s="343">
        <f>IF(K$11=$D$6, CTN_volumes!$J22*CTN_volumes!$K22,0)</f>
        <v>186511</v>
      </c>
      <c r="L22" s="343">
        <f ca="1">IF(L$11=IF($D22="design", $D$5, $D$6), SUMPRODUCT(CTN_volumes!$Q22:$U22,CTN_volumes!$Q$13:$U$13)+CTN_volumes!$O22,0)</f>
        <v>221817.21206607384</v>
      </c>
      <c r="M22" s="344">
        <f>IF(M$11=$D$6, CTN_volumes!$M22,0)</f>
        <v>0</v>
      </c>
      <c r="N22" s="343">
        <f>IF(N$11=$D$6, CTN_volumes!$J22*CTN_volumes!$K22,0)</f>
        <v>0</v>
      </c>
      <c r="O22" s="343">
        <f>IF(O$11=IF($D22="design", $D$5, $D$6), SUMPRODUCT(CTN_volumes!$Q22:$U22,CTN_volumes!$Q$13:$U$13)+CTN_volumes!$O22,0)</f>
        <v>0</v>
      </c>
      <c r="P22" s="344">
        <f>IF(P$11=$D$6, CTN_volumes!$M22,0)</f>
        <v>0</v>
      </c>
      <c r="Q22" s="343">
        <f>IF(Q$11=$D$6, CTN_volumes!$J22*CTN_volumes!$K22,0)</f>
        <v>0</v>
      </c>
      <c r="R22" s="343">
        <f>IF(R$11=IF($D22="design", $D$5, $D$6), SUMPRODUCT(CTN_volumes!$Q22:$U22,CTN_volumes!$Q$13:$U$13)+CTN_volumes!$O22,0)</f>
        <v>0</v>
      </c>
      <c r="S22" s="344">
        <f>IF(S$11=$D$6, CTN_volumes!$M22,0)</f>
        <v>0</v>
      </c>
      <c r="T22" s="138"/>
      <c r="U22" s="345">
        <f t="shared" si="0"/>
        <v>0</v>
      </c>
      <c r="V22" s="345">
        <f t="shared" ca="1" si="1"/>
        <v>408328.21206607384</v>
      </c>
      <c r="W22" s="345">
        <f t="shared" si="0"/>
        <v>0</v>
      </c>
      <c r="X22" s="345">
        <f t="shared" si="0"/>
        <v>0</v>
      </c>
      <c r="Y22" s="138"/>
      <c r="Z22" s="345">
        <f t="shared" ca="1" si="3"/>
        <v>408328.21206607384</v>
      </c>
    </row>
    <row r="23" spans="2:26">
      <c r="D23" t="s">
        <v>8</v>
      </c>
      <c r="F23" s="12"/>
      <c r="G23" s="106"/>
      <c r="H23" s="346">
        <f>IF(H$11=$D$6, CTN_volumes!$J23*CTN_volumes!$K23,0)</f>
        <v>0</v>
      </c>
      <c r="I23" s="343">
        <f>IF(I$11=IF($D23="design", $D$5, $D$6), SUMPRODUCT(CTN_volumes!$Q23:$U23,CTN_volumes!$Q$13:$U$13)+CTN_volumes!$O23,0)</f>
        <v>0</v>
      </c>
      <c r="J23" s="344">
        <f>IF(J$11=$D$6, CTN_volumes!$M23,0)</f>
        <v>0</v>
      </c>
      <c r="K23" s="343">
        <f>IF(K$11=$D$6, CTN_volumes!$J23*CTN_volumes!$K23,0)</f>
        <v>960740</v>
      </c>
      <c r="L23" s="343">
        <f ca="1">IF(L$11=IF($D23="design", $D$5, $D$6), SUMPRODUCT(CTN_volumes!$Q23:$U23,CTN_volumes!$Q$13:$U$13)+CTN_volumes!$O23,0)</f>
        <v>568842.32385266991</v>
      </c>
      <c r="M23" s="344">
        <f>IF(M$11=$D$6, CTN_volumes!$M23,0)</f>
        <v>0</v>
      </c>
      <c r="N23" s="343">
        <f>IF(N$11=$D$6, CTN_volumes!$J23*CTN_volumes!$K23,0)</f>
        <v>0</v>
      </c>
      <c r="O23" s="343">
        <f>IF(O$11=IF($D23="design", $D$5, $D$6), SUMPRODUCT(CTN_volumes!$Q23:$U23,CTN_volumes!$Q$13:$U$13)+CTN_volumes!$O23,0)</f>
        <v>0</v>
      </c>
      <c r="P23" s="344">
        <f>IF(P$11=$D$6, CTN_volumes!$M23,0)</f>
        <v>0</v>
      </c>
      <c r="Q23" s="343">
        <f>IF(Q$11=$D$6, CTN_volumes!$J23*CTN_volumes!$K23,0)</f>
        <v>0</v>
      </c>
      <c r="R23" s="343">
        <f>IF(R$11=IF($D23="design", $D$5, $D$6), SUMPRODUCT(CTN_volumes!$Q23:$U23,CTN_volumes!$Q$13:$U$13)+CTN_volumes!$O23,0)</f>
        <v>0</v>
      </c>
      <c r="S23" s="344">
        <f>IF(S$11=$D$6, CTN_volumes!$M23,0)</f>
        <v>0</v>
      </c>
      <c r="T23" s="138"/>
      <c r="U23" s="345">
        <f t="shared" si="0"/>
        <v>0</v>
      </c>
      <c r="V23" s="345">
        <f t="shared" ca="1" si="1"/>
        <v>1529582.3238526699</v>
      </c>
      <c r="W23" s="345">
        <f t="shared" si="0"/>
        <v>0</v>
      </c>
      <c r="X23" s="345">
        <f t="shared" si="0"/>
        <v>0</v>
      </c>
      <c r="Y23" s="138"/>
      <c r="Z23" s="345">
        <f t="shared" ca="1" si="3"/>
        <v>1529582.3238526699</v>
      </c>
    </row>
    <row r="24" spans="2:26">
      <c r="D24" t="s">
        <v>22</v>
      </c>
      <c r="F24" s="12"/>
      <c r="G24" s="106"/>
      <c r="H24" s="346">
        <f>IF(H$11=$D$6, CTN_volumes!$J24*CTN_volumes!$K24,0)</f>
        <v>0</v>
      </c>
      <c r="I24" s="343">
        <f>IF(I$11=IF($D24="design", $D$5, $D$6), SUMPRODUCT(CTN_volumes!$Q24:$U24,CTN_volumes!$Q$13:$U$13)+CTN_volumes!$O24,0)</f>
        <v>0</v>
      </c>
      <c r="J24" s="344">
        <f>IF(J$11=$D$6, CTN_volumes!$M24,0)</f>
        <v>0</v>
      </c>
      <c r="K24" s="343">
        <f>IF(K$11=$D$6, CTN_volumes!$J24*CTN_volumes!$K24,0)</f>
        <v>4305</v>
      </c>
      <c r="L24" s="343">
        <f ca="1">IF(L$11=IF($D24="design", $D$5, $D$6), SUMPRODUCT(CTN_volumes!$Q24:$U24,CTN_volumes!$Q$13:$U$13)+CTN_volumes!$O24,0)</f>
        <v>24769.364912938745</v>
      </c>
      <c r="M24" s="344">
        <f>IF(M$11=$D$6, CTN_volumes!$M24,0)</f>
        <v>0</v>
      </c>
      <c r="N24" s="343">
        <f>IF(N$11=$D$6, CTN_volumes!$J24*CTN_volumes!$K24,0)</f>
        <v>0</v>
      </c>
      <c r="O24" s="343">
        <f>IF(O$11=IF($D24="design", $D$5, $D$6), SUMPRODUCT(CTN_volumes!$Q24:$U24,CTN_volumes!$Q$13:$U$13)+CTN_volumes!$O24,0)</f>
        <v>0</v>
      </c>
      <c r="P24" s="344">
        <f>IF(P$11=$D$6, CTN_volumes!$M24,0)</f>
        <v>0</v>
      </c>
      <c r="Q24" s="343">
        <f>IF(Q$11=$D$6, CTN_volumes!$J24*CTN_volumes!$K24,0)</f>
        <v>0</v>
      </c>
      <c r="R24" s="343">
        <f>IF(R$11=IF($D24="design", $D$5, $D$6), SUMPRODUCT(CTN_volumes!$Q24:$U24,CTN_volumes!$Q$13:$U$13)+CTN_volumes!$O24,0)</f>
        <v>0</v>
      </c>
      <c r="S24" s="344">
        <f>IF(S$11=$D$6, CTN_volumes!$M24,0)</f>
        <v>0</v>
      </c>
      <c r="T24" s="138"/>
      <c r="U24" s="345">
        <f t="shared" si="0"/>
        <v>0</v>
      </c>
      <c r="V24" s="345">
        <f t="shared" ca="1" si="1"/>
        <v>29074.364912938745</v>
      </c>
      <c r="W24" s="345">
        <f t="shared" si="0"/>
        <v>0</v>
      </c>
      <c r="X24" s="345">
        <f t="shared" si="0"/>
        <v>0</v>
      </c>
      <c r="Y24" s="138"/>
      <c r="Z24" s="345">
        <f t="shared" ca="1" si="3"/>
        <v>29074.364912938745</v>
      </c>
    </row>
    <row r="25" spans="2:26">
      <c r="D25" t="s">
        <v>116</v>
      </c>
      <c r="F25" s="12"/>
      <c r="G25" s="106"/>
      <c r="H25" s="346">
        <f>IF(H$11=$D$6, CTN_volumes!$J25*CTN_volumes!$K25,0)</f>
        <v>0</v>
      </c>
      <c r="I25" s="343">
        <f>IF(I$11=IF($D25="design", $D$5, $D$6), SUMPRODUCT(CTN_volumes!$Q25:$U25,CTN_volumes!$Q$13:$U$13)+CTN_volumes!$O25,0)</f>
        <v>0</v>
      </c>
      <c r="J25" s="344">
        <f>IF(J$11=$D$6, CTN_volumes!$M25,0)</f>
        <v>0</v>
      </c>
      <c r="K25" s="343">
        <f>IF(K$11=$D$6, CTN_volumes!$J25*CTN_volumes!$K25,0)</f>
        <v>247830</v>
      </c>
      <c r="L25" s="343">
        <f ca="1">IF(L$11=IF($D25="design", $D$5, $D$6), SUMPRODUCT(CTN_volumes!$Q25:$U25,CTN_volumes!$Q$13:$U$13)+CTN_volumes!$O25,0)</f>
        <v>36686.317161692525</v>
      </c>
      <c r="M25" s="344">
        <f>IF(M$11=$D$6, CTN_volumes!$M25,0)</f>
        <v>0</v>
      </c>
      <c r="N25" s="343">
        <f>IF(N$11=$D$6, CTN_volumes!$J25*CTN_volumes!$K25,0)</f>
        <v>0</v>
      </c>
      <c r="O25" s="343">
        <f>IF(O$11=IF($D25="design", $D$5, $D$6), SUMPRODUCT(CTN_volumes!$Q25:$U25,CTN_volumes!$Q$13:$U$13)+CTN_volumes!$O25,0)</f>
        <v>0</v>
      </c>
      <c r="P25" s="344">
        <f>IF(P$11=$D$6, CTN_volumes!$M25,0)</f>
        <v>0</v>
      </c>
      <c r="Q25" s="343">
        <f>IF(Q$11=$D$6, CTN_volumes!$J25*CTN_volumes!$K25,0)</f>
        <v>0</v>
      </c>
      <c r="R25" s="343">
        <f>IF(R$11=IF($D25="design", $D$5, $D$6), SUMPRODUCT(CTN_volumes!$Q25:$U25,CTN_volumes!$Q$13:$U$13)+CTN_volumes!$O25,0)</f>
        <v>0</v>
      </c>
      <c r="S25" s="344">
        <f>IF(S$11=$D$6, CTN_volumes!$M25,0)</f>
        <v>0</v>
      </c>
      <c r="T25" s="138"/>
      <c r="U25" s="345">
        <f t="shared" si="0"/>
        <v>0</v>
      </c>
      <c r="V25" s="345">
        <f t="shared" ca="1" si="1"/>
        <v>284516.31716169254</v>
      </c>
      <c r="W25" s="345">
        <f t="shared" si="0"/>
        <v>0</v>
      </c>
      <c r="X25" s="345">
        <f t="shared" si="0"/>
        <v>0</v>
      </c>
      <c r="Y25" s="138"/>
      <c r="Z25" s="345">
        <f t="shared" ca="1" si="3"/>
        <v>284516.31716169254</v>
      </c>
    </row>
    <row r="26" spans="2:26">
      <c r="D26" t="s">
        <v>117</v>
      </c>
      <c r="F26" s="12"/>
      <c r="G26" s="106"/>
      <c r="H26" s="346">
        <f>IF(H$11=$D$6, CTN_volumes!$J26*CTN_volumes!$K26,0)</f>
        <v>0</v>
      </c>
      <c r="I26" s="343">
        <f>IF(I$11=IF($D26="design", $D$5, $D$6), SUMPRODUCT(CTN_volumes!$Q26:$U26,CTN_volumes!$Q$13:$U$13)+CTN_volumes!$O26,0)</f>
        <v>0</v>
      </c>
      <c r="J26" s="344">
        <f>IF(J$11=$D$6, CTN_volumes!$M26,0)</f>
        <v>0</v>
      </c>
      <c r="K26" s="343">
        <f>IF(K$11=$D$6, CTN_volumes!$J26*CTN_volumes!$K26,0)</f>
        <v>0</v>
      </c>
      <c r="L26" s="343">
        <f ca="1">IF(L$11=IF($D26="design", $D$5, $D$6), SUMPRODUCT(CTN_volumes!$Q26:$U26,CTN_volumes!$Q$13:$U$13)+CTN_volumes!$O26,0)</f>
        <v>0</v>
      </c>
      <c r="M26" s="344">
        <f>IF(M$11=$D$6, CTN_volumes!$M26,0)</f>
        <v>0</v>
      </c>
      <c r="N26" s="343">
        <f>IF(N$11=$D$6, CTN_volumes!$J26*CTN_volumes!$K26,0)</f>
        <v>0</v>
      </c>
      <c r="O26" s="343">
        <f>IF(O$11=IF($D26="design", $D$5, $D$6), SUMPRODUCT(CTN_volumes!$Q26:$U26,CTN_volumes!$Q$13:$U$13)+CTN_volumes!$O26,0)</f>
        <v>0</v>
      </c>
      <c r="P26" s="344">
        <f>IF(P$11=$D$6, CTN_volumes!$M26,0)</f>
        <v>0</v>
      </c>
      <c r="Q26" s="343">
        <f>IF(Q$11=$D$6, CTN_volumes!$J26*CTN_volumes!$K26,0)</f>
        <v>0</v>
      </c>
      <c r="R26" s="343">
        <f>IF(R$11=IF($D26="design", $D$5, $D$6), SUMPRODUCT(CTN_volumes!$Q26:$U26,CTN_volumes!$Q$13:$U$13)+CTN_volumes!$O26,0)</f>
        <v>0</v>
      </c>
      <c r="S26" s="344">
        <f>IF(S$11=$D$6, CTN_volumes!$M26,0)</f>
        <v>0</v>
      </c>
      <c r="T26" s="138"/>
      <c r="U26" s="345">
        <f t="shared" si="0"/>
        <v>0</v>
      </c>
      <c r="V26" s="345">
        <f t="shared" ca="1" si="1"/>
        <v>0</v>
      </c>
      <c r="W26" s="345">
        <f t="shared" si="0"/>
        <v>0</v>
      </c>
      <c r="X26" s="345">
        <f t="shared" si="0"/>
        <v>0</v>
      </c>
      <c r="Y26" s="138"/>
      <c r="Z26" s="345">
        <f t="shared" ca="1" si="3"/>
        <v>0</v>
      </c>
    </row>
    <row r="27" spans="2:26">
      <c r="D27" t="s">
        <v>118</v>
      </c>
      <c r="F27" s="12"/>
      <c r="G27" s="106"/>
      <c r="H27" s="346">
        <f>IF(H$11=$D$6, CTN_volumes!$J27*CTN_volumes!$K27,0)</f>
        <v>0</v>
      </c>
      <c r="I27" s="343">
        <f>IF(I$11=IF($D27="design", $D$5, $D$6), SUMPRODUCT(CTN_volumes!$Q27:$U27,CTN_volumes!$Q$13:$U$13)+CTN_volumes!$O27,0)</f>
        <v>0</v>
      </c>
      <c r="J27" s="344">
        <f>IF(J$11=$D$6, CTN_volumes!$M27,0)</f>
        <v>0</v>
      </c>
      <c r="K27" s="343">
        <f>IF(K$11=$D$6, CTN_volumes!$J27*CTN_volumes!$K27,0)</f>
        <v>1165552</v>
      </c>
      <c r="L27" s="343">
        <f ca="1">IF(L$11=IF($D27="design", $D$5, $D$6), SUMPRODUCT(CTN_volumes!$Q27:$U27,CTN_volumes!$Q$13:$U$13)+CTN_volumes!$O27,0)</f>
        <v>278748.05745898356</v>
      </c>
      <c r="M27" s="344">
        <f>IF(M$11=$D$6, CTN_volumes!$M27,0)</f>
        <v>0</v>
      </c>
      <c r="N27" s="343">
        <f>IF(N$11=$D$6, CTN_volumes!$J27*CTN_volumes!$K27,0)</f>
        <v>0</v>
      </c>
      <c r="O27" s="343">
        <f>IF(O$11=IF($D27="design", $D$5, $D$6), SUMPRODUCT(CTN_volumes!$Q27:$U27,CTN_volumes!$Q$13:$U$13)+CTN_volumes!$O27,0)</f>
        <v>0</v>
      </c>
      <c r="P27" s="344">
        <f>IF(P$11=$D$6, CTN_volumes!$M27,0)</f>
        <v>0</v>
      </c>
      <c r="Q27" s="343">
        <f>IF(Q$11=$D$6, CTN_volumes!$J27*CTN_volumes!$K27,0)</f>
        <v>0</v>
      </c>
      <c r="R27" s="343">
        <f>IF(R$11=IF($D27="design", $D$5, $D$6), SUMPRODUCT(CTN_volumes!$Q27:$U27,CTN_volumes!$Q$13:$U$13)+CTN_volumes!$O27,0)</f>
        <v>0</v>
      </c>
      <c r="S27" s="344">
        <f>IF(S$11=$D$6, CTN_volumes!$M27,0)</f>
        <v>0</v>
      </c>
      <c r="T27" s="138"/>
      <c r="U27" s="345">
        <f t="shared" si="0"/>
        <v>0</v>
      </c>
      <c r="V27" s="345">
        <f t="shared" ca="1" si="1"/>
        <v>1444300.0574589835</v>
      </c>
      <c r="W27" s="345">
        <f t="shared" si="0"/>
        <v>0</v>
      </c>
      <c r="X27" s="345">
        <f t="shared" si="0"/>
        <v>0</v>
      </c>
      <c r="Y27" s="138"/>
      <c r="Z27" s="345">
        <f t="shared" ca="1" si="3"/>
        <v>1444300.0574589835</v>
      </c>
    </row>
    <row r="28" spans="2:26">
      <c r="D28" t="s">
        <v>143</v>
      </c>
      <c r="F28" s="12"/>
      <c r="G28" s="106"/>
      <c r="H28" s="346">
        <f>IF(H$11=$D$6, CTN_volumes!$J28*CTN_volumes!$K28,0)</f>
        <v>0</v>
      </c>
      <c r="I28" s="343">
        <f>IF(I$11=IF($D28="design", $D$5, $D$6), SUMPRODUCT(CTN_volumes!$Q28:$U28,CTN_volumes!$Q$13:$U$13)+CTN_volumes!$O28,0)</f>
        <v>0</v>
      </c>
      <c r="J28" s="344">
        <f>IF(J$11=$D$6, CTN_volumes!$M28,0)</f>
        <v>0</v>
      </c>
      <c r="K28" s="343">
        <f>IF(K$11=$D$6, CTN_volumes!$J28*CTN_volumes!$K28,0)</f>
        <v>0</v>
      </c>
      <c r="L28" s="343">
        <f ca="1">IF(L$11=IF($D28="design", $D$5, $D$6), SUMPRODUCT(CTN_volumes!$Q28:$U28,CTN_volumes!$Q$13:$U$13)+CTN_volumes!$O28,0)</f>
        <v>0</v>
      </c>
      <c r="M28" s="344">
        <f>IF(M$11=$D$6, CTN_volumes!$M28,0)</f>
        <v>0</v>
      </c>
      <c r="N28" s="343">
        <f>IF(N$11=$D$6, CTN_volumes!$J28*CTN_volumes!$K28,0)</f>
        <v>0</v>
      </c>
      <c r="O28" s="343">
        <f>IF(O$11=IF($D28="design", $D$5, $D$6), SUMPRODUCT(CTN_volumes!$Q28:$U28,CTN_volumes!$Q$13:$U$13)+CTN_volumes!$O28,0)</f>
        <v>0</v>
      </c>
      <c r="P28" s="344">
        <f>IF(P$11=$D$6, CTN_volumes!$M28,0)</f>
        <v>0</v>
      </c>
      <c r="Q28" s="343">
        <f>IF(Q$11=$D$6, CTN_volumes!$J28*CTN_volumes!$K28,0)</f>
        <v>0</v>
      </c>
      <c r="R28" s="343">
        <f>IF(R$11=IF($D28="design", $D$5, $D$6), SUMPRODUCT(CTN_volumes!$Q28:$U28,CTN_volumes!$Q$13:$U$13)+CTN_volumes!$O28,0)</f>
        <v>0</v>
      </c>
      <c r="S28" s="344">
        <f>IF(S$11=$D$6, CTN_volumes!$M28,0)</f>
        <v>0</v>
      </c>
      <c r="T28" s="138"/>
      <c r="U28" s="345">
        <f t="shared" si="0"/>
        <v>0</v>
      </c>
      <c r="V28" s="345">
        <f t="shared" ca="1" si="1"/>
        <v>0</v>
      </c>
      <c r="W28" s="345">
        <f t="shared" si="0"/>
        <v>0</v>
      </c>
      <c r="X28" s="345">
        <f t="shared" si="0"/>
        <v>0</v>
      </c>
      <c r="Y28" s="138"/>
      <c r="Z28" s="345">
        <f t="shared" ca="1" si="3"/>
        <v>0</v>
      </c>
    </row>
    <row r="29" spans="2:26">
      <c r="D29" t="s">
        <v>181</v>
      </c>
      <c r="F29" s="12"/>
      <c r="G29" s="106"/>
      <c r="H29" s="346">
        <f>IF(H$11=$D$6, CTN_volumes!$J29*CTN_volumes!$K29,0)</f>
        <v>0</v>
      </c>
      <c r="I29" s="343">
        <f>IF(I$11=IF($D29="design", $D$5, $D$6), SUMPRODUCT(CTN_volumes!$Q29:$U29,CTN_volumes!$Q$13:$U$13)+CTN_volumes!$O29,0)</f>
        <v>0</v>
      </c>
      <c r="J29" s="344">
        <f>IF(J$11=$D$6, CTN_volumes!$M29,0)</f>
        <v>0</v>
      </c>
      <c r="K29" s="343">
        <f>IF(K$11=$D$6, CTN_volumes!$J29*CTN_volumes!$K29,0)</f>
        <v>61411</v>
      </c>
      <c r="L29" s="343">
        <f ca="1">IF(L$11=IF($D29="design", $D$5, $D$6), SUMPRODUCT(CTN_volumes!$Q29:$U29,CTN_volumes!$Q$13:$U$13)+CTN_volumes!$O29,0)</f>
        <v>0</v>
      </c>
      <c r="M29" s="344">
        <f>IF(M$11=$D$6, CTN_volumes!$M29,0)</f>
        <v>0</v>
      </c>
      <c r="N29" s="343">
        <f>IF(N$11=$D$6, CTN_volumes!$J29*CTN_volumes!$K29,0)</f>
        <v>0</v>
      </c>
      <c r="O29" s="343">
        <f>IF(O$11=IF($D29="design", $D$5, $D$6), SUMPRODUCT(CTN_volumes!$Q29:$U29,CTN_volumes!$Q$13:$U$13)+CTN_volumes!$O29,0)</f>
        <v>0</v>
      </c>
      <c r="P29" s="344">
        <f>IF(P$11=$D$6, CTN_volumes!$M29,0)</f>
        <v>0</v>
      </c>
      <c r="Q29" s="343">
        <f>IF(Q$11=$D$6, CTN_volumes!$J29*CTN_volumes!$K29,0)</f>
        <v>0</v>
      </c>
      <c r="R29" s="343">
        <f>IF(R$11=IF($D29="design", $D$5, $D$6), SUMPRODUCT(CTN_volumes!$Q29:$U29,CTN_volumes!$Q$13:$U$13)+CTN_volumes!$O29,0)</f>
        <v>0</v>
      </c>
      <c r="S29" s="344">
        <f>IF(S$11=$D$6, CTN_volumes!$M29,0)</f>
        <v>0</v>
      </c>
      <c r="T29" s="138"/>
      <c r="U29" s="345">
        <f t="shared" si="0"/>
        <v>0</v>
      </c>
      <c r="V29" s="345">
        <f t="shared" ca="1" si="1"/>
        <v>61411</v>
      </c>
      <c r="W29" s="345">
        <f t="shared" si="0"/>
        <v>0</v>
      </c>
      <c r="X29" s="345">
        <f t="shared" si="0"/>
        <v>0</v>
      </c>
      <c r="Y29" s="138"/>
      <c r="Z29" s="345">
        <f t="shared" ca="1" si="3"/>
        <v>61411</v>
      </c>
    </row>
    <row r="30" spans="2:26">
      <c r="D30" t="s">
        <v>165</v>
      </c>
      <c r="F30" s="12"/>
      <c r="G30" s="106"/>
      <c r="H30" s="346">
        <f>IF(H$11=$D$6, CTN_volumes!$J30*CTN_volumes!$K30,0)</f>
        <v>0</v>
      </c>
      <c r="I30" s="343">
        <f>IF(I$11=IF($D30="design", $D$5, $D$6), SUMPRODUCT(CTN_volumes!$Q30:$U30,CTN_volumes!$Q$13:$U$13)+CTN_volumes!$O30,0)</f>
        <v>0</v>
      </c>
      <c r="J30" s="344">
        <f>IF(J$11=$D$6, CTN_volumes!$M30,0)</f>
        <v>0</v>
      </c>
      <c r="K30" s="343">
        <f>IF(K$11=$D$6, CTN_volumes!$J30*CTN_volumes!$K30,0)</f>
        <v>75192</v>
      </c>
      <c r="L30" s="343">
        <f ca="1">IF(L$11=IF($D30="design", $D$5, $D$6), SUMPRODUCT(CTN_volumes!$Q30:$U30,CTN_volumes!$Q$13:$U$13)+CTN_volumes!$O30,0)</f>
        <v>0</v>
      </c>
      <c r="M30" s="344">
        <f>IF(M$11=$D$6, CTN_volumes!$M30,0)</f>
        <v>0</v>
      </c>
      <c r="N30" s="343">
        <f>IF(N$11=$D$6, CTN_volumes!$J30*CTN_volumes!$K30,0)</f>
        <v>0</v>
      </c>
      <c r="O30" s="343">
        <f>IF(O$11=IF($D30="design", $D$5, $D$6), SUMPRODUCT(CTN_volumes!$Q30:$U30,CTN_volumes!$Q$13:$U$13)+CTN_volumes!$O30,0)</f>
        <v>0</v>
      </c>
      <c r="P30" s="344">
        <f>IF(P$11=$D$6, CTN_volumes!$M30,0)</f>
        <v>0</v>
      </c>
      <c r="Q30" s="343">
        <f>IF(Q$11=$D$6, CTN_volumes!$J30*CTN_volumes!$K30,0)</f>
        <v>0</v>
      </c>
      <c r="R30" s="343">
        <f>IF(R$11=IF($D30="design", $D$5, $D$6), SUMPRODUCT(CTN_volumes!$Q30:$U30,CTN_volumes!$Q$13:$U$13)+CTN_volumes!$O30,0)</f>
        <v>0</v>
      </c>
      <c r="S30" s="344">
        <f>IF(S$11=$D$6, CTN_volumes!$M30,0)</f>
        <v>0</v>
      </c>
      <c r="T30" s="138"/>
      <c r="U30" s="345">
        <f t="shared" si="0"/>
        <v>0</v>
      </c>
      <c r="V30" s="345">
        <f t="shared" ca="1" si="1"/>
        <v>75192</v>
      </c>
      <c r="W30" s="345">
        <f t="shared" si="0"/>
        <v>0</v>
      </c>
      <c r="X30" s="345">
        <f t="shared" si="0"/>
        <v>0</v>
      </c>
      <c r="Y30" s="138"/>
      <c r="Z30" s="345">
        <f t="shared" ca="1" si="3"/>
        <v>75192</v>
      </c>
    </row>
    <row r="31" spans="2:26">
      <c r="D31" t="s">
        <v>175</v>
      </c>
      <c r="F31" s="12"/>
      <c r="G31" s="106"/>
      <c r="H31" s="346">
        <f>IF(H$11=$D$6, CTN_volumes!$J31*CTN_volumes!$K31,0)</f>
        <v>0</v>
      </c>
      <c r="I31" s="343">
        <f>IF(I$11=IF($D31="design", $D$5, $D$6), SUMPRODUCT(CTN_volumes!$Q31:$U31,CTN_volumes!$Q$13:$U$13)+CTN_volumes!$O31,0)</f>
        <v>0</v>
      </c>
      <c r="J31" s="344">
        <f>IF(J$11=$D$6, CTN_volumes!$M31,0)</f>
        <v>0</v>
      </c>
      <c r="K31" s="343">
        <f>IF(K$11=$D$6, CTN_volumes!$J31*CTN_volumes!$K31,0)</f>
        <v>0</v>
      </c>
      <c r="L31" s="343">
        <f ca="1">IF(L$11=IF($D31="design", $D$5, $D$6), SUMPRODUCT(CTN_volumes!$Q31:$U31,CTN_volumes!$Q$13:$U$13)+CTN_volumes!$O31,0)</f>
        <v>0</v>
      </c>
      <c r="M31" s="344">
        <f>IF(M$11=$D$6, CTN_volumes!$M31,0)</f>
        <v>0</v>
      </c>
      <c r="N31" s="343">
        <f>IF(N$11=$D$6, CTN_volumes!$J31*CTN_volumes!$K31,0)</f>
        <v>0</v>
      </c>
      <c r="O31" s="343">
        <f>IF(O$11=IF($D31="design", $D$5, $D$6), SUMPRODUCT(CTN_volumes!$Q31:$U31,CTN_volumes!$Q$13:$U$13)+CTN_volumes!$O31,0)</f>
        <v>0</v>
      </c>
      <c r="P31" s="344">
        <f>IF(P$11=$D$6, CTN_volumes!$M31,0)</f>
        <v>0</v>
      </c>
      <c r="Q31" s="343">
        <f>IF(Q$11=$D$6, CTN_volumes!$J31*CTN_volumes!$K31,0)</f>
        <v>0</v>
      </c>
      <c r="R31" s="343">
        <f>IF(R$11=IF($D31="design", $D$5, $D$6), SUMPRODUCT(CTN_volumes!$Q31:$U31,CTN_volumes!$Q$13:$U$13)+CTN_volumes!$O31,0)</f>
        <v>0</v>
      </c>
      <c r="S31" s="344">
        <f>IF(S$11=$D$6, CTN_volumes!$M31,0)</f>
        <v>0</v>
      </c>
      <c r="T31" s="138"/>
      <c r="U31" s="345">
        <f t="shared" si="0"/>
        <v>0</v>
      </c>
      <c r="V31" s="345">
        <f t="shared" ca="1" si="1"/>
        <v>0</v>
      </c>
      <c r="W31" s="345">
        <f t="shared" si="0"/>
        <v>0</v>
      </c>
      <c r="X31" s="345">
        <f t="shared" si="0"/>
        <v>0</v>
      </c>
      <c r="Y31" s="138"/>
      <c r="Z31" s="345">
        <f t="shared" ca="1" si="3"/>
        <v>0</v>
      </c>
    </row>
    <row r="32" spans="2:26">
      <c r="D32" t="s">
        <v>152</v>
      </c>
      <c r="F32" s="12"/>
      <c r="G32" s="106"/>
      <c r="H32" s="346">
        <f>IF(H$11=$D$6, CTN_volumes!$J32*CTN_volumes!$K32,0)</f>
        <v>0</v>
      </c>
      <c r="I32" s="343">
        <f>IF(I$11=IF($D32="design", $D$5, $D$6), SUMPRODUCT(CTN_volumes!$Q32:$U32,CTN_volumes!$Q$13:$U$13)+CTN_volumes!$O32,0)</f>
        <v>0</v>
      </c>
      <c r="J32" s="344">
        <f>IF(J$11=$D$6, CTN_volumes!$M32,0)</f>
        <v>0</v>
      </c>
      <c r="K32" s="343">
        <f>IF(K$11=$D$6, CTN_volumes!$J32*CTN_volumes!$K32,0)</f>
        <v>2819108</v>
      </c>
      <c r="L32" s="343">
        <f ca="1">IF(L$11=IF($D32="design", $D$5, $D$6), SUMPRODUCT(CTN_volumes!$Q32:$U32,CTN_volumes!$Q$13:$U$13)+CTN_volumes!$O32,0)</f>
        <v>0</v>
      </c>
      <c r="M32" s="344">
        <f>IF(M$11=$D$6, CTN_volumes!$M32,0)</f>
        <v>0</v>
      </c>
      <c r="N32" s="343">
        <f>IF(N$11=$D$6, CTN_volumes!$J32*CTN_volumes!$K32,0)</f>
        <v>0</v>
      </c>
      <c r="O32" s="343">
        <f>IF(O$11=IF($D32="design", $D$5, $D$6), SUMPRODUCT(CTN_volumes!$Q32:$U32,CTN_volumes!$Q$13:$U$13)+CTN_volumes!$O32,0)</f>
        <v>0</v>
      </c>
      <c r="P32" s="344">
        <f>IF(P$11=$D$6, CTN_volumes!$M32,0)</f>
        <v>0</v>
      </c>
      <c r="Q32" s="343">
        <f>IF(Q$11=$D$6, CTN_volumes!$J32*CTN_volumes!$K32,0)</f>
        <v>0</v>
      </c>
      <c r="R32" s="343">
        <f>IF(R$11=IF($D32="design", $D$5, $D$6), SUMPRODUCT(CTN_volumes!$Q32:$U32,CTN_volumes!$Q$13:$U$13)+CTN_volumes!$O32,0)</f>
        <v>0</v>
      </c>
      <c r="S32" s="344">
        <f>IF(S$11=$D$6, CTN_volumes!$M32,0)</f>
        <v>0</v>
      </c>
      <c r="T32" s="138"/>
      <c r="U32" s="345">
        <f t="shared" si="0"/>
        <v>0</v>
      </c>
      <c r="V32" s="345">
        <f t="shared" ca="1" si="1"/>
        <v>2819108</v>
      </c>
      <c r="W32" s="345">
        <f t="shared" si="0"/>
        <v>0</v>
      </c>
      <c r="X32" s="345">
        <f t="shared" si="0"/>
        <v>0</v>
      </c>
      <c r="Y32" s="138"/>
      <c r="Z32" s="345">
        <f t="shared" ca="1" si="3"/>
        <v>2819108</v>
      </c>
    </row>
    <row r="33" spans="1:26">
      <c r="D33" t="s">
        <v>153</v>
      </c>
      <c r="F33" s="12"/>
      <c r="G33" s="106"/>
      <c r="H33" s="346">
        <f>IF(H$11=$D$6, CTN_volumes!$J33*CTN_volumes!$K33,0)</f>
        <v>0</v>
      </c>
      <c r="I33" s="343">
        <f>IF(I$11=IF($D33="design", $D$5, $D$6), SUMPRODUCT(CTN_volumes!$Q33:$U33,CTN_volumes!$Q$13:$U$13)+CTN_volumes!$O33,0)</f>
        <v>0</v>
      </c>
      <c r="J33" s="344">
        <f>IF(J$11=$D$6, CTN_volumes!$M33,0)</f>
        <v>0</v>
      </c>
      <c r="K33" s="343">
        <f>IF(K$11=$D$6, CTN_volumes!$J33*CTN_volumes!$K33,0)</f>
        <v>0</v>
      </c>
      <c r="L33" s="343">
        <f ca="1">IF(L$11=IF($D33="design", $D$5, $D$6), SUMPRODUCT(CTN_volumes!$Q33:$U33,CTN_volumes!$Q$13:$U$13)+CTN_volumes!$O33,0)</f>
        <v>0</v>
      </c>
      <c r="M33" s="344">
        <f>IF(M$11=$D$6, CTN_volumes!$M33,0)</f>
        <v>0</v>
      </c>
      <c r="N33" s="343">
        <f>IF(N$11=$D$6, CTN_volumes!$J33*CTN_volumes!$K33,0)</f>
        <v>0</v>
      </c>
      <c r="O33" s="343">
        <f>IF(O$11=IF($D33="design", $D$5, $D$6), SUMPRODUCT(CTN_volumes!$Q33:$U33,CTN_volumes!$Q$13:$U$13)+CTN_volumes!$O33,0)</f>
        <v>0</v>
      </c>
      <c r="P33" s="344">
        <f>IF(P$11=$D$6, CTN_volumes!$M33,0)</f>
        <v>0</v>
      </c>
      <c r="Q33" s="343">
        <f>IF(Q$11=$D$6, CTN_volumes!$J33*CTN_volumes!$K33,0)</f>
        <v>0</v>
      </c>
      <c r="R33" s="343">
        <f>IF(R$11=IF($D33="design", $D$5, $D$6), SUMPRODUCT(CTN_volumes!$Q33:$U33,CTN_volumes!$Q$13:$U$13)+CTN_volumes!$O33,0)</f>
        <v>0</v>
      </c>
      <c r="S33" s="344">
        <f>IF(S$11=$D$6, CTN_volumes!$M33,0)</f>
        <v>0</v>
      </c>
      <c r="T33" s="138"/>
      <c r="U33" s="345">
        <f t="shared" si="0"/>
        <v>0</v>
      </c>
      <c r="V33" s="345">
        <f t="shared" ca="1" si="1"/>
        <v>0</v>
      </c>
      <c r="W33" s="345">
        <f t="shared" si="0"/>
        <v>0</v>
      </c>
      <c r="X33" s="345">
        <f t="shared" si="0"/>
        <v>0</v>
      </c>
      <c r="Y33" s="138"/>
      <c r="Z33" s="345">
        <f t="shared" ca="1" si="3"/>
        <v>0</v>
      </c>
    </row>
    <row r="34" spans="1:26">
      <c r="D34" t="s">
        <v>182</v>
      </c>
      <c r="F34" s="12"/>
      <c r="G34" s="106"/>
      <c r="H34" s="346">
        <f>IF(H$11=$D$6, CTN_volumes!$J34*CTN_volumes!$K34,0)</f>
        <v>0</v>
      </c>
      <c r="I34" s="343">
        <f>IF(I$11=IF($D34="design", $D$5, $D$6), SUMPRODUCT(CTN_volumes!$Q34:$U34,CTN_volumes!$Q$13:$U$13)+CTN_volumes!$O34,0)</f>
        <v>0</v>
      </c>
      <c r="J34" s="344">
        <f>IF(J$11=$D$6, CTN_volumes!$M34,0)</f>
        <v>0</v>
      </c>
      <c r="K34" s="343">
        <f>IF(K$11=$D$6, CTN_volumes!$J34*CTN_volumes!$K34,0)</f>
        <v>88708</v>
      </c>
      <c r="L34" s="343">
        <f ca="1">IF(L$11=IF($D34="design", $D$5, $D$6), SUMPRODUCT(CTN_volumes!$Q34:$U34,CTN_volumes!$Q$13:$U$13)+CTN_volumes!$O34,0)</f>
        <v>0</v>
      </c>
      <c r="M34" s="344">
        <f>IF(M$11=$D$6, CTN_volumes!$M34,0)</f>
        <v>0</v>
      </c>
      <c r="N34" s="343">
        <f>IF(N$11=$D$6, CTN_volumes!$J34*CTN_volumes!$K34,0)</f>
        <v>0</v>
      </c>
      <c r="O34" s="343">
        <f>IF(O$11=IF($D34="design", $D$5, $D$6), SUMPRODUCT(CTN_volumes!$Q34:$U34,CTN_volumes!$Q$13:$U$13)+CTN_volumes!$O34,0)</f>
        <v>0</v>
      </c>
      <c r="P34" s="344">
        <f>IF(P$11=$D$6, CTN_volumes!$M34,0)</f>
        <v>0</v>
      </c>
      <c r="Q34" s="343">
        <f>IF(Q$11=$D$6, CTN_volumes!$J34*CTN_volumes!$K34,0)</f>
        <v>0</v>
      </c>
      <c r="R34" s="343">
        <f>IF(R$11=IF($D34="design", $D$5, $D$6), SUMPRODUCT(CTN_volumes!$Q34:$U34,CTN_volumes!$Q$13:$U$13)+CTN_volumes!$O34,0)</f>
        <v>0</v>
      </c>
      <c r="S34" s="344">
        <f>IF(S$11=$D$6, CTN_volumes!$M34,0)</f>
        <v>0</v>
      </c>
      <c r="T34" s="138"/>
      <c r="U34" s="345">
        <f t="shared" si="0"/>
        <v>0</v>
      </c>
      <c r="V34" s="345">
        <f t="shared" ca="1" si="1"/>
        <v>88708</v>
      </c>
      <c r="W34" s="345">
        <f t="shared" si="0"/>
        <v>0</v>
      </c>
      <c r="X34" s="345">
        <f t="shared" si="0"/>
        <v>0</v>
      </c>
      <c r="Y34" s="138"/>
      <c r="Z34" s="345">
        <f t="shared" ca="1" si="3"/>
        <v>88708</v>
      </c>
    </row>
    <row r="35" spans="1:26">
      <c r="D35" s="308" t="s">
        <v>172</v>
      </c>
      <c r="F35" s="12"/>
      <c r="G35" s="106"/>
      <c r="H35" s="346">
        <f>IF(H$11=$D$6, CTN_volumes!$J35*CTN_volumes!$K35,0)</f>
        <v>0</v>
      </c>
      <c r="I35" s="343">
        <f>IF(I$11=IF($D35="design", $D$5, $D$6), SUMPRODUCT(CTN_volumes!$Q35:$U35,CTN_volumes!$Q$13:$U$13)+CTN_volumes!$O35,0)</f>
        <v>0</v>
      </c>
      <c r="J35" s="344">
        <f>IF(J$11=$D$6, CTN_volumes!$M35,0)</f>
        <v>0</v>
      </c>
      <c r="K35" s="343">
        <f>IF(K$11=$D$6, CTN_volumes!$J35*CTN_volumes!$K35,0)</f>
        <v>0</v>
      </c>
      <c r="L35" s="343">
        <f ca="1">IF(L$11=IF($D35="design", $D$5, $D$6), SUMPRODUCT(CTN_volumes!$Q35:$U35,CTN_volumes!$Q$13:$U$13)+CTN_volumes!$O35,0)</f>
        <v>0</v>
      </c>
      <c r="M35" s="344">
        <f>IF(M$11=$D$6, CTN_volumes!$M35,0)</f>
        <v>0</v>
      </c>
      <c r="N35" s="343">
        <f>IF(N$11=$D$6, CTN_volumes!$J35*CTN_volumes!$K35,0)</f>
        <v>0</v>
      </c>
      <c r="O35" s="343">
        <f>IF(O$11=IF($D35="design", $D$5, $D$6), SUMPRODUCT(CTN_volumes!$Q35:$U35,CTN_volumes!$Q$13:$U$13)+CTN_volumes!$O35,0)</f>
        <v>0</v>
      </c>
      <c r="P35" s="344">
        <f>IF(P$11=$D$6, CTN_volumes!$M35,0)</f>
        <v>0</v>
      </c>
      <c r="Q35" s="343">
        <f>IF(Q$11=$D$6, CTN_volumes!$J35*CTN_volumes!$K35,0)</f>
        <v>0</v>
      </c>
      <c r="R35" s="343">
        <f>IF(R$11=IF($D35="design", $D$5, $D$6), SUMPRODUCT(CTN_volumes!$Q35:$U35,CTN_volumes!$Q$13:$U$13)+CTN_volumes!$O35,0)</f>
        <v>0</v>
      </c>
      <c r="S35" s="344">
        <f>IF(S$11=$D$6, CTN_volumes!$M35,0)</f>
        <v>0</v>
      </c>
      <c r="T35" s="138"/>
      <c r="U35" s="345">
        <f t="shared" si="0"/>
        <v>0</v>
      </c>
      <c r="V35" s="345">
        <f t="shared" ca="1" si="1"/>
        <v>0</v>
      </c>
      <c r="W35" s="345">
        <f t="shared" si="0"/>
        <v>0</v>
      </c>
      <c r="X35" s="345">
        <f t="shared" si="0"/>
        <v>0</v>
      </c>
      <c r="Y35" s="138"/>
      <c r="Z35" s="345">
        <f t="shared" ca="1" si="3"/>
        <v>0</v>
      </c>
    </row>
    <row r="36" spans="1:26">
      <c r="D36" s="308" t="s">
        <v>187</v>
      </c>
      <c r="F36" s="12"/>
      <c r="G36" s="106"/>
      <c r="H36" s="346">
        <f>IF(H$11=$D$6, CTN_volumes!$J36*CTN_volumes!$K36,0)</f>
        <v>0</v>
      </c>
      <c r="I36" s="343">
        <f>IF(I$11=IF($D36="design", $D$5, $D$6), SUMPRODUCT(CTN_volumes!$Q36:$U36,CTN_volumes!$Q$13:$U$13)+CTN_volumes!$O36,0)</f>
        <v>0</v>
      </c>
      <c r="J36" s="344">
        <f>IF(J$11=$D$6, CTN_volumes!$M36,0)</f>
        <v>0</v>
      </c>
      <c r="K36" s="343">
        <f>IF(K$11=$D$6, CTN_volumes!$J36*CTN_volumes!$K36,0)</f>
        <v>0</v>
      </c>
      <c r="L36" s="343">
        <f ca="1">IF(L$11=IF($D36="design", $D$5, $D$6), SUMPRODUCT(CTN_volumes!$Q36:$U36,CTN_volumes!$Q$13:$U$13)+CTN_volumes!$O36,0)</f>
        <v>0</v>
      </c>
      <c r="M36" s="344">
        <f>IF(M$11=$D$6, CTN_volumes!$M36,0)</f>
        <v>0</v>
      </c>
      <c r="N36" s="343">
        <f>IF(N$11=$D$6, CTN_volumes!$J36*CTN_volumes!$K36,0)</f>
        <v>0</v>
      </c>
      <c r="O36" s="343">
        <f>IF(O$11=IF($D36="design", $D$5, $D$6), SUMPRODUCT(CTN_volumes!$Q36:$U36,CTN_volumes!$Q$13:$U$13)+CTN_volumes!$O36,0)</f>
        <v>0</v>
      </c>
      <c r="P36" s="344">
        <f>IF(P$11=$D$6, CTN_volumes!$M36,0)</f>
        <v>0</v>
      </c>
      <c r="Q36" s="343">
        <f>IF(Q$11=$D$6, CTN_volumes!$J36*CTN_volumes!$K36,0)</f>
        <v>0</v>
      </c>
      <c r="R36" s="343">
        <f>IF(R$11=IF($D36="design", $D$5, $D$6), SUMPRODUCT(CTN_volumes!$Q36:$U36,CTN_volumes!$Q$13:$U$13)+CTN_volumes!$O36,0)</f>
        <v>0</v>
      </c>
      <c r="S36" s="344">
        <f>IF(S$11=$D$6, CTN_volumes!$M36,0)</f>
        <v>0</v>
      </c>
      <c r="T36" s="138"/>
      <c r="U36" s="345">
        <f t="shared" si="0"/>
        <v>0</v>
      </c>
      <c r="V36" s="345">
        <f t="shared" ca="1" si="1"/>
        <v>0</v>
      </c>
      <c r="W36" s="345">
        <f t="shared" si="0"/>
        <v>0</v>
      </c>
      <c r="X36" s="345">
        <f t="shared" si="0"/>
        <v>0</v>
      </c>
      <c r="Y36" s="138"/>
      <c r="Z36" s="345">
        <f t="shared" ca="1" si="3"/>
        <v>0</v>
      </c>
    </row>
    <row r="37" spans="1:26"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8"/>
      <c r="U37" s="114"/>
      <c r="V37" s="114"/>
      <c r="W37" s="114"/>
      <c r="X37" s="114"/>
      <c r="Y37" s="308"/>
      <c r="Z37" s="114"/>
    </row>
    <row r="38" spans="1:26" ht="15">
      <c r="A38" s="18"/>
      <c r="B38" s="9" t="s">
        <v>9</v>
      </c>
      <c r="C38" s="18"/>
      <c r="D38" s="18"/>
      <c r="F38" s="12"/>
      <c r="G38" s="106"/>
      <c r="H38" s="18"/>
      <c r="I38" s="18"/>
      <c r="J38" s="106"/>
      <c r="K38" s="18"/>
      <c r="L38" s="18"/>
      <c r="M38" s="106"/>
      <c r="N38" s="18"/>
      <c r="O38" s="18"/>
      <c r="P38" s="106"/>
      <c r="Q38" s="18"/>
      <c r="R38" s="18"/>
      <c r="S38" s="106"/>
      <c r="T38" s="308"/>
      <c r="U38" s="114"/>
      <c r="V38" s="114"/>
      <c r="W38" s="114"/>
      <c r="X38" s="114"/>
      <c r="Y38" s="308"/>
      <c r="Z38" s="114"/>
    </row>
    <row r="39" spans="1:26">
      <c r="C39" s="10" t="s">
        <v>10</v>
      </c>
      <c r="F39" s="12"/>
      <c r="G39" s="106"/>
      <c r="H39" s="18"/>
      <c r="I39" s="18"/>
      <c r="J39" s="106"/>
      <c r="K39" s="18"/>
      <c r="L39" s="18"/>
      <c r="M39" s="106"/>
      <c r="N39" s="18"/>
      <c r="O39" s="18"/>
      <c r="P39" s="106"/>
      <c r="Q39" s="18"/>
      <c r="R39" s="18"/>
      <c r="S39" s="106"/>
      <c r="T39" s="308"/>
      <c r="U39" s="114"/>
      <c r="V39" s="114"/>
      <c r="W39" s="114"/>
      <c r="X39" s="114"/>
      <c r="Y39" s="308"/>
      <c r="Z39" s="114"/>
    </row>
    <row r="40" spans="1:26">
      <c r="D40" t="s">
        <v>11</v>
      </c>
      <c r="F40" s="12"/>
      <c r="G40" s="106"/>
      <c r="H40" s="346">
        <f>IF(H$11=$D$6, CTN_volumes!$J40*CTN_volumes!$K40,0)</f>
        <v>0</v>
      </c>
      <c r="I40" s="343">
        <f>IF(I$11=IF($D40="design", $D$5, $D$6), SUMPRODUCT(CTN_volumes!$Q40:$U40,CTN_volumes!$Q$13:$U$13)+CTN_volumes!$O40,0)</f>
        <v>0</v>
      </c>
      <c r="J40" s="344">
        <f>IF(J$11=$D$6, CTN_volumes!$M40,0)</f>
        <v>0</v>
      </c>
      <c r="K40" s="343">
        <f>IF(K$11=$D$6, CTN_volumes!$J40*CTN_volumes!$K40,0)</f>
        <v>1159367</v>
      </c>
      <c r="L40" s="343">
        <f ca="1">IF(L$11=IF($D40="design", $D$5, $D$6), SUMPRODUCT(CTN_volumes!$Q40:$U40,CTN_volumes!$Q$13:$U$13)+CTN_volumes!$O40,0)</f>
        <v>287748.16977279051</v>
      </c>
      <c r="M40" s="344">
        <f>IF(M$11=$D$6, CTN_volumes!$M40,0)</f>
        <v>0</v>
      </c>
      <c r="N40" s="343">
        <f>IF(N$11=$D$6, CTN_volumes!$J40*CTN_volumes!$K40,0)</f>
        <v>0</v>
      </c>
      <c r="O40" s="343">
        <f>IF(O$11=IF($D40="design", $D$5, $D$6), SUMPRODUCT(CTN_volumes!$Q40:$U40,CTN_volumes!$Q$13:$U$13)+CTN_volumes!$O40,0)</f>
        <v>0</v>
      </c>
      <c r="P40" s="344">
        <f>IF(P$11=$D$6, CTN_volumes!$M40,0)</f>
        <v>0</v>
      </c>
      <c r="Q40" s="343">
        <f>IF(Q$11=$D$6, CTN_volumes!$J40*CTN_volumes!$K40,0)</f>
        <v>0</v>
      </c>
      <c r="R40" s="343">
        <f>IF(R$11=IF($D40="design", $D$5, $D$6), SUMPRODUCT(CTN_volumes!$Q40:$U40,CTN_volumes!$Q$13:$U$13)+CTN_volumes!$O40,0)</f>
        <v>0</v>
      </c>
      <c r="S40" s="344">
        <f>IF(S$11=$D$6, CTN_volumes!$M40,0)</f>
        <v>0</v>
      </c>
      <c r="T40" s="138"/>
      <c r="U40" s="345">
        <f t="shared" ref="U40:X53" si="4">SUMIF($H$11:$S$11,U$11, $H40:$S40)</f>
        <v>0</v>
      </c>
      <c r="V40" s="345">
        <f t="shared" ref="V40:V53" ca="1" si="5">SUMIF($H$11:$S$11,V$11, $H40:$S40)</f>
        <v>1447115.1697727905</v>
      </c>
      <c r="W40" s="345">
        <f t="shared" si="4"/>
        <v>0</v>
      </c>
      <c r="X40" s="345">
        <f t="shared" si="4"/>
        <v>0</v>
      </c>
      <c r="Y40" s="138"/>
      <c r="Z40" s="345">
        <f t="shared" ref="Z40" ca="1" si="6">SUM(U40:X40)</f>
        <v>1447115.1697727905</v>
      </c>
    </row>
    <row r="41" spans="1:26">
      <c r="D41" t="s">
        <v>12</v>
      </c>
      <c r="F41" s="12"/>
      <c r="G41" s="106"/>
      <c r="H41" s="346">
        <f>IF(H$11=$D$6, CTN_volumes!$J41*CTN_volumes!$K41,0)</f>
        <v>0</v>
      </c>
      <c r="I41" s="343">
        <f>IF(I$11=IF($D41="design", $D$5, $D$6), SUMPRODUCT(CTN_volumes!$Q41:$U41,CTN_volumes!$Q$13:$U$13)+CTN_volumes!$O41,0)</f>
        <v>0</v>
      </c>
      <c r="J41" s="344">
        <f>IF(J$11=$D$6, CTN_volumes!$M41,0)</f>
        <v>0</v>
      </c>
      <c r="K41" s="343">
        <f>IF(K$11=$D$6, CTN_volumes!$J41*CTN_volumes!$K41,0)</f>
        <v>144921</v>
      </c>
      <c r="L41" s="343">
        <f ca="1">IF(L$11=IF($D41="design", $D$5, $D$6), SUMPRODUCT(CTN_volumes!$Q41:$U41,CTN_volumes!$Q$13:$U$13)+CTN_volumes!$O41,0)</f>
        <v>0</v>
      </c>
      <c r="M41" s="344">
        <f>IF(M$11=$D$6, CTN_volumes!$M41,0)</f>
        <v>0</v>
      </c>
      <c r="N41" s="343">
        <f>IF(N$11=$D$6, CTN_volumes!$J41*CTN_volumes!$K41,0)</f>
        <v>0</v>
      </c>
      <c r="O41" s="343">
        <f>IF(O$11=IF($D41="design", $D$5, $D$6), SUMPRODUCT(CTN_volumes!$Q41:$U41,CTN_volumes!$Q$13:$U$13)+CTN_volumes!$O41,0)</f>
        <v>0</v>
      </c>
      <c r="P41" s="344">
        <f>IF(P$11=$D$6, CTN_volumes!$M41,0)</f>
        <v>0</v>
      </c>
      <c r="Q41" s="343">
        <f>IF(Q$11=$D$6, CTN_volumes!$J41*CTN_volumes!$K41,0)</f>
        <v>0</v>
      </c>
      <c r="R41" s="343">
        <f>IF(R$11=IF($D41="design", $D$5, $D$6), SUMPRODUCT(CTN_volumes!$Q41:$U41,CTN_volumes!$Q$13:$U$13)+CTN_volumes!$O41,0)</f>
        <v>0</v>
      </c>
      <c r="S41" s="344">
        <f>IF(S$11=$D$6, CTN_volumes!$M41,0)</f>
        <v>0</v>
      </c>
      <c r="T41" s="138"/>
      <c r="U41" s="345">
        <f t="shared" si="4"/>
        <v>0</v>
      </c>
      <c r="V41" s="345">
        <f t="shared" ca="1" si="5"/>
        <v>144921</v>
      </c>
      <c r="W41" s="345">
        <f t="shared" si="4"/>
        <v>0</v>
      </c>
      <c r="X41" s="345">
        <f t="shared" si="4"/>
        <v>0</v>
      </c>
      <c r="Y41" s="138"/>
      <c r="Z41" s="345">
        <f t="shared" ref="Z41:Z52" ca="1" si="7">SUM(U41:X41)</f>
        <v>144921</v>
      </c>
    </row>
    <row r="42" spans="1:26">
      <c r="D42" t="s">
        <v>178</v>
      </c>
      <c r="F42" s="12"/>
      <c r="G42" s="106"/>
      <c r="H42" s="346">
        <f>IF(H$11=$D$6, CTN_volumes!$J42*CTN_volumes!$K42,0)</f>
        <v>0</v>
      </c>
      <c r="I42" s="343">
        <f>IF(I$11=IF($D42="design", $D$5, $D$6), SUMPRODUCT(CTN_volumes!$Q42:$U42,CTN_volumes!$Q$13:$U$13)+CTN_volumes!$O42,0)</f>
        <v>0</v>
      </c>
      <c r="J42" s="344">
        <f>IF(J$11=$D$6, CTN_volumes!$M42,0)</f>
        <v>0</v>
      </c>
      <c r="K42" s="343">
        <f>IF(K$11=$D$6, CTN_volumes!$J42*CTN_volumes!$K42,0)</f>
        <v>0</v>
      </c>
      <c r="L42" s="343">
        <f ca="1">IF(L$11=IF($D42="design", $D$5, $D$6), SUMPRODUCT(CTN_volumes!$Q42:$U42,CTN_volumes!$Q$13:$U$13)+CTN_volumes!$O42,0)</f>
        <v>0</v>
      </c>
      <c r="M42" s="344">
        <f>IF(M$11=$D$6, CTN_volumes!$M42,0)</f>
        <v>0</v>
      </c>
      <c r="N42" s="343">
        <f>IF(N$11=$D$6, CTN_volumes!$J42*CTN_volumes!$K42,0)</f>
        <v>0</v>
      </c>
      <c r="O42" s="343">
        <f>IF(O$11=IF($D42="design", $D$5, $D$6), SUMPRODUCT(CTN_volumes!$Q42:$U42,CTN_volumes!$Q$13:$U$13)+CTN_volumes!$O42,0)</f>
        <v>0</v>
      </c>
      <c r="P42" s="344">
        <f>IF(P$11=$D$6, CTN_volumes!$M42,0)</f>
        <v>0</v>
      </c>
      <c r="Q42" s="343">
        <f>IF(Q$11=$D$6, CTN_volumes!$J42*CTN_volumes!$K42,0)</f>
        <v>0</v>
      </c>
      <c r="R42" s="343">
        <f>IF(R$11=IF($D42="design", $D$5, $D$6), SUMPRODUCT(CTN_volumes!$Q42:$U42,CTN_volumes!$Q$13:$U$13)+CTN_volumes!$O42,0)</f>
        <v>0</v>
      </c>
      <c r="S42" s="344">
        <f>IF(S$11=$D$6, CTN_volumes!$M42,0)</f>
        <v>0</v>
      </c>
      <c r="T42" s="138"/>
      <c r="U42" s="345">
        <f t="shared" si="4"/>
        <v>0</v>
      </c>
      <c r="V42" s="345">
        <f t="shared" ca="1" si="5"/>
        <v>0</v>
      </c>
      <c r="W42" s="345">
        <f t="shared" si="4"/>
        <v>0</v>
      </c>
      <c r="X42" s="345">
        <f t="shared" si="4"/>
        <v>0</v>
      </c>
      <c r="Y42" s="138"/>
      <c r="Z42" s="345">
        <f t="shared" ca="1" si="7"/>
        <v>0</v>
      </c>
    </row>
    <row r="43" spans="1:26">
      <c r="D43" t="s">
        <v>13</v>
      </c>
      <c r="F43" s="12"/>
      <c r="G43" s="106"/>
      <c r="H43" s="346">
        <f>IF(H$11=$D$6, CTN_volumes!$J43*CTN_volumes!$K43,0)</f>
        <v>0</v>
      </c>
      <c r="I43" s="343">
        <f>IF(I$11=IF($D43="design", $D$5, $D$6), SUMPRODUCT(CTN_volumes!$Q43:$U43,CTN_volumes!$Q$13:$U$13)+CTN_volumes!$O43,0)</f>
        <v>0</v>
      </c>
      <c r="J43" s="344">
        <f>IF(J$11=$D$6, CTN_volumes!$M43,0)</f>
        <v>0</v>
      </c>
      <c r="K43" s="343">
        <f>IF(K$11=$D$6, CTN_volumes!$J43*CTN_volumes!$K43,0)</f>
        <v>133618</v>
      </c>
      <c r="L43" s="343">
        <f ca="1">IF(L$11=IF($D43="design", $D$5, $D$6), SUMPRODUCT(CTN_volumes!$Q43:$U43,CTN_volumes!$Q$13:$U$13)+CTN_volumes!$O43,0)</f>
        <v>0</v>
      </c>
      <c r="M43" s="344">
        <f>IF(M$11=$D$6, CTN_volumes!$M43,0)</f>
        <v>0</v>
      </c>
      <c r="N43" s="343">
        <f>IF(N$11=$D$6, CTN_volumes!$J43*CTN_volumes!$K43,0)</f>
        <v>0</v>
      </c>
      <c r="O43" s="343">
        <f>IF(O$11=IF($D43="design", $D$5, $D$6), SUMPRODUCT(CTN_volumes!$Q43:$U43,CTN_volumes!$Q$13:$U$13)+CTN_volumes!$O43,0)</f>
        <v>0</v>
      </c>
      <c r="P43" s="344">
        <f>IF(P$11=$D$6, CTN_volumes!$M43,0)</f>
        <v>0</v>
      </c>
      <c r="Q43" s="343">
        <f>IF(Q$11=$D$6, CTN_volumes!$J43*CTN_volumes!$K43,0)</f>
        <v>0</v>
      </c>
      <c r="R43" s="343">
        <f>IF(R$11=IF($D43="design", $D$5, $D$6), SUMPRODUCT(CTN_volumes!$Q43:$U43,CTN_volumes!$Q$13:$U$13)+CTN_volumes!$O43,0)</f>
        <v>0</v>
      </c>
      <c r="S43" s="344">
        <f>IF(S$11=$D$6, CTN_volumes!$M43,0)</f>
        <v>0</v>
      </c>
      <c r="T43" s="138"/>
      <c r="U43" s="345">
        <f t="shared" si="4"/>
        <v>0</v>
      </c>
      <c r="V43" s="345">
        <f t="shared" ca="1" si="5"/>
        <v>133618</v>
      </c>
      <c r="W43" s="345">
        <f t="shared" si="4"/>
        <v>0</v>
      </c>
      <c r="X43" s="345">
        <f t="shared" si="4"/>
        <v>0</v>
      </c>
      <c r="Y43" s="138"/>
      <c r="Z43" s="345">
        <f t="shared" ca="1" si="7"/>
        <v>133618</v>
      </c>
    </row>
    <row r="44" spans="1:26">
      <c r="D44" t="s">
        <v>23</v>
      </c>
      <c r="F44" s="12"/>
      <c r="G44" s="106"/>
      <c r="H44" s="346">
        <f>IF(H$11=$D$6, CTN_volumes!$J44*CTN_volumes!$K44,0)</f>
        <v>0</v>
      </c>
      <c r="I44" s="343">
        <f>IF(I$11=IF($D44="design", $D$5, $D$6), SUMPRODUCT(CTN_volumes!$Q44:$U44,CTN_volumes!$Q$13:$U$13)+CTN_volumes!$O44,0)</f>
        <v>0</v>
      </c>
      <c r="J44" s="344">
        <f>IF(J$11=$D$6, CTN_volumes!$M44,0)</f>
        <v>0</v>
      </c>
      <c r="K44" s="343">
        <f>IF(K$11=$D$6, CTN_volumes!$J44*CTN_volumes!$K44,0)</f>
        <v>47341</v>
      </c>
      <c r="L44" s="343">
        <f ca="1">IF(L$11=IF($D44="design", $D$5, $D$6), SUMPRODUCT(CTN_volumes!$Q44:$U44,CTN_volumes!$Q$13:$U$13)+CTN_volumes!$O44,0)</f>
        <v>0</v>
      </c>
      <c r="M44" s="344">
        <f>IF(M$11=$D$6, CTN_volumes!$M44,0)</f>
        <v>0</v>
      </c>
      <c r="N44" s="343">
        <f>IF(N$11=$D$6, CTN_volumes!$J44*CTN_volumes!$K44,0)</f>
        <v>0</v>
      </c>
      <c r="O44" s="343">
        <f>IF(O$11=IF($D44="design", $D$5, $D$6), SUMPRODUCT(CTN_volumes!$Q44:$U44,CTN_volumes!$Q$13:$U$13)+CTN_volumes!$O44,0)</f>
        <v>0</v>
      </c>
      <c r="P44" s="344">
        <f>IF(P$11=$D$6, CTN_volumes!$M44,0)</f>
        <v>0</v>
      </c>
      <c r="Q44" s="343">
        <f>IF(Q$11=$D$6, CTN_volumes!$J44*CTN_volumes!$K44,0)</f>
        <v>0</v>
      </c>
      <c r="R44" s="343">
        <f>IF(R$11=IF($D44="design", $D$5, $D$6), SUMPRODUCT(CTN_volumes!$Q44:$U44,CTN_volumes!$Q$13:$U$13)+CTN_volumes!$O44,0)</f>
        <v>0</v>
      </c>
      <c r="S44" s="344">
        <f>IF(S$11=$D$6, CTN_volumes!$M44,0)</f>
        <v>0</v>
      </c>
      <c r="T44" s="138"/>
      <c r="U44" s="345">
        <f t="shared" si="4"/>
        <v>0</v>
      </c>
      <c r="V44" s="345">
        <f t="shared" ca="1" si="5"/>
        <v>47341</v>
      </c>
      <c r="W44" s="345">
        <f t="shared" si="4"/>
        <v>0</v>
      </c>
      <c r="X44" s="345">
        <f t="shared" si="4"/>
        <v>0</v>
      </c>
      <c r="Y44" s="138"/>
      <c r="Z44" s="345">
        <f t="shared" ca="1" si="7"/>
        <v>47341</v>
      </c>
    </row>
    <row r="45" spans="1:26">
      <c r="D45" t="s">
        <v>24</v>
      </c>
      <c r="F45" s="12"/>
      <c r="G45" s="106"/>
      <c r="H45" s="346">
        <f>IF(H$11=$D$6, CTN_volumes!$J45*CTN_volumes!$K45,0)</f>
        <v>0</v>
      </c>
      <c r="I45" s="343">
        <f>IF(I$11=IF($D45="design", $D$5, $D$6), SUMPRODUCT(CTN_volumes!$Q45:$U45,CTN_volumes!$Q$13:$U$13)+CTN_volumes!$O45,0)</f>
        <v>0</v>
      </c>
      <c r="J45" s="344">
        <f>IF(J$11=$D$6, CTN_volumes!$M45,0)</f>
        <v>0</v>
      </c>
      <c r="K45" s="343">
        <f>IF(K$11=$D$6, CTN_volumes!$J45*CTN_volumes!$K45,0)</f>
        <v>0</v>
      </c>
      <c r="L45" s="343">
        <f ca="1">IF(L$11=IF($D45="design", $D$5, $D$6), SUMPRODUCT(CTN_volumes!$Q45:$U45,CTN_volumes!$Q$13:$U$13)+CTN_volumes!$O45,0)</f>
        <v>0</v>
      </c>
      <c r="M45" s="344">
        <f>IF(M$11=$D$6, CTN_volumes!$M45,0)</f>
        <v>0</v>
      </c>
      <c r="N45" s="343">
        <f>IF(N$11=$D$6, CTN_volumes!$J45*CTN_volumes!$K45,0)</f>
        <v>0</v>
      </c>
      <c r="O45" s="343">
        <f>IF(O$11=IF($D45="design", $D$5, $D$6), SUMPRODUCT(CTN_volumes!$Q45:$U45,CTN_volumes!$Q$13:$U$13)+CTN_volumes!$O45,0)</f>
        <v>0</v>
      </c>
      <c r="P45" s="344">
        <f>IF(P$11=$D$6, CTN_volumes!$M45,0)</f>
        <v>0</v>
      </c>
      <c r="Q45" s="343">
        <f>IF(Q$11=$D$6, CTN_volumes!$J45*CTN_volumes!$K45,0)</f>
        <v>0</v>
      </c>
      <c r="R45" s="343">
        <f>IF(R$11=IF($D45="design", $D$5, $D$6), SUMPRODUCT(CTN_volumes!$Q45:$U45,CTN_volumes!$Q$13:$U$13)+CTN_volumes!$O45,0)</f>
        <v>0</v>
      </c>
      <c r="S45" s="344">
        <f>IF(S$11=$D$6, CTN_volumes!$M45,0)</f>
        <v>0</v>
      </c>
      <c r="T45" s="138"/>
      <c r="U45" s="345">
        <f t="shared" si="4"/>
        <v>0</v>
      </c>
      <c r="V45" s="345">
        <f t="shared" ca="1" si="5"/>
        <v>0</v>
      </c>
      <c r="W45" s="345">
        <f t="shared" si="4"/>
        <v>0</v>
      </c>
      <c r="X45" s="345">
        <f t="shared" si="4"/>
        <v>0</v>
      </c>
      <c r="Y45" s="138"/>
      <c r="Z45" s="345">
        <f t="shared" ca="1" si="7"/>
        <v>0</v>
      </c>
    </row>
    <row r="46" spans="1:26">
      <c r="D46" t="s">
        <v>14</v>
      </c>
      <c r="F46" s="12"/>
      <c r="G46" s="106"/>
      <c r="H46" s="346">
        <f>IF(H$11=$D$6, CTN_volumes!$J46*CTN_volumes!$K46,0)</f>
        <v>0</v>
      </c>
      <c r="I46" s="343">
        <f>IF(I$11=IF($D46="design", $D$5, $D$6), SUMPRODUCT(CTN_volumes!$Q46:$U46,CTN_volumes!$Q$13:$U$13)+CTN_volumes!$O46,0)</f>
        <v>0</v>
      </c>
      <c r="J46" s="344">
        <f>IF(J$11=$D$6, CTN_volumes!$M46,0)</f>
        <v>0</v>
      </c>
      <c r="K46" s="343">
        <f>IF(K$11=$D$6, CTN_volumes!$J46*CTN_volumes!$K46,0)</f>
        <v>0</v>
      </c>
      <c r="L46" s="343">
        <f ca="1">IF(L$11=IF($D46="design", $D$5, $D$6), SUMPRODUCT(CTN_volumes!$Q46:$U46,CTN_volumes!$Q$13:$U$13)+CTN_volumes!$O46,0)</f>
        <v>0</v>
      </c>
      <c r="M46" s="344">
        <f>IF(M$11=$D$6, CTN_volumes!$M46,0)</f>
        <v>0</v>
      </c>
      <c r="N46" s="343">
        <f>IF(N$11=$D$6, CTN_volumes!$J46*CTN_volumes!$K46,0)</f>
        <v>0</v>
      </c>
      <c r="O46" s="343">
        <f>IF(O$11=IF($D46="design", $D$5, $D$6), SUMPRODUCT(CTN_volumes!$Q46:$U46,CTN_volumes!$Q$13:$U$13)+CTN_volumes!$O46,0)</f>
        <v>0</v>
      </c>
      <c r="P46" s="344">
        <f>IF(P$11=$D$6, CTN_volumes!$M46,0)</f>
        <v>0</v>
      </c>
      <c r="Q46" s="343">
        <f>IF(Q$11=$D$6, CTN_volumes!$J46*CTN_volumes!$K46,0)</f>
        <v>0</v>
      </c>
      <c r="R46" s="343">
        <f>IF(R$11=IF($D46="design", $D$5, $D$6), SUMPRODUCT(CTN_volumes!$Q46:$U46,CTN_volumes!$Q$13:$U$13)+CTN_volumes!$O46,0)</f>
        <v>0</v>
      </c>
      <c r="S46" s="344">
        <f>IF(S$11=$D$6, CTN_volumes!$M46,0)</f>
        <v>0</v>
      </c>
      <c r="T46" s="138"/>
      <c r="U46" s="345">
        <f t="shared" si="4"/>
        <v>0</v>
      </c>
      <c r="V46" s="345">
        <f t="shared" ca="1" si="5"/>
        <v>0</v>
      </c>
      <c r="W46" s="345">
        <f t="shared" si="4"/>
        <v>0</v>
      </c>
      <c r="X46" s="345">
        <f t="shared" si="4"/>
        <v>0</v>
      </c>
      <c r="Y46" s="138"/>
      <c r="Z46" s="345">
        <f t="shared" ca="1" si="7"/>
        <v>0</v>
      </c>
    </row>
    <row r="47" spans="1:26">
      <c r="D47" t="s">
        <v>15</v>
      </c>
      <c r="F47" s="12"/>
      <c r="G47" s="106"/>
      <c r="H47" s="346">
        <f>IF(H$11=$D$6, CTN_volumes!$J47*CTN_volumes!$K47,0)</f>
        <v>0</v>
      </c>
      <c r="I47" s="343">
        <f>IF(I$11=IF($D47="design", $D$5, $D$6), SUMPRODUCT(CTN_volumes!$Q47:$U47,CTN_volumes!$Q$13:$U$13)+CTN_volumes!$O47,0)</f>
        <v>0</v>
      </c>
      <c r="J47" s="344">
        <f>IF(J$11=$D$6, CTN_volumes!$M47,0)</f>
        <v>0</v>
      </c>
      <c r="K47" s="343">
        <f>IF(K$11=$D$6, CTN_volumes!$J47*CTN_volumes!$K47,0)</f>
        <v>48307</v>
      </c>
      <c r="L47" s="343">
        <f ca="1">IF(L$11=IF($D47="design", $D$5, $D$6), SUMPRODUCT(CTN_volumes!$Q47:$U47,CTN_volumes!$Q$13:$U$13)+CTN_volumes!$O47,0)</f>
        <v>0</v>
      </c>
      <c r="M47" s="344">
        <f>IF(M$11=$D$6, CTN_volumes!$M47,0)</f>
        <v>0</v>
      </c>
      <c r="N47" s="343">
        <f>IF(N$11=$D$6, CTN_volumes!$J47*CTN_volumes!$K47,0)</f>
        <v>0</v>
      </c>
      <c r="O47" s="343">
        <f>IF(O$11=IF($D47="design", $D$5, $D$6), SUMPRODUCT(CTN_volumes!$Q47:$U47,CTN_volumes!$Q$13:$U$13)+CTN_volumes!$O47,0)</f>
        <v>0</v>
      </c>
      <c r="P47" s="344">
        <f>IF(P$11=$D$6, CTN_volumes!$M47,0)</f>
        <v>0</v>
      </c>
      <c r="Q47" s="343">
        <f>IF(Q$11=$D$6, CTN_volumes!$J47*CTN_volumes!$K47,0)</f>
        <v>0</v>
      </c>
      <c r="R47" s="343">
        <f>IF(R$11=IF($D47="design", $D$5, $D$6), SUMPRODUCT(CTN_volumes!$Q47:$U47,CTN_volumes!$Q$13:$U$13)+CTN_volumes!$O47,0)</f>
        <v>0</v>
      </c>
      <c r="S47" s="344">
        <f>IF(S$11=$D$6, CTN_volumes!$M47,0)</f>
        <v>0</v>
      </c>
      <c r="T47" s="138"/>
      <c r="U47" s="345">
        <f t="shared" si="4"/>
        <v>0</v>
      </c>
      <c r="V47" s="345">
        <f t="shared" ca="1" si="5"/>
        <v>48307</v>
      </c>
      <c r="W47" s="345">
        <f t="shared" si="4"/>
        <v>0</v>
      </c>
      <c r="X47" s="345">
        <f t="shared" si="4"/>
        <v>0</v>
      </c>
      <c r="Y47" s="138"/>
      <c r="Z47" s="345">
        <f t="shared" ca="1" si="7"/>
        <v>48307</v>
      </c>
    </row>
    <row r="48" spans="1:26">
      <c r="D48" t="s">
        <v>92</v>
      </c>
      <c r="F48" s="12"/>
      <c r="G48" s="106"/>
      <c r="H48" s="346">
        <f>IF(H$11=$D$6, CTN_volumes!$J48*CTN_volumes!$K48,0)</f>
        <v>0</v>
      </c>
      <c r="I48" s="343">
        <f>IF(I$11=IF($D48="design", $D$5, $D$6), SUMPRODUCT(CTN_volumes!$Q48:$U48,CTN_volumes!$Q$13:$U$13)+CTN_volumes!$O48,0)</f>
        <v>0</v>
      </c>
      <c r="J48" s="344">
        <f>IF(J$11=$D$6, CTN_volumes!$M48,0)</f>
        <v>0</v>
      </c>
      <c r="K48" s="343">
        <f>IF(K$11=$D$6, CTN_volumes!$J48*CTN_volumes!$K48,0)</f>
        <v>0</v>
      </c>
      <c r="L48" s="343">
        <f ca="1">IF(L$11=IF($D48="design", $D$5, $D$6), SUMPRODUCT(CTN_volumes!$Q48:$U48,CTN_volumes!$Q$13:$U$13)+CTN_volumes!$O48,0)</f>
        <v>0</v>
      </c>
      <c r="M48" s="344">
        <f>IF(M$11=$D$6, CTN_volumes!$M48,0)</f>
        <v>0</v>
      </c>
      <c r="N48" s="343">
        <f>IF(N$11=$D$6, CTN_volumes!$J48*CTN_volumes!$K48,0)</f>
        <v>0</v>
      </c>
      <c r="O48" s="343">
        <f>IF(O$11=IF($D48="design", $D$5, $D$6), SUMPRODUCT(CTN_volumes!$Q48:$U48,CTN_volumes!$Q$13:$U$13)+CTN_volumes!$O48,0)</f>
        <v>0</v>
      </c>
      <c r="P48" s="344">
        <f>IF(P$11=$D$6, CTN_volumes!$M48,0)</f>
        <v>0</v>
      </c>
      <c r="Q48" s="343">
        <f>IF(Q$11=$D$6, CTN_volumes!$J48*CTN_volumes!$K48,0)</f>
        <v>0</v>
      </c>
      <c r="R48" s="343">
        <f>IF(R$11=IF($D48="design", $D$5, $D$6), SUMPRODUCT(CTN_volumes!$Q48:$U48,CTN_volumes!$Q$13:$U$13)+CTN_volumes!$O48,0)</f>
        <v>0</v>
      </c>
      <c r="S48" s="344">
        <f>IF(S$11=$D$6, CTN_volumes!$M48,0)</f>
        <v>0</v>
      </c>
      <c r="T48" s="138"/>
      <c r="U48" s="345">
        <f t="shared" si="4"/>
        <v>0</v>
      </c>
      <c r="V48" s="345">
        <f t="shared" ca="1" si="5"/>
        <v>0</v>
      </c>
      <c r="W48" s="345">
        <f t="shared" si="4"/>
        <v>0</v>
      </c>
      <c r="X48" s="345">
        <f t="shared" si="4"/>
        <v>0</v>
      </c>
      <c r="Y48" s="138"/>
      <c r="Z48" s="345">
        <f t="shared" ca="1" si="7"/>
        <v>0</v>
      </c>
    </row>
    <row r="49" spans="1:16361">
      <c r="D49" t="s">
        <v>57</v>
      </c>
      <c r="F49" s="12"/>
      <c r="G49" s="106"/>
      <c r="H49" s="346">
        <f>IF(H$11=$D$6, CTN_volumes!$J49*CTN_volumes!$K49,0)</f>
        <v>0</v>
      </c>
      <c r="I49" s="343">
        <f>IF(I$11=IF($D49="design", $D$5, $D$6), SUMPRODUCT(CTN_volumes!$Q49:$U49,CTN_volumes!$Q$13:$U$13)+CTN_volumes!$O49,0)</f>
        <v>0</v>
      </c>
      <c r="J49" s="344">
        <f>IF(J$11=$D$6, CTN_volumes!$M49,0)</f>
        <v>0</v>
      </c>
      <c r="K49" s="343">
        <f>IF(K$11=$D$6, CTN_volumes!$J49*CTN_volumes!$K49,0)</f>
        <v>0</v>
      </c>
      <c r="L49" s="343">
        <f ca="1">IF(L$11=IF($D49="design", $D$5, $D$6), SUMPRODUCT(CTN_volumes!$Q49:$U49,CTN_volumes!$Q$13:$U$13)+CTN_volumes!$O49,0)</f>
        <v>0</v>
      </c>
      <c r="M49" s="344">
        <f>IF(M$11=$D$6, CTN_volumes!$M49,0)</f>
        <v>0</v>
      </c>
      <c r="N49" s="343">
        <f>IF(N$11=$D$6, CTN_volumes!$J49*CTN_volumes!$K49,0)</f>
        <v>0</v>
      </c>
      <c r="O49" s="343">
        <f>IF(O$11=IF($D49="design", $D$5, $D$6), SUMPRODUCT(CTN_volumes!$Q49:$U49,CTN_volumes!$Q$13:$U$13)+CTN_volumes!$O49,0)</f>
        <v>0</v>
      </c>
      <c r="P49" s="344">
        <f>IF(P$11=$D$6, CTN_volumes!$M49,0)</f>
        <v>0</v>
      </c>
      <c r="Q49" s="343">
        <f>IF(Q$11=$D$6, CTN_volumes!$J49*CTN_volumes!$K49,0)</f>
        <v>0</v>
      </c>
      <c r="R49" s="343">
        <f>IF(R$11=IF($D49="design", $D$5, $D$6), SUMPRODUCT(CTN_volumes!$Q49:$U49,CTN_volumes!$Q$13:$U$13)+CTN_volumes!$O49,0)</f>
        <v>0</v>
      </c>
      <c r="S49" s="344">
        <f>IF(S$11=$D$6, CTN_volumes!$M49,0)</f>
        <v>0</v>
      </c>
      <c r="T49" s="138"/>
      <c r="U49" s="345">
        <f t="shared" si="4"/>
        <v>0</v>
      </c>
      <c r="V49" s="345">
        <f t="shared" ca="1" si="5"/>
        <v>0</v>
      </c>
      <c r="W49" s="345">
        <f t="shared" si="4"/>
        <v>0</v>
      </c>
      <c r="X49" s="345">
        <f t="shared" si="4"/>
        <v>0</v>
      </c>
      <c r="Y49" s="138"/>
      <c r="Z49" s="345">
        <f t="shared" ca="1" si="7"/>
        <v>0</v>
      </c>
    </row>
    <row r="50" spans="1:16361">
      <c r="D50" t="s">
        <v>16</v>
      </c>
      <c r="F50" s="12"/>
      <c r="G50" s="106"/>
      <c r="H50" s="346">
        <f>IF(H$11=$D$6, CTN_volumes!$J50*CTN_volumes!$K50,0)</f>
        <v>0</v>
      </c>
      <c r="I50" s="343">
        <f>IF(I$11=IF($D50="design", $D$5, $D$6), SUMPRODUCT(CTN_volumes!$Q50:$U50,CTN_volumes!$Q$13:$U$13)+CTN_volumes!$O50,0)</f>
        <v>0</v>
      </c>
      <c r="J50" s="344">
        <f>IF(J$11=$D$6, CTN_volumes!$M50,0)</f>
        <v>0</v>
      </c>
      <c r="K50" s="343">
        <f>IF(K$11=$D$6, CTN_volumes!$J50*CTN_volumes!$K50,0)</f>
        <v>16521</v>
      </c>
      <c r="L50" s="343">
        <f ca="1">IF(L$11=IF($D50="design", $D$5, $D$6), SUMPRODUCT(CTN_volumes!$Q50:$U50,CTN_volumes!$Q$13:$U$13)+CTN_volumes!$O50,0)</f>
        <v>0</v>
      </c>
      <c r="M50" s="344">
        <f>IF(M$11=$D$6, CTN_volumes!$M50,0)</f>
        <v>0</v>
      </c>
      <c r="N50" s="343">
        <f>IF(N$11=$D$6, CTN_volumes!$J50*CTN_volumes!$K50,0)</f>
        <v>0</v>
      </c>
      <c r="O50" s="343">
        <f>IF(O$11=IF($D50="design", $D$5, $D$6), SUMPRODUCT(CTN_volumes!$Q50:$U50,CTN_volumes!$Q$13:$U$13)+CTN_volumes!$O50,0)</f>
        <v>0</v>
      </c>
      <c r="P50" s="344">
        <f>IF(P$11=$D$6, CTN_volumes!$M50,0)</f>
        <v>0</v>
      </c>
      <c r="Q50" s="343">
        <f>IF(Q$11=$D$6, CTN_volumes!$J50*CTN_volumes!$K50,0)</f>
        <v>0</v>
      </c>
      <c r="R50" s="343">
        <f>IF(R$11=IF($D50="design", $D$5, $D$6), SUMPRODUCT(CTN_volumes!$Q50:$U50,CTN_volumes!$Q$13:$U$13)+CTN_volumes!$O50,0)</f>
        <v>0</v>
      </c>
      <c r="S50" s="344">
        <f>IF(S$11=$D$6, CTN_volumes!$M50,0)</f>
        <v>0</v>
      </c>
      <c r="T50" s="138"/>
      <c r="U50" s="345">
        <f t="shared" si="4"/>
        <v>0</v>
      </c>
      <c r="V50" s="345">
        <f t="shared" ca="1" si="5"/>
        <v>16521</v>
      </c>
      <c r="W50" s="345">
        <f t="shared" si="4"/>
        <v>0</v>
      </c>
      <c r="X50" s="345">
        <f t="shared" si="4"/>
        <v>0</v>
      </c>
      <c r="Y50" s="138"/>
      <c r="Z50" s="345">
        <f t="shared" ca="1" si="7"/>
        <v>16521</v>
      </c>
    </row>
    <row r="51" spans="1:16361">
      <c r="D51" s="315" t="s">
        <v>169</v>
      </c>
      <c r="F51" s="12"/>
      <c r="G51" s="106"/>
      <c r="H51" s="346">
        <f>IF(H$11=$D$6, CTN_volumes!$J51*CTN_volumes!$K51,0)</f>
        <v>0</v>
      </c>
      <c r="I51" s="343">
        <f>IF(I$11=IF($D51="design", $D$5, $D$6), SUMPRODUCT(CTN_volumes!$Q51:$U51,CTN_volumes!$Q$13:$U$13)+CTN_volumes!$O51,0)</f>
        <v>0</v>
      </c>
      <c r="J51" s="344">
        <f>IF(J$11=$D$6, CTN_volumes!$M51,0)</f>
        <v>0</v>
      </c>
      <c r="K51" s="343">
        <f>IF(K$11=$D$6, CTN_volumes!$J51*CTN_volumes!$K51,0)</f>
        <v>0</v>
      </c>
      <c r="L51" s="343">
        <f ca="1">IF(L$11=IF($D51="design", $D$5, $D$6), SUMPRODUCT(CTN_volumes!$Q51:$U51,CTN_volumes!$Q$13:$U$13)+CTN_volumes!$O51,0)</f>
        <v>0</v>
      </c>
      <c r="M51" s="344">
        <f>IF(M$11=$D$6, CTN_volumes!$M51,0)</f>
        <v>0</v>
      </c>
      <c r="N51" s="343">
        <f>IF(N$11=$D$6, CTN_volumes!$J51*CTN_volumes!$K51,0)</f>
        <v>0</v>
      </c>
      <c r="O51" s="343">
        <f>IF(O$11=IF($D51="design", $D$5, $D$6), SUMPRODUCT(CTN_volumes!$Q51:$U51,CTN_volumes!$Q$13:$U$13)+CTN_volumes!$O51,0)</f>
        <v>0</v>
      </c>
      <c r="P51" s="344">
        <f>IF(P$11=$D$6, CTN_volumes!$M51,0)</f>
        <v>0</v>
      </c>
      <c r="Q51" s="343">
        <f>IF(Q$11=$D$6, CTN_volumes!$J51*CTN_volumes!$K51,0)</f>
        <v>0</v>
      </c>
      <c r="R51" s="343">
        <f>IF(R$11=IF($D51="design", $D$5, $D$6), SUMPRODUCT(CTN_volumes!$Q51:$U51,CTN_volumes!$Q$13:$U$13)+CTN_volumes!$O51,0)</f>
        <v>0</v>
      </c>
      <c r="S51" s="344">
        <f>IF(S$11=$D$6, CTN_volumes!$M51,0)</f>
        <v>0</v>
      </c>
      <c r="T51" s="138"/>
      <c r="U51" s="345">
        <f t="shared" si="4"/>
        <v>0</v>
      </c>
      <c r="V51" s="345">
        <f t="shared" ca="1" si="5"/>
        <v>0</v>
      </c>
      <c r="W51" s="345">
        <f t="shared" si="4"/>
        <v>0</v>
      </c>
      <c r="X51" s="345">
        <f t="shared" si="4"/>
        <v>0</v>
      </c>
      <c r="Y51" s="138"/>
      <c r="Z51" s="345">
        <f t="shared" ca="1" si="7"/>
        <v>0</v>
      </c>
    </row>
    <row r="52" spans="1:16361">
      <c r="D52" s="315" t="s">
        <v>160</v>
      </c>
      <c r="F52" s="12"/>
      <c r="G52" s="106"/>
      <c r="H52" s="346">
        <f>IF(H$11=$D$6, CTN_volumes!$J52*CTN_volumes!$K52,0)</f>
        <v>0</v>
      </c>
      <c r="I52" s="343">
        <f>IF(I$11=IF($D52="design", $D$5, $D$6), SUMPRODUCT(CTN_volumes!$Q52:$U52,CTN_volumes!$Q$13:$U$13)+CTN_volumes!$O52,0)</f>
        <v>0</v>
      </c>
      <c r="J52" s="344">
        <f>IF(J$11=$D$6, CTN_volumes!$M52,0)</f>
        <v>0</v>
      </c>
      <c r="K52" s="343">
        <f>IF(K$11=$D$6, CTN_volumes!$J52*CTN_volumes!$K52,0)</f>
        <v>175153</v>
      </c>
      <c r="L52" s="343">
        <f ca="1">IF(L$11=IF($D52="design", $D$5, $D$6), SUMPRODUCT(CTN_volumes!$Q52:$U52,CTN_volumes!$Q$13:$U$13)+CTN_volumes!$O52,0)</f>
        <v>0</v>
      </c>
      <c r="M52" s="344">
        <f>IF(M$11=$D$6, CTN_volumes!$M52,0)</f>
        <v>0</v>
      </c>
      <c r="N52" s="343">
        <f>IF(N$11=$D$6, CTN_volumes!$J52*CTN_volumes!$K52,0)</f>
        <v>0</v>
      </c>
      <c r="O52" s="343">
        <f>IF(O$11=IF($D52="design", $D$5, $D$6), SUMPRODUCT(CTN_volumes!$Q52:$U52,CTN_volumes!$Q$13:$U$13)+CTN_volumes!$O52,0)</f>
        <v>0</v>
      </c>
      <c r="P52" s="344">
        <f>IF(P$11=$D$6, CTN_volumes!$M52,0)</f>
        <v>0</v>
      </c>
      <c r="Q52" s="343">
        <f>IF(Q$11=$D$6, CTN_volumes!$J52*CTN_volumes!$K52,0)</f>
        <v>0</v>
      </c>
      <c r="R52" s="343">
        <f>IF(R$11=IF($D52="design", $D$5, $D$6), SUMPRODUCT(CTN_volumes!$Q52:$U52,CTN_volumes!$Q$13:$U$13)+CTN_volumes!$O52,0)</f>
        <v>0</v>
      </c>
      <c r="S52" s="344">
        <f>IF(S$11=$D$6, CTN_volumes!$M52,0)</f>
        <v>0</v>
      </c>
      <c r="T52" s="138"/>
      <c r="U52" s="345">
        <f t="shared" si="4"/>
        <v>0</v>
      </c>
      <c r="V52" s="345">
        <f t="shared" ca="1" si="5"/>
        <v>175153</v>
      </c>
      <c r="W52" s="345">
        <f t="shared" si="4"/>
        <v>0</v>
      </c>
      <c r="X52" s="345">
        <f t="shared" si="4"/>
        <v>0</v>
      </c>
      <c r="Y52" s="138"/>
      <c r="Z52" s="345">
        <f t="shared" ca="1" si="7"/>
        <v>175153</v>
      </c>
    </row>
    <row r="53" spans="1:16361">
      <c r="F53" s="12"/>
      <c r="G53" s="106"/>
      <c r="H53" s="18"/>
      <c r="I53" s="18"/>
      <c r="J53" s="106"/>
      <c r="K53" s="18"/>
      <c r="L53" s="18"/>
      <c r="M53" s="106"/>
      <c r="N53" s="18"/>
      <c r="O53" s="18"/>
      <c r="P53" s="106"/>
      <c r="Q53" s="18"/>
      <c r="R53" s="18"/>
      <c r="S53" s="106"/>
      <c r="T53" s="308"/>
      <c r="U53" s="112">
        <f t="shared" si="4"/>
        <v>0</v>
      </c>
      <c r="V53" s="112">
        <f t="shared" si="5"/>
        <v>0</v>
      </c>
      <c r="W53" s="112">
        <f t="shared" si="4"/>
        <v>0</v>
      </c>
      <c r="X53" s="114">
        <f t="shared" si="4"/>
        <v>0</v>
      </c>
      <c r="Y53" s="308"/>
      <c r="Z53" s="114">
        <f t="shared" ref="Z53" si="8">SUM(U53:X53)</f>
        <v>0</v>
      </c>
    </row>
    <row r="54" spans="1:16361">
      <c r="C54" s="10"/>
      <c r="D54" s="154" t="s">
        <v>126</v>
      </c>
      <c r="F54" s="12"/>
      <c r="G54" s="106"/>
      <c r="H54" s="346">
        <f>IF(H$11=$D$6, CTN_volumes!$J54*CTN_volumes!$K54,0)</f>
        <v>0</v>
      </c>
      <c r="I54" s="343">
        <f>IF(I$11=IF($D54="design", $D$5, $D$6), SUMPRODUCT(CTN_volumes!$Q54:$U54,CTN_volumes!$Q$13:$U$13)+CTN_volumes!$O54,0)</f>
        <v>0</v>
      </c>
      <c r="J54" s="344">
        <f>IF(J$11=$D$6, CTN_volumes!$M54,0)</f>
        <v>0</v>
      </c>
      <c r="K54" s="343">
        <f>IF(K$11=$D$6, CTN_volumes!$J54*CTN_volumes!$K54,0)</f>
        <v>100498</v>
      </c>
      <c r="L54" s="343">
        <f ca="1">IF(L$11=IF($D54="design", $D$5, $D$6), SUMPRODUCT(CTN_volumes!$Q54:$U54,CTN_volumes!$Q$13:$U$13)+CTN_volumes!$O54,0)</f>
        <v>495013.34555872326</v>
      </c>
      <c r="M54" s="344">
        <f>IF(M$11=$D$6, CTN_volumes!$M54,0)</f>
        <v>0</v>
      </c>
      <c r="N54" s="343">
        <f>IF(N$11=$D$6, CTN_volumes!$J54*CTN_volumes!$K54,0)</f>
        <v>0</v>
      </c>
      <c r="O54" s="343">
        <f>IF(O$11=IF($D54="design", $D$5, $D$6), SUMPRODUCT(CTN_volumes!$Q54:$U54,CTN_volumes!$Q$13:$U$13)+CTN_volumes!$O54,0)</f>
        <v>0</v>
      </c>
      <c r="P54" s="344">
        <f>IF(P$11=$D$6, CTN_volumes!$M54,0)</f>
        <v>0</v>
      </c>
      <c r="Q54" s="343">
        <f>IF(Q$11=$D$6, CTN_volumes!$J54*CTN_volumes!$K54,0)</f>
        <v>0</v>
      </c>
      <c r="R54" s="343">
        <f>IF(R$11=IF($D54="design", $D$5, $D$6), SUMPRODUCT(CTN_volumes!$Q54:$U54,CTN_volumes!$Q$13:$U$13)+CTN_volumes!$O54,0)</f>
        <v>0</v>
      </c>
      <c r="S54" s="344">
        <f>IF(S$11=$D$6, CTN_volumes!$M54,0)</f>
        <v>0</v>
      </c>
      <c r="T54" s="138"/>
      <c r="U54" s="345">
        <f>SUMIF($H$11:$S$11,U$11, $H54:$S54)</f>
        <v>0</v>
      </c>
      <c r="V54" s="345">
        <f ca="1">SUMIF($H$11:$S$11,V$11, $H54:$S54)</f>
        <v>595511.3455587232</v>
      </c>
      <c r="W54" s="345">
        <f>SUMIF($H$11:$S$11,W$11, $H54:$S54)</f>
        <v>0</v>
      </c>
      <c r="X54" s="345">
        <f>SUMIF($H$11:$S$11,X$11, $H54:$S54)</f>
        <v>0</v>
      </c>
      <c r="Y54" s="138"/>
      <c r="Z54" s="345">
        <f ca="1">SUM(U54:X54)</f>
        <v>595511.3455587232</v>
      </c>
    </row>
    <row r="55" spans="1:16361">
      <c r="C55" s="10"/>
      <c r="D55" s="154" t="s">
        <v>20</v>
      </c>
      <c r="F55" s="12"/>
      <c r="G55" s="106"/>
      <c r="H55" s="346">
        <f>IF(H$11=$D$6, CTN_volumes!$J55*CTN_volumes!$K55,0)</f>
        <v>0</v>
      </c>
      <c r="I55" s="343">
        <f>IF(I$11=IF($D55="design", $D$5, $D$6), SUMPRODUCT(CTN_volumes!$Q55:$U55,CTN_volumes!$Q$13:$U$13)+CTN_volumes!$O55,0)</f>
        <v>0</v>
      </c>
      <c r="J55" s="344">
        <f>IF(J$11=$D$6, CTN_volumes!$M55,0)</f>
        <v>0</v>
      </c>
      <c r="K55" s="343">
        <f>IF(K$11=$D$6, CTN_volumes!$J55*CTN_volumes!$K55,0)</f>
        <v>0</v>
      </c>
      <c r="L55" s="343">
        <f ca="1">IF(L$11=IF($D55="design", $D$5, $D$6), SUMPRODUCT(CTN_volumes!$Q55:$U55,CTN_volumes!$Q$13:$U$13)+CTN_volumes!$O55,0)</f>
        <v>514421</v>
      </c>
      <c r="M55" s="344">
        <f>IF(M$11=$D$6, CTN_volumes!$M55,0)</f>
        <v>0</v>
      </c>
      <c r="N55" s="343">
        <f>IF(N$11=$D$6, CTN_volumes!$J55*CTN_volumes!$K55,0)</f>
        <v>0</v>
      </c>
      <c r="O55" s="343">
        <f>IF(O$11=IF($D55="design", $D$5, $D$6), SUMPRODUCT(CTN_volumes!$Q55:$U55,CTN_volumes!$Q$13:$U$13)+CTN_volumes!$O55,0)</f>
        <v>0</v>
      </c>
      <c r="P55" s="344">
        <f>IF(P$11=$D$6, CTN_volumes!$M55,0)</f>
        <v>0</v>
      </c>
      <c r="Q55" s="343">
        <f>IF(Q$11=$D$6, CTN_volumes!$J55*CTN_volumes!$K55,0)</f>
        <v>0</v>
      </c>
      <c r="R55" s="343">
        <f>IF(R$11=IF($D55="design", $D$5, $D$6), SUMPRODUCT(CTN_volumes!$Q55:$U55,CTN_volumes!$Q$13:$U$13)+CTN_volumes!$O55,0)</f>
        <v>0</v>
      </c>
      <c r="S55" s="344">
        <f>IF(S$11=$D$6, CTN_volumes!$M55,0)</f>
        <v>0</v>
      </c>
      <c r="T55" s="138"/>
      <c r="U55" s="345">
        <f t="shared" ref="U55:X56" si="9">SUMIF($H$11:$S$11,U$11, $H55:$S55)</f>
        <v>0</v>
      </c>
      <c r="V55" s="345">
        <f ca="1">SUMIF($H$11:$S$11,V$11, $H55:$S55)</f>
        <v>514421</v>
      </c>
      <c r="W55" s="345">
        <f t="shared" si="9"/>
        <v>0</v>
      </c>
      <c r="X55" s="345">
        <f t="shared" si="9"/>
        <v>0</v>
      </c>
      <c r="Y55" s="138"/>
      <c r="Z55" s="345">
        <f ca="1">SUM(U55:X55)</f>
        <v>514421</v>
      </c>
    </row>
    <row r="56" spans="1:16361">
      <c r="C56" s="10"/>
      <c r="D56" s="5" t="s">
        <v>77</v>
      </c>
      <c r="F56" s="12"/>
      <c r="G56" s="106"/>
      <c r="H56" s="346">
        <f>IF(H$11=$D$6, CTN_volumes!$J56*CTN_volumes!$K56,0)</f>
        <v>0</v>
      </c>
      <c r="I56" s="343">
        <f>IF(I$11=IF($D56="design", $D$5, $D$6), SUMPRODUCT(CTN_volumes!$Q56:$U56,CTN_volumes!$Q$13:$U$13)+CTN_volumes!$O56,0)</f>
        <v>0</v>
      </c>
      <c r="J56" s="344">
        <f>IF(J$11=$D$6, CTN_volumes!$M56,0)</f>
        <v>0</v>
      </c>
      <c r="K56" s="343">
        <f>IF(K$11=$D$6, CTN_volumes!$J56*CTN_volumes!$K56,0)</f>
        <v>0</v>
      </c>
      <c r="L56" s="343">
        <f ca="1">IF(L$11=IF($D56="design", $D$5, $D$6), SUMPRODUCT(CTN_volumes!$Q56:$U56,CTN_volumes!$Q$13:$U$13)+CTN_volumes!$O56,0)</f>
        <v>541070</v>
      </c>
      <c r="M56" s="344">
        <f>IF(M$11=$D$6, CTN_volumes!$M56,0)</f>
        <v>0</v>
      </c>
      <c r="N56" s="343">
        <f>IF(N$11=$D$6, CTN_volumes!$J56*CTN_volumes!$K56,0)</f>
        <v>0</v>
      </c>
      <c r="O56" s="343">
        <f>IF(O$11=IF($D56="design", $D$5, $D$6), SUMPRODUCT(CTN_volumes!$Q56:$U56,CTN_volumes!$Q$13:$U$13)+CTN_volumes!$O56,0)</f>
        <v>0</v>
      </c>
      <c r="P56" s="344">
        <f>IF(P$11=$D$6, CTN_volumes!$M56,0)</f>
        <v>0</v>
      </c>
      <c r="Q56" s="343">
        <f>IF(Q$11=$D$6, CTN_volumes!$J56*CTN_volumes!$K56,0)</f>
        <v>0</v>
      </c>
      <c r="R56" s="343">
        <f>IF(R$11=IF($D56="design", $D$5, $D$6), SUMPRODUCT(CTN_volumes!$Q56:$U56,CTN_volumes!$Q$13:$U$13)+CTN_volumes!$O56,0)</f>
        <v>0</v>
      </c>
      <c r="S56" s="344">
        <f>IF(S$11=$D$6, CTN_volumes!$M56,0)</f>
        <v>0</v>
      </c>
      <c r="T56" s="138"/>
      <c r="U56" s="345">
        <f t="shared" si="9"/>
        <v>0</v>
      </c>
      <c r="V56" s="345">
        <f ca="1">SUMIF($H$11:$S$11,V$11, $H56:$S56)</f>
        <v>541070</v>
      </c>
      <c r="W56" s="345">
        <f t="shared" si="9"/>
        <v>0</v>
      </c>
      <c r="X56" s="345">
        <f t="shared" si="9"/>
        <v>0</v>
      </c>
      <c r="Y56" s="138"/>
      <c r="Z56" s="345">
        <f ca="1">SUM(U56:X56)</f>
        <v>541070</v>
      </c>
    </row>
    <row r="57" spans="1:16361">
      <c r="F57" s="12"/>
      <c r="G57" s="106"/>
      <c r="H57" s="18"/>
      <c r="I57" s="18"/>
      <c r="J57" s="106"/>
      <c r="K57" s="18"/>
      <c r="L57" s="18"/>
      <c r="M57" s="106"/>
      <c r="N57" s="18"/>
      <c r="O57" s="18"/>
      <c r="P57" s="106"/>
      <c r="Q57" s="18"/>
      <c r="R57" s="18"/>
      <c r="S57" s="106"/>
      <c r="T57" s="308"/>
      <c r="U57" s="112"/>
      <c r="V57" s="112"/>
      <c r="W57" s="112"/>
      <c r="X57" s="112"/>
      <c r="Y57" s="308"/>
      <c r="Z57" s="112"/>
    </row>
    <row r="58" spans="1:16361" s="8" customFormat="1" ht="15.75">
      <c r="A58" s="6"/>
      <c r="B58" s="9" t="s">
        <v>17</v>
      </c>
      <c r="C58" s="10"/>
      <c r="D58"/>
      <c r="E58"/>
      <c r="F58" s="12"/>
      <c r="G58" s="108"/>
      <c r="H58" s="18"/>
      <c r="I58" s="18"/>
      <c r="J58" s="108"/>
      <c r="K58" s="18"/>
      <c r="L58" s="18"/>
      <c r="M58" s="108"/>
      <c r="N58" s="18"/>
      <c r="O58" s="18"/>
      <c r="P58" s="108"/>
      <c r="Q58" s="18"/>
      <c r="R58" s="18"/>
      <c r="S58" s="108"/>
      <c r="T58" s="308"/>
      <c r="U58" s="116"/>
      <c r="V58" s="116"/>
      <c r="W58" s="116"/>
      <c r="X58" s="116"/>
      <c r="Y58" s="308"/>
      <c r="Z58" s="11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</row>
    <row r="59" spans="1:16361">
      <c r="B59" s="18"/>
      <c r="D59" s="19" t="s">
        <v>28</v>
      </c>
      <c r="F59" s="12"/>
      <c r="G59" s="106"/>
      <c r="H59" s="346">
        <f>IF(H$11=$D$6, CTN_volumes!$J59*CTN_volumes!$K59,0)</f>
        <v>0</v>
      </c>
      <c r="I59" s="343">
        <f>IF(I$11=IF($D59="design", $D$5, $D$6), SUMPRODUCT(CTN_volumes!$Q59:$U59,CTN_volumes!$Q$13:$U$13)+CTN_volumes!$O59,0)</f>
        <v>0</v>
      </c>
      <c r="J59" s="344">
        <f>IF(J$11=$D$6, CTN_volumes!$M59,0)</f>
        <v>0</v>
      </c>
      <c r="K59" s="343">
        <f>IF(K$11=$D$6, CTN_volumes!$J59*CTN_volumes!$K59,0)</f>
        <v>0</v>
      </c>
      <c r="L59" s="343">
        <f ca="1">IF(L$11=IF($D59="design", $D$5, $D$6), SUMPRODUCT(CTN_volumes!$Q59:$U59,CTN_volumes!$Q$13:$U$13)+CTN_volumes!$O59,0)</f>
        <v>0</v>
      </c>
      <c r="M59" s="344">
        <f>IF(M$11=$D$6, CTN_volumes!$M59,0)</f>
        <v>180392</v>
      </c>
      <c r="N59" s="343">
        <f>IF(N$11=$D$6, CTN_volumes!$J59*CTN_volumes!$K59,0)</f>
        <v>0</v>
      </c>
      <c r="O59" s="343">
        <f>IF(O$11=IF($D59="design", $D$5, $D$6), SUMPRODUCT(CTN_volumes!$Q59:$U59,CTN_volumes!$Q$13:$U$13)+CTN_volumes!$O59,0)</f>
        <v>0</v>
      </c>
      <c r="P59" s="344">
        <f>IF(P$11=$D$6, CTN_volumes!$M59,0)</f>
        <v>0</v>
      </c>
      <c r="Q59" s="343">
        <f>IF(Q$11=$D$6, CTN_volumes!$J59*CTN_volumes!$K59,0)</f>
        <v>0</v>
      </c>
      <c r="R59" s="343">
        <f>IF(R$11=IF($D59="design", $D$5, $D$6), SUMPRODUCT(CTN_volumes!$Q59:$U59,CTN_volumes!$Q$13:$U$13)+CTN_volumes!$O59,0)</f>
        <v>0</v>
      </c>
      <c r="S59" s="344">
        <f>IF(S$11=$D$6, CTN_volumes!$M59,0)</f>
        <v>0</v>
      </c>
      <c r="T59" s="138"/>
      <c r="U59" s="345">
        <f t="shared" ref="U59:X63" si="10">SUMIF($H$11:$S$11,U$11, $H59:$S59)</f>
        <v>0</v>
      </c>
      <c r="V59" s="345">
        <f t="shared" ref="V59:V63" ca="1" si="11">SUMIF($H$11:$S$11,V$11, $H59:$S59)</f>
        <v>180392</v>
      </c>
      <c r="W59" s="345">
        <f t="shared" si="10"/>
        <v>0</v>
      </c>
      <c r="X59" s="345">
        <f t="shared" si="10"/>
        <v>0</v>
      </c>
      <c r="Y59" s="138"/>
      <c r="Z59" s="345">
        <f t="shared" ref="Z59:Z63" ca="1" si="12">SUM(U59:X59)</f>
        <v>180392</v>
      </c>
    </row>
    <row r="60" spans="1:16361">
      <c r="B60" s="18"/>
      <c r="D60" s="19" t="s">
        <v>31</v>
      </c>
      <c r="F60" s="12"/>
      <c r="G60" s="106"/>
      <c r="H60" s="346">
        <f>IF(H$11=$D$6, CTN_volumes!$J60*CTN_volumes!$K60,0)</f>
        <v>0</v>
      </c>
      <c r="I60" s="343">
        <f>IF(I$11=IF($D60="design", $D$5, $D$6), SUMPRODUCT(CTN_volumes!$Q60:$U60,CTN_volumes!$Q$13:$U$13)+CTN_volumes!$O60,0)</f>
        <v>0</v>
      </c>
      <c r="J60" s="344">
        <f>IF(J$11=$D$6, CTN_volumes!$M60,0)</f>
        <v>0</v>
      </c>
      <c r="K60" s="343">
        <f>IF(K$11=$D$6, CTN_volumes!$J60*CTN_volumes!$K60,0)</f>
        <v>0</v>
      </c>
      <c r="L60" s="343">
        <f ca="1">IF(L$11=IF($D60="design", $D$5, $D$6), SUMPRODUCT(CTN_volumes!$Q60:$U60,CTN_volumes!$Q$13:$U$13)+CTN_volumes!$O60,0)</f>
        <v>0</v>
      </c>
      <c r="M60" s="344">
        <f>IF(M$11=$D$6, CTN_volumes!$M60,0)</f>
        <v>107944</v>
      </c>
      <c r="N60" s="343">
        <f>IF(N$11=$D$6, CTN_volumes!$J60*CTN_volumes!$K60,0)</f>
        <v>0</v>
      </c>
      <c r="O60" s="343">
        <f>IF(O$11=IF($D60="design", $D$5, $D$6), SUMPRODUCT(CTN_volumes!$Q60:$U60,CTN_volumes!$Q$13:$U$13)+CTN_volumes!$O60,0)</f>
        <v>0</v>
      </c>
      <c r="P60" s="344">
        <f>IF(P$11=$D$6, CTN_volumes!$M60,0)</f>
        <v>0</v>
      </c>
      <c r="Q60" s="343">
        <f>IF(Q$11=$D$6, CTN_volumes!$J60*CTN_volumes!$K60,0)</f>
        <v>0</v>
      </c>
      <c r="R60" s="343">
        <f>IF(R$11=IF($D60="design", $D$5, $D$6), SUMPRODUCT(CTN_volumes!$Q60:$U60,CTN_volumes!$Q$13:$U$13)+CTN_volumes!$O60,0)</f>
        <v>0</v>
      </c>
      <c r="S60" s="344">
        <f>IF(S$11=$D$6, CTN_volumes!$M60,0)</f>
        <v>0</v>
      </c>
      <c r="T60" s="138"/>
      <c r="U60" s="345">
        <f t="shared" si="10"/>
        <v>0</v>
      </c>
      <c r="V60" s="345">
        <f t="shared" ca="1" si="11"/>
        <v>107944</v>
      </c>
      <c r="W60" s="345">
        <f t="shared" si="10"/>
        <v>0</v>
      </c>
      <c r="X60" s="345">
        <f t="shared" si="10"/>
        <v>0</v>
      </c>
      <c r="Y60" s="138"/>
      <c r="Z60" s="345">
        <f t="shared" ca="1" si="12"/>
        <v>107944</v>
      </c>
    </row>
    <row r="61" spans="1:16361">
      <c r="B61" s="18"/>
      <c r="D61" s="19" t="s">
        <v>21</v>
      </c>
      <c r="F61" s="12"/>
      <c r="G61" s="106"/>
      <c r="H61" s="346">
        <f>IF(H$11=$D$6, CTN_volumes!$J61*CTN_volumes!$K61,0)</f>
        <v>0</v>
      </c>
      <c r="I61" s="343">
        <f>IF(I$11=IF($D61="design", $D$5, $D$6), SUMPRODUCT(CTN_volumes!$Q61:$U61,CTN_volumes!$Q$13:$U$13)+CTN_volumes!$O61,0)</f>
        <v>0</v>
      </c>
      <c r="J61" s="344">
        <f>IF(J$11=$D$6, CTN_volumes!$M61,0)</f>
        <v>0</v>
      </c>
      <c r="K61" s="343">
        <f>IF(K$11=$D$6, CTN_volumes!$J61*CTN_volumes!$K61,0)</f>
        <v>0</v>
      </c>
      <c r="L61" s="343">
        <f ca="1">IF(L$11=IF($D61="design", $D$5, $D$6), SUMPRODUCT(CTN_volumes!$Q61:$U61,CTN_volumes!$Q$13:$U$13)+CTN_volumes!$O61,0)</f>
        <v>0</v>
      </c>
      <c r="M61" s="344">
        <f>IF(M$11=$D$6, CTN_volumes!$M61,0)</f>
        <v>390900.59581866348</v>
      </c>
      <c r="N61" s="343">
        <f>IF(N$11=$D$6, CTN_volumes!$J61*CTN_volumes!$K61,0)</f>
        <v>0</v>
      </c>
      <c r="O61" s="343">
        <f>IF(O$11=IF($D61="design", $D$5, $D$6), SUMPRODUCT(CTN_volumes!$Q61:$U61,CTN_volumes!$Q$13:$U$13)+CTN_volumes!$O61,0)</f>
        <v>0</v>
      </c>
      <c r="P61" s="344">
        <f>IF(P$11=$D$6, CTN_volumes!$M61,0)</f>
        <v>0</v>
      </c>
      <c r="Q61" s="343">
        <f>IF(Q$11=$D$6, CTN_volumes!$J61*CTN_volumes!$K61,0)</f>
        <v>0</v>
      </c>
      <c r="R61" s="343">
        <f>IF(R$11=IF($D61="design", $D$5, $D$6), SUMPRODUCT(CTN_volumes!$Q61:$U61,CTN_volumes!$Q$13:$U$13)+CTN_volumes!$O61,0)</f>
        <v>0</v>
      </c>
      <c r="S61" s="344">
        <f>IF(S$11=$D$6, CTN_volumes!$M61,0)</f>
        <v>0</v>
      </c>
      <c r="T61" s="138"/>
      <c r="U61" s="345">
        <f t="shared" si="10"/>
        <v>0</v>
      </c>
      <c r="V61" s="345">
        <f t="shared" ca="1" si="11"/>
        <v>390900.59581866348</v>
      </c>
      <c r="W61" s="345">
        <f t="shared" si="10"/>
        <v>0</v>
      </c>
      <c r="X61" s="345">
        <f t="shared" si="10"/>
        <v>0</v>
      </c>
      <c r="Y61" s="138"/>
      <c r="Z61" s="345">
        <f t="shared" ca="1" si="12"/>
        <v>390900.59581866348</v>
      </c>
    </row>
    <row r="62" spans="1:16361">
      <c r="B62" s="18"/>
      <c r="D62" s="19" t="s">
        <v>21</v>
      </c>
      <c r="E62" s="308"/>
      <c r="F62" s="12"/>
      <c r="G62" s="106"/>
      <c r="H62" s="346">
        <f>IF(H$11=$D$6, CTN_volumes!$J62*CTN_volumes!$K62,0)</f>
        <v>0</v>
      </c>
      <c r="I62" s="343">
        <f>IF(I$11=IF($D62="design", $D$5, $D$6), SUMPRODUCT(CTN_volumes!$Q62:$U62,CTN_volumes!$Q$13:$U$13)+CTN_volumes!$O62,0)</f>
        <v>0</v>
      </c>
      <c r="J62" s="344">
        <f>IF(J$11=$D$6, CTN_volumes!$M62,0)</f>
        <v>0</v>
      </c>
      <c r="K62" s="343">
        <f>IF(K$11=$D$6, CTN_volumes!$J62*CTN_volumes!$K62,0)</f>
        <v>0</v>
      </c>
      <c r="L62" s="343">
        <f ca="1">IF(L$11=IF($D62="design", $D$5, $D$6), SUMPRODUCT(CTN_volumes!$Q62:$U62,CTN_volumes!$Q$13:$U$13)+CTN_volumes!$O62,0)</f>
        <v>0</v>
      </c>
      <c r="M62" s="344">
        <f>IF(M$11=$D$6, CTN_volumes!$M62,0)</f>
        <v>33815</v>
      </c>
      <c r="N62" s="343">
        <f>IF(N$11=$D$6, CTN_volumes!$J62*CTN_volumes!$K62,0)</f>
        <v>0</v>
      </c>
      <c r="O62" s="343">
        <f>IF(O$11=IF($D62="design", $D$5, $D$6), SUMPRODUCT(CTN_volumes!$Q62:$U62,CTN_volumes!$Q$13:$U$13)+CTN_volumes!$O62,0)</f>
        <v>0</v>
      </c>
      <c r="P62" s="344">
        <f>IF(P$11=$D$6, CTN_volumes!$M62,0)</f>
        <v>0</v>
      </c>
      <c r="Q62" s="343">
        <f>IF(Q$11=$D$6, CTN_volumes!$J62*CTN_volumes!$K62,0)</f>
        <v>0</v>
      </c>
      <c r="R62" s="343">
        <f>IF(R$11=IF($D62="design", $D$5, $D$6), SUMPRODUCT(CTN_volumes!$Q62:$U62,CTN_volumes!$Q$13:$U$13)+CTN_volumes!$O62,0)</f>
        <v>0</v>
      </c>
      <c r="S62" s="344">
        <f>IF(S$11=$D$6, CTN_volumes!$M62,0)</f>
        <v>0</v>
      </c>
      <c r="T62" s="138"/>
      <c r="U62" s="345">
        <f t="shared" si="10"/>
        <v>0</v>
      </c>
      <c r="V62" s="345">
        <f t="shared" ca="1" si="11"/>
        <v>33815</v>
      </c>
      <c r="W62" s="345">
        <f t="shared" si="10"/>
        <v>0</v>
      </c>
      <c r="X62" s="345">
        <f t="shared" si="10"/>
        <v>0</v>
      </c>
      <c r="Y62" s="138"/>
      <c r="Z62" s="345">
        <f t="shared" ref="Z62" ca="1" si="13">SUM(U62:X62)</f>
        <v>33815</v>
      </c>
    </row>
    <row r="63" spans="1:16361">
      <c r="D63" s="180" t="s">
        <v>160</v>
      </c>
      <c r="F63" s="12"/>
      <c r="G63" s="106"/>
      <c r="H63" s="346">
        <f>IF(H$11=$D$6, CTN_volumes!$J63*CTN_volumes!$K63,0)</f>
        <v>0</v>
      </c>
      <c r="I63" s="343">
        <f>IF(I$11=IF($D63="design", $D$5, $D$6), SUMPRODUCT(CTN_volumes!$Q63:$U63,CTN_volumes!$Q$13:$U$13)+CTN_volumes!$O63,0)</f>
        <v>0</v>
      </c>
      <c r="J63" s="344">
        <f>IF(J$11=$D$6, CTN_volumes!$M63,0)</f>
        <v>0</v>
      </c>
      <c r="K63" s="343">
        <f>IF(K$11=$D$6, CTN_volumes!$J63*CTN_volumes!$K63,0)</f>
        <v>0</v>
      </c>
      <c r="L63" s="343">
        <f ca="1">IF(L$11=IF($D63="design", $D$5, $D$6), SUMPRODUCT(CTN_volumes!$Q63:$U63,CTN_volumes!$Q$13:$U$13)+CTN_volumes!$O63,0)</f>
        <v>0</v>
      </c>
      <c r="M63" s="344">
        <f>IF(M$11=$D$6, CTN_volumes!$M63,0)</f>
        <v>323174</v>
      </c>
      <c r="N63" s="343">
        <f>IF(N$11=$D$6, CTN_volumes!$J63*CTN_volumes!$K63,0)</f>
        <v>0</v>
      </c>
      <c r="O63" s="343">
        <f>IF(O$11=IF($D63="design", $D$5, $D$6), SUMPRODUCT(CTN_volumes!$Q63:$U63,CTN_volumes!$Q$13:$U$13)+CTN_volumes!$O63,0)</f>
        <v>0</v>
      </c>
      <c r="P63" s="344">
        <f>IF(P$11=$D$6, CTN_volumes!$M63,0)</f>
        <v>0</v>
      </c>
      <c r="Q63" s="343">
        <f>IF(Q$11=$D$6, CTN_volumes!$J63*CTN_volumes!$K63,0)</f>
        <v>0</v>
      </c>
      <c r="R63" s="343">
        <f>IF(R$11=IF($D63="design", $D$5, $D$6), SUMPRODUCT(CTN_volumes!$Q63:$U63,CTN_volumes!$Q$13:$U$13)+CTN_volumes!$O63,0)</f>
        <v>0</v>
      </c>
      <c r="S63" s="344">
        <f>IF(S$11=$D$6, CTN_volumes!$M63,0)</f>
        <v>0</v>
      </c>
      <c r="T63" s="138"/>
      <c r="U63" s="345">
        <f t="shared" si="10"/>
        <v>0</v>
      </c>
      <c r="V63" s="345">
        <f t="shared" ca="1" si="11"/>
        <v>323174</v>
      </c>
      <c r="W63" s="345">
        <f t="shared" si="10"/>
        <v>0</v>
      </c>
      <c r="X63" s="345">
        <f t="shared" si="10"/>
        <v>0</v>
      </c>
      <c r="Y63" s="138"/>
      <c r="Z63" s="345">
        <f t="shared" ca="1" si="12"/>
        <v>323174</v>
      </c>
    </row>
    <row r="64" spans="1:16361">
      <c r="D64" s="19"/>
      <c r="F64" s="12"/>
      <c r="G64" s="106"/>
      <c r="H64" s="47"/>
      <c r="I64" s="47"/>
      <c r="J64" s="107"/>
      <c r="K64" s="47"/>
      <c r="L64" s="47"/>
      <c r="M64" s="107"/>
      <c r="N64" s="47"/>
      <c r="O64" s="47"/>
      <c r="P64" s="107"/>
      <c r="Q64" s="47"/>
      <c r="R64" s="47"/>
      <c r="S64" s="107"/>
      <c r="T64" s="308"/>
      <c r="U64" s="115"/>
      <c r="V64" s="115"/>
      <c r="W64" s="115"/>
      <c r="X64" s="115"/>
      <c r="Y64" s="308"/>
      <c r="Z64" s="115"/>
    </row>
    <row r="65" spans="1:26" ht="13.5" thickBot="1">
      <c r="C65" s="15" t="s">
        <v>44</v>
      </c>
      <c r="D65" s="16"/>
      <c r="E65" s="16"/>
      <c r="F65" s="12"/>
      <c r="G65" s="106"/>
      <c r="H65" s="304">
        <f t="shared" ref="H65:S65" si="14">SUM(H15:H63)</f>
        <v>0</v>
      </c>
      <c r="I65" s="304">
        <f t="shared" si="14"/>
        <v>0</v>
      </c>
      <c r="J65" s="109">
        <f t="shared" si="14"/>
        <v>0</v>
      </c>
      <c r="K65" s="304">
        <f t="shared" si="14"/>
        <v>7997053</v>
      </c>
      <c r="L65" s="304">
        <f t="shared" ca="1" si="14"/>
        <v>4709666.5627773767</v>
      </c>
      <c r="M65" s="109">
        <f t="shared" si="14"/>
        <v>1036225.5958186635</v>
      </c>
      <c r="N65" s="304">
        <f t="shared" si="14"/>
        <v>0</v>
      </c>
      <c r="O65" s="304">
        <f t="shared" si="14"/>
        <v>0</v>
      </c>
      <c r="P65" s="109">
        <f t="shared" si="14"/>
        <v>0</v>
      </c>
      <c r="Q65" s="304">
        <f t="shared" si="14"/>
        <v>0</v>
      </c>
      <c r="R65" s="304">
        <f t="shared" si="14"/>
        <v>0</v>
      </c>
      <c r="S65" s="109">
        <f t="shared" si="14"/>
        <v>0</v>
      </c>
      <c r="T65" s="308"/>
      <c r="U65" s="117">
        <f>SUM(U15:U64)</f>
        <v>0</v>
      </c>
      <c r="V65" s="117">
        <f ca="1">SUM(V15:V64)</f>
        <v>13742945.158596039</v>
      </c>
      <c r="W65" s="117">
        <f>SUM(W15:W64)</f>
        <v>0</v>
      </c>
      <c r="X65" s="117">
        <f>SUM(X15:X64)</f>
        <v>0</v>
      </c>
      <c r="Y65" s="308"/>
      <c r="Z65" s="117">
        <f ca="1">SUM(Z15:Z64)</f>
        <v>13742945.158596039</v>
      </c>
    </row>
    <row r="66" spans="1:26" ht="13.5" thickTop="1">
      <c r="A66" s="308"/>
      <c r="B66" s="308"/>
      <c r="C66" s="27"/>
      <c r="D66" s="125"/>
      <c r="E66" s="125"/>
      <c r="F66" s="126"/>
      <c r="G66" s="125"/>
      <c r="H66" s="340"/>
      <c r="I66" s="337"/>
      <c r="J66" s="338"/>
      <c r="K66" s="337"/>
      <c r="L66" s="337"/>
      <c r="M66" s="338"/>
      <c r="N66" s="337"/>
      <c r="O66" s="337"/>
      <c r="P66" s="338"/>
      <c r="Q66" s="337"/>
      <c r="R66" s="337"/>
      <c r="S66" s="338"/>
      <c r="T66" s="18"/>
      <c r="U66" s="339"/>
      <c r="V66" s="339"/>
      <c r="W66" s="339"/>
      <c r="X66" s="339"/>
      <c r="Y66" s="18"/>
      <c r="Z66" s="339"/>
    </row>
    <row r="67" spans="1:26">
      <c r="A67" s="308"/>
      <c r="B67" s="308"/>
      <c r="C67" s="18"/>
      <c r="D67" s="18"/>
      <c r="E67" s="18"/>
      <c r="F67" s="127"/>
      <c r="G67" s="18"/>
      <c r="H67" s="341"/>
      <c r="I67" s="334"/>
      <c r="J67" s="335"/>
      <c r="K67" s="334"/>
      <c r="L67" s="334"/>
      <c r="M67" s="335"/>
      <c r="N67" s="334"/>
      <c r="O67" s="334"/>
      <c r="P67" s="335"/>
      <c r="Q67" s="334"/>
      <c r="R67" s="334"/>
      <c r="S67" s="335"/>
      <c r="T67" s="308"/>
      <c r="U67" s="336"/>
      <c r="V67" s="336"/>
      <c r="W67" s="336"/>
      <c r="X67" s="336"/>
      <c r="Y67" s="308"/>
      <c r="Z67" s="336"/>
    </row>
    <row r="68" spans="1:26" s="2" customFormat="1">
      <c r="A68" s="308"/>
      <c r="B68" s="308"/>
      <c r="C68" s="308"/>
      <c r="D68" s="308" t="s">
        <v>174</v>
      </c>
      <c r="E68" s="308"/>
      <c r="F68" s="20"/>
      <c r="G68" s="309"/>
      <c r="H68" s="347">
        <f>IF(H$12="materials", INDEX(Project_inputs!$K$74:$N$79, MATCH($D2,Project_inputs!$C$74:$C$79,0), MATCH(H$11, Project_inputs!$K$73:$N$73,0)),0)</f>
        <v>0</v>
      </c>
      <c r="I68" s="343">
        <f>IF(I$12="materials", INDEX(Project_inputs!$K$74:$N$79, MATCH($D2,Project_inputs!$C$74:$C$79,0), MATCH(I$11, Project_inputs!$K$73:$N$73,0)),0)</f>
        <v>0</v>
      </c>
      <c r="J68" s="344">
        <f>IF(J$12="materials", INDEX(Project_inputs!$K$74:$N$79, MATCH($D2,Project_inputs!$C$74:$C$79,0), MATCH(J$11, Project_inputs!$K$73:$N$73,0)),0)</f>
        <v>0</v>
      </c>
      <c r="K68" s="343">
        <f>IF(K$12="materials", INDEX(Project_inputs!$K$74:$N$79, MATCH($D2,Project_inputs!$C$74:$C$79,0), MATCH(K$11, Project_inputs!$K$73:$N$73,0)),0)</f>
        <v>0</v>
      </c>
      <c r="L68" s="343">
        <f>IF(L$12="materials", INDEX(Project_inputs!$K$74:$N$79, MATCH($D2,Project_inputs!$C$74:$C$79,0), MATCH(L$11, Project_inputs!$K$73:$N$73,0)),0)</f>
        <v>0</v>
      </c>
      <c r="M68" s="344">
        <f>IF(M$12="materials", INDEX(Project_inputs!$K$74:$N$79, MATCH($D2,Project_inputs!$C$74:$C$79,0), MATCH(M$11, Project_inputs!$K$73:$N$73,0)),0)</f>
        <v>0</v>
      </c>
      <c r="N68" s="343">
        <f>IF(N$12="materials", INDEX(Project_inputs!$K$74:$N$79, MATCH($D2,Project_inputs!$C$74:$C$79,0), MATCH(N$11, Project_inputs!$K$73:$N$73,0)),0)</f>
        <v>0</v>
      </c>
      <c r="O68" s="343">
        <f>IF(O$12="materials", INDEX(Project_inputs!$K$74:$N$79, MATCH($D2,Project_inputs!$C$74:$C$79,0), MATCH(O$11, Project_inputs!$K$73:$N$73,0)),0)</f>
        <v>0</v>
      </c>
      <c r="P68" s="344">
        <f>IF(P$12="materials", INDEX(Project_inputs!$K$74:$N$79, MATCH($D2,Project_inputs!$C$74:$C$79,0), MATCH(P$11, Project_inputs!$K$73:$N$73,0)),0)</f>
        <v>0</v>
      </c>
      <c r="Q68" s="343">
        <f>IF(Q$12="materials", INDEX(Project_inputs!$K$74:$N$79, MATCH($D2,Project_inputs!$C$74:$C$79,0), MATCH(Q$11, Project_inputs!$K$73:$N$73,0)),0)</f>
        <v>0</v>
      </c>
      <c r="R68" s="343">
        <f>IF(R$12="materials", INDEX(Project_inputs!$K$74:$N$79, MATCH($D2,Project_inputs!$C$74:$C$79,0), MATCH(R$11, Project_inputs!$K$73:$N$73,0)),0)</f>
        <v>0</v>
      </c>
      <c r="S68" s="344">
        <f>IF(S$12="materials", INDEX(Project_inputs!$K$74:$N$79, MATCH($D2,Project_inputs!$C$74:$C$79,0), MATCH(S$11, Project_inputs!$K$73:$N$73,0)),0)</f>
        <v>0</v>
      </c>
      <c r="T68" s="138"/>
      <c r="U68" s="345">
        <f t="shared" ref="U68:X68" si="15">SUMIF($H$11:$S$11,U$11, $H68:$S68)</f>
        <v>0</v>
      </c>
      <c r="V68" s="345">
        <f t="shared" si="15"/>
        <v>0</v>
      </c>
      <c r="W68" s="345">
        <f t="shared" si="15"/>
        <v>0</v>
      </c>
      <c r="X68" s="345">
        <f t="shared" si="15"/>
        <v>0</v>
      </c>
      <c r="Y68" s="138"/>
      <c r="Z68" s="345">
        <f t="shared" ref="Z68" si="16">SUM(U68:X68)</f>
        <v>0</v>
      </c>
    </row>
    <row r="69" spans="1:26" s="2" customFormat="1">
      <c r="A69" s="308"/>
      <c r="B69" s="308"/>
      <c r="C69" s="308"/>
      <c r="D69" s="308"/>
      <c r="E69" s="308"/>
      <c r="F69" s="20"/>
      <c r="G69" s="309"/>
      <c r="H69" s="342"/>
      <c r="I69" s="85"/>
      <c r="J69" s="105"/>
      <c r="K69" s="85"/>
      <c r="L69" s="85"/>
      <c r="M69" s="105"/>
      <c r="N69" s="85"/>
      <c r="O69" s="85"/>
      <c r="P69" s="105"/>
      <c r="Q69" s="85"/>
      <c r="R69" s="85"/>
      <c r="S69" s="105"/>
      <c r="T69" s="308"/>
      <c r="U69" s="113"/>
      <c r="V69" s="113"/>
      <c r="W69" s="113"/>
      <c r="X69" s="113"/>
      <c r="Y69" s="308"/>
      <c r="Z69" s="113"/>
    </row>
    <row r="70" spans="1:26" s="2" customFormat="1" ht="13.5" thickBot="1">
      <c r="A70" s="308"/>
      <c r="B70" s="308"/>
      <c r="C70" s="15" t="s">
        <v>179</v>
      </c>
      <c r="D70" s="16"/>
      <c r="E70" s="16"/>
      <c r="F70" s="12"/>
      <c r="G70" s="106"/>
      <c r="H70" s="304">
        <f>H65+H68</f>
        <v>0</v>
      </c>
      <c r="I70" s="304">
        <f t="shared" ref="I70:Z70" si="17">I65+I68</f>
        <v>0</v>
      </c>
      <c r="J70" s="109">
        <f t="shared" si="17"/>
        <v>0</v>
      </c>
      <c r="K70" s="304">
        <f>K65+K68</f>
        <v>7997053</v>
      </c>
      <c r="L70" s="304">
        <f t="shared" ca="1" si="17"/>
        <v>4709666.5627773767</v>
      </c>
      <c r="M70" s="109">
        <f t="shared" si="17"/>
        <v>1036225.5958186635</v>
      </c>
      <c r="N70" s="304">
        <f>N65+N68</f>
        <v>0</v>
      </c>
      <c r="O70" s="304">
        <f t="shared" si="17"/>
        <v>0</v>
      </c>
      <c r="P70" s="109">
        <f t="shared" si="17"/>
        <v>0</v>
      </c>
      <c r="Q70" s="304">
        <f>Q65+Q68</f>
        <v>0</v>
      </c>
      <c r="R70" s="304">
        <f t="shared" si="17"/>
        <v>0</v>
      </c>
      <c r="S70" s="109">
        <f t="shared" si="17"/>
        <v>0</v>
      </c>
      <c r="T70" s="308"/>
      <c r="U70" s="117">
        <f t="shared" si="17"/>
        <v>0</v>
      </c>
      <c r="V70" s="117">
        <f t="shared" ca="1" si="17"/>
        <v>13742945.158596039</v>
      </c>
      <c r="W70" s="117">
        <f t="shared" si="17"/>
        <v>0</v>
      </c>
      <c r="X70" s="117">
        <f t="shared" si="17"/>
        <v>0</v>
      </c>
      <c r="Y70" s="308"/>
      <c r="Z70" s="117">
        <f t="shared" ca="1" si="17"/>
        <v>13742945.158596039</v>
      </c>
    </row>
    <row r="71" spans="1:26" s="2" customFormat="1" ht="13.5" thickTop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  <row r="135" spans="1:6" s="2" customFormat="1">
      <c r="A135"/>
      <c r="B135"/>
      <c r="C135"/>
      <c r="D135"/>
      <c r="E135"/>
      <c r="F135" s="20"/>
    </row>
    <row r="136" spans="1:6" s="2" customFormat="1">
      <c r="A136"/>
      <c r="B136"/>
      <c r="C136"/>
      <c r="D136"/>
      <c r="E136"/>
      <c r="F136" s="20"/>
    </row>
  </sheetData>
  <conditionalFormatting sqref="H2">
    <cfRule type="containsText" dxfId="2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XEG137"/>
  <sheetViews>
    <sheetView showGridLines="0" zoomScale="70" zoomScaleNormal="70" workbookViewId="0">
      <pane xSplit="6" ySplit="12" topLeftCell="G13" activePane="bottomRight" state="frozen"/>
      <selection activeCell="I48" sqref="I48"/>
      <selection pane="topRight" activeCell="I48" sqref="I48"/>
      <selection pane="bottomLeft" activeCell="I48" sqref="I48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7.7109375" customWidth="1"/>
    <col min="6" max="7" width="4.5703125" customWidth="1"/>
    <col min="8" max="8" width="16.5703125" customWidth="1"/>
    <col min="9" max="9" width="14.85546875" customWidth="1"/>
    <col min="10" max="10" width="14.140625" customWidth="1"/>
    <col min="11" max="11" width="16.5703125" customWidth="1"/>
    <col min="12" max="12" width="14.85546875" customWidth="1"/>
    <col min="13" max="13" width="14.140625" customWidth="1"/>
    <col min="14" max="14" width="16.5703125" customWidth="1"/>
    <col min="15" max="15" width="14.85546875" customWidth="1"/>
    <col min="16" max="16" width="14.140625" customWidth="1"/>
    <col min="17" max="17" width="16.5703125" customWidth="1"/>
    <col min="18" max="18" width="14.85546875" customWidth="1"/>
    <col min="19" max="19" width="14.1406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1.5703125" customWidth="1"/>
  </cols>
  <sheetData>
    <row r="1" spans="1:2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8" ht="17.25" customHeight="1">
      <c r="A2" s="206" t="s">
        <v>41</v>
      </c>
      <c r="B2" s="205"/>
      <c r="C2" s="205"/>
      <c r="D2" s="206" t="s">
        <v>159</v>
      </c>
      <c r="E2" s="206"/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5"/>
      <c r="AB2" s="5"/>
    </row>
    <row r="3" spans="1:28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8" ht="15">
      <c r="A4" s="30"/>
      <c r="B4" s="4"/>
      <c r="C4" s="4"/>
      <c r="D4" s="4"/>
      <c r="F4" s="14"/>
    </row>
    <row r="5" spans="1:28" ht="15">
      <c r="A5" s="5" t="s">
        <v>3</v>
      </c>
      <c r="B5" s="4"/>
      <c r="C5" s="4"/>
      <c r="D5" s="32">
        <f>INDEX(Project_inputs!$J$101:$M$106, MATCH($D$2, Project_inputs!$C$101:$C$106, 0), MATCH($A5, Project_inputs!$J$100:$M$100,0))</f>
        <v>2018</v>
      </c>
    </row>
    <row r="6" spans="1:28" ht="15">
      <c r="A6" s="5" t="s">
        <v>36</v>
      </c>
      <c r="B6" s="4"/>
      <c r="C6" s="4"/>
      <c r="D6" s="32">
        <f>INDEX(Project_inputs!$J$101:$M$106, MATCH($D$2, Project_inputs!$C$101:$C$106, 0), MATCH($A6, Project_inputs!$J$100:$M$100,0))</f>
        <v>2018</v>
      </c>
    </row>
    <row r="7" spans="1:28" ht="15">
      <c r="A7" s="5"/>
      <c r="B7" s="4"/>
      <c r="C7" s="4"/>
      <c r="D7" s="32"/>
    </row>
    <row r="8" spans="1:28" ht="15">
      <c r="A8" s="5"/>
      <c r="B8" s="4"/>
      <c r="C8" s="4"/>
      <c r="D8" s="32"/>
    </row>
    <row r="9" spans="1:28" ht="15">
      <c r="A9" s="5"/>
      <c r="B9" s="4"/>
      <c r="C9" s="4"/>
      <c r="D9" s="32"/>
    </row>
    <row r="10" spans="1:28" ht="15">
      <c r="A10" s="30"/>
      <c r="B10" s="4"/>
      <c r="C10" s="4"/>
      <c r="D10" s="4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</row>
    <row r="11" spans="1:28">
      <c r="B11" s="118"/>
      <c r="C11" s="118"/>
      <c r="D11" s="118"/>
      <c r="E11" s="118"/>
      <c r="F11" s="118"/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</row>
    <row r="12" spans="1:28" s="8" customFormat="1" ht="15.75">
      <c r="A12" s="6"/>
      <c r="B12" s="86"/>
      <c r="C12" s="86"/>
      <c r="D12" s="86"/>
      <c r="E12" s="86"/>
      <c r="F12" s="8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T12"/>
      <c r="U12" s="111" t="s">
        <v>0</v>
      </c>
      <c r="V12" s="111" t="s">
        <v>0</v>
      </c>
      <c r="W12" s="111" t="s">
        <v>0</v>
      </c>
      <c r="X12" s="111" t="s">
        <v>0</v>
      </c>
      <c r="Z12" s="111" t="s">
        <v>60</v>
      </c>
    </row>
    <row r="13" spans="1:28" s="8" customFormat="1" ht="15.75">
      <c r="A13" s="6"/>
      <c r="B13" s="6"/>
      <c r="C13" s="6"/>
      <c r="D13" s="6"/>
      <c r="E13" s="6"/>
      <c r="F13" s="6"/>
      <c r="G13" s="108"/>
      <c r="H13" s="329"/>
      <c r="I13" s="329"/>
      <c r="J13" s="330"/>
      <c r="K13" s="329"/>
      <c r="L13" s="329"/>
      <c r="M13" s="330"/>
      <c r="N13" s="329"/>
      <c r="O13" s="329"/>
      <c r="P13" s="330"/>
      <c r="Q13" s="329"/>
      <c r="R13" s="329"/>
      <c r="S13" s="330"/>
      <c r="T13"/>
      <c r="U13" s="128"/>
      <c r="V13" s="128"/>
      <c r="W13" s="128"/>
      <c r="X13" s="128"/>
      <c r="Z13" s="128"/>
    </row>
    <row r="14" spans="1:28" ht="1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</row>
    <row r="15" spans="1:28">
      <c r="D15" s="11" t="s">
        <v>3</v>
      </c>
      <c r="F15" s="12"/>
      <c r="G15" s="106"/>
      <c r="H15" s="343">
        <f>IF(H$11=$D$6, GL_volumes!$J15*GL_volumes!$K15,0)</f>
        <v>0</v>
      </c>
      <c r="I15" s="343">
        <f>IF(I$11=IF($D15="design", $D$5, $D$6), SUMPRODUCT(GL_volumes!$Q15:$U15,GL_volumes!$Q$13:$U$13)+GL_volumes!$O15,0)</f>
        <v>0</v>
      </c>
      <c r="J15" s="344">
        <f>IF(J$11=$D$6, GL_volumes!$M15,0)</f>
        <v>0</v>
      </c>
      <c r="K15" s="343">
        <f>IF(K$11=$D$6, GL_volumes!$J15*GL_volumes!$K15,0)</f>
        <v>0</v>
      </c>
      <c r="L15" s="343">
        <f ca="1">IF(L$11=IF($D15="design", $D$5, $D$6), SUMPRODUCT(GL_volumes!$Q15:$U15,GL_volumes!$Q$13:$U$13)+GL_volumes!$O15,0)</f>
        <v>985299.17916818231</v>
      </c>
      <c r="M15" s="344">
        <f>IF(M$11=$D$6, GL_volumes!$M15,0)</f>
        <v>0</v>
      </c>
      <c r="N15" s="343">
        <f>IF(N$11=$D$6, GL_volumes!$J15*GL_volumes!$K15,0)</f>
        <v>0</v>
      </c>
      <c r="O15" s="343">
        <f>IF(O$11=IF($D15="design", $D$5, $D$6), SUMPRODUCT(GL_volumes!$Q15:$U15,GL_volumes!$Q$13:$U$13)+GL_volumes!$O15,0)</f>
        <v>0</v>
      </c>
      <c r="P15" s="344">
        <f>IF(P$11=$D$6, GL_volumes!$M15,0)</f>
        <v>0</v>
      </c>
      <c r="Q15" s="343">
        <f>IF(Q$11=$D$6, GL_volumes!$J15*GL_volumes!$K15,0)</f>
        <v>0</v>
      </c>
      <c r="R15" s="343">
        <f>IF(R$11=IF($D15="design", $D$5, $D$6), SUMPRODUCT(GL_volumes!$Q15:$U15,GL_volumes!$Q$13:$U$13)+GL_volumes!$O15,0)</f>
        <v>0</v>
      </c>
      <c r="S15" s="344">
        <f>IF(S$11=$D$6, GL_volumes!$M15,0)</f>
        <v>0</v>
      </c>
      <c r="T15" s="138"/>
      <c r="U15" s="345">
        <f>SUMIF($H$11:$S$11,U$11, $H15:$S15)</f>
        <v>0</v>
      </c>
      <c r="V15" s="345">
        <f ca="1">SUMIF($H$11:$S$11,V$11, $H15:$S15)</f>
        <v>985299.17916818231</v>
      </c>
      <c r="W15" s="345">
        <f>SUMIF($H$11:$S$11,W$11, $H15:$S15)</f>
        <v>0</v>
      </c>
      <c r="X15" s="345">
        <f>SUMIF($H$11:$S$11,X$11, $H15:$S15)</f>
        <v>0</v>
      </c>
      <c r="Y15" s="138"/>
      <c r="Z15" s="345">
        <f ca="1">SUM(U15:X15)</f>
        <v>985299.17916818231</v>
      </c>
    </row>
    <row r="16" spans="1:28">
      <c r="D16" s="11"/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</row>
    <row r="17" spans="2:26" ht="15">
      <c r="B17" s="9" t="s">
        <v>55</v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8"/>
      <c r="U17" s="114"/>
      <c r="V17" s="114"/>
      <c r="W17" s="114"/>
      <c r="X17" s="114"/>
      <c r="Y17" s="308"/>
      <c r="Z17" s="114"/>
    </row>
    <row r="18" spans="2:26">
      <c r="D18" s="17" t="s">
        <v>127</v>
      </c>
      <c r="F18" s="12"/>
      <c r="G18" s="106"/>
      <c r="H18" s="346">
        <f>IF(H$11=$D$6, GL_volumes!$J18*GL_volumes!$K18,0)</f>
        <v>0</v>
      </c>
      <c r="I18" s="343">
        <f>IF(I$11=IF($D18="design", $D$5, $D$6), SUMPRODUCT(GL_volumes!$Q18:$U18,GL_volumes!$Q$13:$U$13)+GL_volumes!$O18,0)</f>
        <v>0</v>
      </c>
      <c r="J18" s="344">
        <f>IF(J$11=$D$6, GL_volumes!$M18,0)</f>
        <v>0</v>
      </c>
      <c r="K18" s="343">
        <f>IF(K$11=$D$6, GL_volumes!$J18*GL_volumes!$K18,0)</f>
        <v>166362</v>
      </c>
      <c r="L18" s="343">
        <f ca="1">IF(L$11=IF($D18="design", $D$5, $D$6), SUMPRODUCT(GL_volumes!$Q18:$U18,GL_volumes!$Q$13:$U$13)+GL_volumes!$O18,0)</f>
        <v>360192.93213298114</v>
      </c>
      <c r="M18" s="344">
        <f>IF(M$11=$D$6, GL_volumes!$M18,0)</f>
        <v>0</v>
      </c>
      <c r="N18" s="343">
        <f>IF(N$11=$D$6, GL_volumes!$J18*GL_volumes!$K18,0)</f>
        <v>0</v>
      </c>
      <c r="O18" s="343">
        <f>IF(O$11=IF($D18="design", $D$5, $D$6), SUMPRODUCT(GL_volumes!$Q18:$U18,GL_volumes!$Q$13:$U$13)+GL_volumes!$O18,0)</f>
        <v>0</v>
      </c>
      <c r="P18" s="344">
        <f>IF(P$11=$D$6, GL_volumes!$M18,0)</f>
        <v>0</v>
      </c>
      <c r="Q18" s="343">
        <f>IF(Q$11=$D$6, GL_volumes!$J18*GL_volumes!$K18,0)</f>
        <v>0</v>
      </c>
      <c r="R18" s="343">
        <f>IF(R$11=IF($D18="design", $D$5, $D$6), SUMPRODUCT(GL_volumes!$Q18:$U18,GL_volumes!$Q$13:$U$13)+GL_volumes!$O18,0)</f>
        <v>0</v>
      </c>
      <c r="S18" s="344">
        <f>IF(S$11=$D$6, GL_volumes!$M18,0)</f>
        <v>0</v>
      </c>
      <c r="T18" s="138"/>
      <c r="U18" s="345">
        <f t="shared" ref="U18:X36" si="0">SUMIF($H$11:$S$11,U$11, $H18:$S18)</f>
        <v>0</v>
      </c>
      <c r="V18" s="345">
        <f t="shared" ca="1" si="0"/>
        <v>526554.93213298114</v>
      </c>
      <c r="W18" s="345">
        <f t="shared" si="0"/>
        <v>0</v>
      </c>
      <c r="X18" s="345">
        <f t="shared" si="0"/>
        <v>0</v>
      </c>
      <c r="Y18" s="138"/>
      <c r="Z18" s="345">
        <f t="shared" ref="Z18" ca="1" si="1">SUM(U18:X18)</f>
        <v>526554.93213298114</v>
      </c>
    </row>
    <row r="19" spans="2:26">
      <c r="D19" s="17" t="s">
        <v>128</v>
      </c>
      <c r="F19" s="12"/>
      <c r="G19" s="110"/>
      <c r="H19" s="346">
        <f>IF(H$11=$D$6, GL_volumes!$J19*GL_volumes!$K19,0)</f>
        <v>0</v>
      </c>
      <c r="I19" s="343">
        <f>IF(I$11=IF($D19="design", $D$5, $D$6), SUMPRODUCT(GL_volumes!$Q19:$U19,GL_volumes!$Q$13:$U$13)+GL_volumes!$O19,0)</f>
        <v>0</v>
      </c>
      <c r="J19" s="344">
        <f>IF(J$11=$D$6, GL_volumes!$M19,0)</f>
        <v>0</v>
      </c>
      <c r="K19" s="343">
        <f>IF(K$11=$D$6, GL_volumes!$J19*GL_volumes!$K19,0)</f>
        <v>392940</v>
      </c>
      <c r="L19" s="343">
        <f ca="1">IF(L$11=IF($D19="design", $D$5, $D$6), SUMPRODUCT(GL_volumes!$Q19:$U19,GL_volumes!$Q$13:$U$13)+GL_volumes!$O19,0)</f>
        <v>692240.70741907624</v>
      </c>
      <c r="M19" s="344">
        <f>IF(M$11=$D$6, GL_volumes!$M19,0)</f>
        <v>0</v>
      </c>
      <c r="N19" s="343">
        <f>IF(N$11=$D$6, GL_volumes!$J19*GL_volumes!$K19,0)</f>
        <v>0</v>
      </c>
      <c r="O19" s="343">
        <f>IF(O$11=IF($D19="design", $D$5, $D$6), SUMPRODUCT(GL_volumes!$Q19:$U19,GL_volumes!$Q$13:$U$13)+GL_volumes!$O19,0)</f>
        <v>0</v>
      </c>
      <c r="P19" s="344">
        <f>IF(P$11=$D$6, GL_volumes!$M19,0)</f>
        <v>0</v>
      </c>
      <c r="Q19" s="343">
        <f>IF(Q$11=$D$6, GL_volumes!$J19*GL_volumes!$K19,0)</f>
        <v>0</v>
      </c>
      <c r="R19" s="343">
        <f>IF(R$11=IF($D19="design", $D$5, $D$6), SUMPRODUCT(GL_volumes!$Q19:$U19,GL_volumes!$Q$13:$U$13)+GL_volumes!$O19,0)</f>
        <v>0</v>
      </c>
      <c r="S19" s="344">
        <f>IF(S$11=$D$6, GL_volumes!$M19,0)</f>
        <v>0</v>
      </c>
      <c r="T19" s="138"/>
      <c r="U19" s="345">
        <f t="shared" si="0"/>
        <v>0</v>
      </c>
      <c r="V19" s="345">
        <f t="shared" ca="1" si="0"/>
        <v>1085180.7074190762</v>
      </c>
      <c r="W19" s="345">
        <f t="shared" si="0"/>
        <v>0</v>
      </c>
      <c r="X19" s="345">
        <f t="shared" si="0"/>
        <v>0</v>
      </c>
      <c r="Y19" s="138"/>
      <c r="Z19" s="345">
        <f t="shared" ref="Z19:Z36" ca="1" si="2">SUM(U19:X19)</f>
        <v>1085180.7074190762</v>
      </c>
    </row>
    <row r="20" spans="2:26">
      <c r="D20" t="s">
        <v>87</v>
      </c>
      <c r="F20" s="12"/>
      <c r="G20" s="106"/>
      <c r="H20" s="346">
        <f>IF(H$11=$D$6, GL_volumes!$J20*GL_volumes!$K20,0)</f>
        <v>0</v>
      </c>
      <c r="I20" s="343">
        <f>IF(I$11=IF($D20="design", $D$5, $D$6), SUMPRODUCT(GL_volumes!$Q20:$U20,GL_volumes!$Q$13:$U$13)+GL_volumes!$O20,0)</f>
        <v>0</v>
      </c>
      <c r="J20" s="344">
        <f>IF(J$11=$D$6, GL_volumes!$M20,0)</f>
        <v>0</v>
      </c>
      <c r="K20" s="343">
        <f>IF(K$11=$D$6, GL_volumes!$J20*GL_volumes!$K20,0)</f>
        <v>97388</v>
      </c>
      <c r="L20" s="343">
        <f ca="1">IF(L$11=IF($D20="design", $D$5, $D$6), SUMPRODUCT(GL_volumes!$Q20:$U20,GL_volumes!$Q$13:$U$13)+GL_volumes!$O20,0)</f>
        <v>102615.44759696462</v>
      </c>
      <c r="M20" s="344">
        <f>IF(M$11=$D$6, GL_volumes!$M20,0)</f>
        <v>0</v>
      </c>
      <c r="N20" s="343">
        <f>IF(N$11=$D$6, GL_volumes!$J20*GL_volumes!$K20,0)</f>
        <v>0</v>
      </c>
      <c r="O20" s="343">
        <f>IF(O$11=IF($D20="design", $D$5, $D$6), SUMPRODUCT(GL_volumes!$Q20:$U20,GL_volumes!$Q$13:$U$13)+GL_volumes!$O20,0)</f>
        <v>0</v>
      </c>
      <c r="P20" s="344">
        <f>IF(P$11=$D$6, GL_volumes!$M20,0)</f>
        <v>0</v>
      </c>
      <c r="Q20" s="343">
        <f>IF(Q$11=$D$6, GL_volumes!$J20*GL_volumes!$K20,0)</f>
        <v>0</v>
      </c>
      <c r="R20" s="343">
        <f>IF(R$11=IF($D20="design", $D$5, $D$6), SUMPRODUCT(GL_volumes!$Q20:$U20,GL_volumes!$Q$13:$U$13)+GL_volumes!$O20,0)</f>
        <v>0</v>
      </c>
      <c r="S20" s="344">
        <f>IF(S$11=$D$6, GL_volumes!$M20,0)</f>
        <v>0</v>
      </c>
      <c r="T20" s="138"/>
      <c r="U20" s="345">
        <f t="shared" si="0"/>
        <v>0</v>
      </c>
      <c r="V20" s="345">
        <f t="shared" ca="1" si="0"/>
        <v>200003.4475969646</v>
      </c>
      <c r="W20" s="345">
        <f t="shared" si="0"/>
        <v>0</v>
      </c>
      <c r="X20" s="345">
        <f t="shared" si="0"/>
        <v>0</v>
      </c>
      <c r="Y20" s="138"/>
      <c r="Z20" s="345">
        <f t="shared" ca="1" si="2"/>
        <v>200003.4475969646</v>
      </c>
    </row>
    <row r="21" spans="2:26">
      <c r="D21" s="17" t="s">
        <v>79</v>
      </c>
      <c r="F21" s="12"/>
      <c r="G21" s="106"/>
      <c r="H21" s="346">
        <f>IF(H$11=$D$6, GL_volumes!$J21*GL_volumes!$K21,0)</f>
        <v>0</v>
      </c>
      <c r="I21" s="343">
        <f>IF(I$11=IF($D21="design", $D$5, $D$6), SUMPRODUCT(GL_volumes!$Q21:$U21,GL_volumes!$Q$13:$U$13)+GL_volumes!$O21,0)</f>
        <v>0</v>
      </c>
      <c r="J21" s="344">
        <f>IF(J$11=$D$6, GL_volumes!$M21,0)</f>
        <v>0</v>
      </c>
      <c r="K21" s="343">
        <f>IF(K$11=$D$6, GL_volumes!$J21*GL_volumes!$K21,0)</f>
        <v>23904</v>
      </c>
      <c r="L21" s="343">
        <f ca="1">IF(L$11=IF($D21="design", $D$5, $D$6), SUMPRODUCT(GL_volumes!$Q21:$U21,GL_volumes!$Q$13:$U$13)+GL_volumes!$O21,0)</f>
        <v>37014.668233005264</v>
      </c>
      <c r="M21" s="344">
        <f>IF(M$11=$D$6, GL_volumes!$M21,0)</f>
        <v>0</v>
      </c>
      <c r="N21" s="343">
        <f>IF(N$11=$D$6, GL_volumes!$J21*GL_volumes!$K21,0)</f>
        <v>0</v>
      </c>
      <c r="O21" s="343">
        <f>IF(O$11=IF($D21="design", $D$5, $D$6), SUMPRODUCT(GL_volumes!$Q21:$U21,GL_volumes!$Q$13:$U$13)+GL_volumes!$O21,0)</f>
        <v>0</v>
      </c>
      <c r="P21" s="344">
        <f>IF(P$11=$D$6, GL_volumes!$M21,0)</f>
        <v>0</v>
      </c>
      <c r="Q21" s="343">
        <f>IF(Q$11=$D$6, GL_volumes!$J21*GL_volumes!$K21,0)</f>
        <v>0</v>
      </c>
      <c r="R21" s="343">
        <f>IF(R$11=IF($D21="design", $D$5, $D$6), SUMPRODUCT(GL_volumes!$Q21:$U21,GL_volumes!$Q$13:$U$13)+GL_volumes!$O21,0)</f>
        <v>0</v>
      </c>
      <c r="S21" s="344">
        <f>IF(S$11=$D$6, GL_volumes!$M21,0)</f>
        <v>0</v>
      </c>
      <c r="T21" s="138"/>
      <c r="U21" s="345">
        <f t="shared" si="0"/>
        <v>0</v>
      </c>
      <c r="V21" s="345">
        <f t="shared" ca="1" si="0"/>
        <v>60918.668233005264</v>
      </c>
      <c r="W21" s="345">
        <f t="shared" si="0"/>
        <v>0</v>
      </c>
      <c r="X21" s="345">
        <f t="shared" si="0"/>
        <v>0</v>
      </c>
      <c r="Y21" s="138"/>
      <c r="Z21" s="345">
        <f t="shared" ca="1" si="2"/>
        <v>60918.668233005264</v>
      </c>
    </row>
    <row r="22" spans="2:26">
      <c r="D22" t="s">
        <v>7</v>
      </c>
      <c r="F22" s="12"/>
      <c r="G22" s="106"/>
      <c r="H22" s="346">
        <f>IF(H$11=$D$6, GL_volumes!$J22*GL_volumes!$K22,0)</f>
        <v>0</v>
      </c>
      <c r="I22" s="343">
        <f>IF(I$11=IF($D22="design", $D$5, $D$6), SUMPRODUCT(GL_volumes!$Q22:$U22,GL_volumes!$Q$13:$U$13)+GL_volumes!$O22,0)</f>
        <v>0</v>
      </c>
      <c r="J22" s="344">
        <f>IF(J$11=$D$6, GL_volumes!$M22,0)</f>
        <v>0</v>
      </c>
      <c r="K22" s="343">
        <f>IF(K$11=$D$6, GL_volumes!$J22*GL_volumes!$K22,0)</f>
        <v>286940</v>
      </c>
      <c r="L22" s="343">
        <f ca="1">IF(L$11=IF($D22="design", $D$5, $D$6), SUMPRODUCT(GL_volumes!$Q22:$U22,GL_volumes!$Q$13:$U$13)+GL_volumes!$O22,0)</f>
        <v>341257.24933242134</v>
      </c>
      <c r="M22" s="344">
        <f>IF(M$11=$D$6, GL_volumes!$M22,0)</f>
        <v>0</v>
      </c>
      <c r="N22" s="343">
        <f>IF(N$11=$D$6, GL_volumes!$J22*GL_volumes!$K22,0)</f>
        <v>0</v>
      </c>
      <c r="O22" s="343">
        <f>IF(O$11=IF($D22="design", $D$5, $D$6), SUMPRODUCT(GL_volumes!$Q22:$U22,GL_volumes!$Q$13:$U$13)+GL_volumes!$O22,0)</f>
        <v>0</v>
      </c>
      <c r="P22" s="344">
        <f>IF(P$11=$D$6, GL_volumes!$M22,0)</f>
        <v>0</v>
      </c>
      <c r="Q22" s="343">
        <f>IF(Q$11=$D$6, GL_volumes!$J22*GL_volumes!$K22,0)</f>
        <v>0</v>
      </c>
      <c r="R22" s="343">
        <f>IF(R$11=IF($D22="design", $D$5, $D$6), SUMPRODUCT(GL_volumes!$Q22:$U22,GL_volumes!$Q$13:$U$13)+GL_volumes!$O22,0)</f>
        <v>0</v>
      </c>
      <c r="S22" s="344">
        <f>IF(S$11=$D$6, GL_volumes!$M22,0)</f>
        <v>0</v>
      </c>
      <c r="T22" s="138"/>
      <c r="U22" s="345">
        <f t="shared" si="0"/>
        <v>0</v>
      </c>
      <c r="V22" s="345">
        <f t="shared" ca="1" si="0"/>
        <v>628197.24933242134</v>
      </c>
      <c r="W22" s="345">
        <f t="shared" si="0"/>
        <v>0</v>
      </c>
      <c r="X22" s="345">
        <f t="shared" si="0"/>
        <v>0</v>
      </c>
      <c r="Y22" s="138"/>
      <c r="Z22" s="345">
        <f t="shared" ca="1" si="2"/>
        <v>628197.24933242134</v>
      </c>
    </row>
    <row r="23" spans="2:26">
      <c r="D23" t="s">
        <v>8</v>
      </c>
      <c r="F23" s="12"/>
      <c r="G23" s="106"/>
      <c r="H23" s="346">
        <f>IF(H$11=$D$6, GL_volumes!$J23*GL_volumes!$K23,0)</f>
        <v>0</v>
      </c>
      <c r="I23" s="343">
        <f>IF(I$11=IF($D23="design", $D$5, $D$6), SUMPRODUCT(GL_volumes!$Q23:$U23,GL_volumes!$Q$13:$U$13)+GL_volumes!$O23,0)</f>
        <v>0</v>
      </c>
      <c r="J23" s="344">
        <f>IF(J$11=$D$6, GL_volumes!$M23,0)</f>
        <v>0</v>
      </c>
      <c r="K23" s="343">
        <f>IF(K$11=$D$6, GL_volumes!$J23*GL_volumes!$K23,0)</f>
        <v>938905</v>
      </c>
      <c r="L23" s="343">
        <f ca="1">IF(L$11=IF($D23="design", $D$5, $D$6), SUMPRODUCT(GL_volumes!$Q23:$U23,GL_volumes!$Q$13:$U$13)+GL_volumes!$O23,0)</f>
        <v>555914.08921965468</v>
      </c>
      <c r="M23" s="344">
        <f>IF(M$11=$D$6, GL_volumes!$M23,0)</f>
        <v>0</v>
      </c>
      <c r="N23" s="343">
        <f>IF(N$11=$D$6, GL_volumes!$J23*GL_volumes!$K23,0)</f>
        <v>0</v>
      </c>
      <c r="O23" s="343">
        <f>IF(O$11=IF($D23="design", $D$5, $D$6), SUMPRODUCT(GL_volumes!$Q23:$U23,GL_volumes!$Q$13:$U$13)+GL_volumes!$O23,0)</f>
        <v>0</v>
      </c>
      <c r="P23" s="344">
        <f>IF(P$11=$D$6, GL_volumes!$M23,0)</f>
        <v>0</v>
      </c>
      <c r="Q23" s="343">
        <f>IF(Q$11=$D$6, GL_volumes!$J23*GL_volumes!$K23,0)</f>
        <v>0</v>
      </c>
      <c r="R23" s="343">
        <f>IF(R$11=IF($D23="design", $D$5, $D$6), SUMPRODUCT(GL_volumes!$Q23:$U23,GL_volumes!$Q$13:$U$13)+GL_volumes!$O23,0)</f>
        <v>0</v>
      </c>
      <c r="S23" s="344">
        <f>IF(S$11=$D$6, GL_volumes!$M23,0)</f>
        <v>0</v>
      </c>
      <c r="T23" s="138"/>
      <c r="U23" s="345">
        <f t="shared" si="0"/>
        <v>0</v>
      </c>
      <c r="V23" s="345">
        <f t="shared" ca="1" si="0"/>
        <v>1494819.0892196547</v>
      </c>
      <c r="W23" s="345">
        <f t="shared" si="0"/>
        <v>0</v>
      </c>
      <c r="X23" s="345">
        <f t="shared" si="0"/>
        <v>0</v>
      </c>
      <c r="Y23" s="138"/>
      <c r="Z23" s="345">
        <f t="shared" ca="1" si="2"/>
        <v>1494819.0892196547</v>
      </c>
    </row>
    <row r="24" spans="2:26">
      <c r="D24" t="s">
        <v>22</v>
      </c>
      <c r="F24" s="12"/>
      <c r="G24" s="106"/>
      <c r="H24" s="346">
        <f>IF(H$11=$D$6, GL_volumes!$J24*GL_volumes!$K24,0)</f>
        <v>0</v>
      </c>
      <c r="I24" s="343">
        <f>IF(I$11=IF($D24="design", $D$5, $D$6), SUMPRODUCT(GL_volumes!$Q24:$U24,GL_volumes!$Q$13:$U$13)+GL_volumes!$O24,0)</f>
        <v>0</v>
      </c>
      <c r="J24" s="344">
        <f>IF(J$11=$D$6, GL_volumes!$M24,0)</f>
        <v>0</v>
      </c>
      <c r="K24" s="343">
        <f>IF(K$11=$D$6, GL_volumes!$J24*GL_volumes!$K24,0)</f>
        <v>3280</v>
      </c>
      <c r="L24" s="343">
        <f ca="1">IF(L$11=IF($D24="design", $D$5, $D$6), SUMPRODUCT(GL_volumes!$Q24:$U24,GL_volumes!$Q$13:$U$13)+GL_volumes!$O24,0)</f>
        <v>18871.897076524758</v>
      </c>
      <c r="M24" s="344">
        <f>IF(M$11=$D$6, GL_volumes!$M24,0)</f>
        <v>0</v>
      </c>
      <c r="N24" s="343">
        <f>IF(N$11=$D$6, GL_volumes!$J24*GL_volumes!$K24,0)</f>
        <v>0</v>
      </c>
      <c r="O24" s="343">
        <f>IF(O$11=IF($D24="design", $D$5, $D$6), SUMPRODUCT(GL_volumes!$Q24:$U24,GL_volumes!$Q$13:$U$13)+GL_volumes!$O24,0)</f>
        <v>0</v>
      </c>
      <c r="P24" s="344">
        <f>IF(P$11=$D$6, GL_volumes!$M24,0)</f>
        <v>0</v>
      </c>
      <c r="Q24" s="343">
        <f>IF(Q$11=$D$6, GL_volumes!$J24*GL_volumes!$K24,0)</f>
        <v>0</v>
      </c>
      <c r="R24" s="343">
        <f>IF(R$11=IF($D24="design", $D$5, $D$6), SUMPRODUCT(GL_volumes!$Q24:$U24,GL_volumes!$Q$13:$U$13)+GL_volumes!$O24,0)</f>
        <v>0</v>
      </c>
      <c r="S24" s="344">
        <f>IF(S$11=$D$6, GL_volumes!$M24,0)</f>
        <v>0</v>
      </c>
      <c r="T24" s="138"/>
      <c r="U24" s="345">
        <f t="shared" si="0"/>
        <v>0</v>
      </c>
      <c r="V24" s="345">
        <f t="shared" ca="1" si="0"/>
        <v>22151.897076524758</v>
      </c>
      <c r="W24" s="345">
        <f t="shared" si="0"/>
        <v>0</v>
      </c>
      <c r="X24" s="345">
        <f t="shared" si="0"/>
        <v>0</v>
      </c>
      <c r="Y24" s="138"/>
      <c r="Z24" s="345">
        <f t="shared" ca="1" si="2"/>
        <v>22151.897076524758</v>
      </c>
    </row>
    <row r="25" spans="2:26">
      <c r="D25" t="s">
        <v>116</v>
      </c>
      <c r="F25" s="12"/>
      <c r="G25" s="106"/>
      <c r="H25" s="346">
        <f>IF(H$11=$D$6, GL_volumes!$J25*GL_volumes!$K25,0)</f>
        <v>0</v>
      </c>
      <c r="I25" s="343">
        <f>IF(I$11=IF($D25="design", $D$5, $D$6), SUMPRODUCT(GL_volumes!$Q25:$U25,GL_volumes!$Q$13:$U$13)+GL_volumes!$O25,0)</f>
        <v>0</v>
      </c>
      <c r="J25" s="344">
        <f>IF(J$11=$D$6, GL_volumes!$M25,0)</f>
        <v>0</v>
      </c>
      <c r="K25" s="343">
        <f>IF(K$11=$D$6, GL_volumes!$J25*GL_volumes!$K25,0)</f>
        <v>416805</v>
      </c>
      <c r="L25" s="343">
        <f ca="1">IF(L$11=IF($D25="design", $D$5, $D$6), SUMPRODUCT(GL_volumes!$Q25:$U25,GL_volumes!$Q$13:$U$13)+GL_volumes!$O25,0)</f>
        <v>61699.715226482884</v>
      </c>
      <c r="M25" s="344">
        <f>IF(M$11=$D$6, GL_volumes!$M25,0)</f>
        <v>0</v>
      </c>
      <c r="N25" s="343">
        <f>IF(N$11=$D$6, GL_volumes!$J25*GL_volumes!$K25,0)</f>
        <v>0</v>
      </c>
      <c r="O25" s="343">
        <f>IF(O$11=IF($D25="design", $D$5, $D$6), SUMPRODUCT(GL_volumes!$Q25:$U25,GL_volumes!$Q$13:$U$13)+GL_volumes!$O25,0)</f>
        <v>0</v>
      </c>
      <c r="P25" s="344">
        <f>IF(P$11=$D$6, GL_volumes!$M25,0)</f>
        <v>0</v>
      </c>
      <c r="Q25" s="343">
        <f>IF(Q$11=$D$6, GL_volumes!$J25*GL_volumes!$K25,0)</f>
        <v>0</v>
      </c>
      <c r="R25" s="343">
        <f>IF(R$11=IF($D25="design", $D$5, $D$6), SUMPRODUCT(GL_volumes!$Q25:$U25,GL_volumes!$Q$13:$U$13)+GL_volumes!$O25,0)</f>
        <v>0</v>
      </c>
      <c r="S25" s="344">
        <f>IF(S$11=$D$6, GL_volumes!$M25,0)</f>
        <v>0</v>
      </c>
      <c r="T25" s="138"/>
      <c r="U25" s="345">
        <f t="shared" si="0"/>
        <v>0</v>
      </c>
      <c r="V25" s="345">
        <f t="shared" ca="1" si="0"/>
        <v>478504.71522648289</v>
      </c>
      <c r="W25" s="345">
        <f t="shared" si="0"/>
        <v>0</v>
      </c>
      <c r="X25" s="345">
        <f t="shared" si="0"/>
        <v>0</v>
      </c>
      <c r="Y25" s="138"/>
      <c r="Z25" s="345">
        <f t="shared" ca="1" si="2"/>
        <v>478504.71522648289</v>
      </c>
    </row>
    <row r="26" spans="2:26">
      <c r="D26" t="s">
        <v>117</v>
      </c>
      <c r="F26" s="12"/>
      <c r="G26" s="106"/>
      <c r="H26" s="346">
        <f>IF(H$11=$D$6, GL_volumes!$J26*GL_volumes!$K26,0)</f>
        <v>0</v>
      </c>
      <c r="I26" s="343">
        <f>IF(I$11=IF($D26="design", $D$5, $D$6), SUMPRODUCT(GL_volumes!$Q26:$U26,GL_volumes!$Q$13:$U$13)+GL_volumes!$O26,0)</f>
        <v>0</v>
      </c>
      <c r="J26" s="344">
        <f>IF(J$11=$D$6, GL_volumes!$M26,0)</f>
        <v>0</v>
      </c>
      <c r="K26" s="343">
        <f>IF(K$11=$D$6, GL_volumes!$J26*GL_volumes!$K26,0)</f>
        <v>13623</v>
      </c>
      <c r="L26" s="343">
        <f ca="1">IF(L$11=IF($D26="design", $D$5, $D$6), SUMPRODUCT(GL_volumes!$Q26:$U26,GL_volumes!$Q$13:$U$13)+GL_volumes!$O26,0)</f>
        <v>9253.6670582513161</v>
      </c>
      <c r="M26" s="344">
        <f>IF(M$11=$D$6, GL_volumes!$M26,0)</f>
        <v>0</v>
      </c>
      <c r="N26" s="343">
        <f>IF(N$11=$D$6, GL_volumes!$J26*GL_volumes!$K26,0)</f>
        <v>0</v>
      </c>
      <c r="O26" s="343">
        <f>IF(O$11=IF($D26="design", $D$5, $D$6), SUMPRODUCT(GL_volumes!$Q26:$U26,GL_volumes!$Q$13:$U$13)+GL_volumes!$O26,0)</f>
        <v>0</v>
      </c>
      <c r="P26" s="344">
        <f>IF(P$11=$D$6, GL_volumes!$M26,0)</f>
        <v>0</v>
      </c>
      <c r="Q26" s="343">
        <f>IF(Q$11=$D$6, GL_volumes!$J26*GL_volumes!$K26,0)</f>
        <v>0</v>
      </c>
      <c r="R26" s="343">
        <f>IF(R$11=IF($D26="design", $D$5, $D$6), SUMPRODUCT(GL_volumes!$Q26:$U26,GL_volumes!$Q$13:$U$13)+GL_volumes!$O26,0)</f>
        <v>0</v>
      </c>
      <c r="S26" s="344">
        <f>IF(S$11=$D$6, GL_volumes!$M26,0)</f>
        <v>0</v>
      </c>
      <c r="T26" s="138"/>
      <c r="U26" s="345">
        <f t="shared" si="0"/>
        <v>0</v>
      </c>
      <c r="V26" s="345">
        <f t="shared" ca="1" si="0"/>
        <v>22876.667058251318</v>
      </c>
      <c r="W26" s="345">
        <f t="shared" si="0"/>
        <v>0</v>
      </c>
      <c r="X26" s="345">
        <f t="shared" si="0"/>
        <v>0</v>
      </c>
      <c r="Y26" s="138"/>
      <c r="Z26" s="345">
        <f t="shared" ca="1" si="2"/>
        <v>22876.667058251318</v>
      </c>
    </row>
    <row r="27" spans="2:26">
      <c r="D27" t="s">
        <v>118</v>
      </c>
      <c r="F27" s="12"/>
      <c r="G27" s="106"/>
      <c r="H27" s="346">
        <f>IF(H$11=$D$6, GL_volumes!$J27*GL_volumes!$K27,0)</f>
        <v>0</v>
      </c>
      <c r="I27" s="343">
        <f>IF(I$11=IF($D27="design", $D$5, $D$6), SUMPRODUCT(GL_volumes!$Q27:$U27,GL_volumes!$Q$13:$U$13)+GL_volumes!$O27,0)</f>
        <v>0</v>
      </c>
      <c r="J27" s="344">
        <f>IF(J$11=$D$6, GL_volumes!$M27,0)</f>
        <v>0</v>
      </c>
      <c r="K27" s="343">
        <f>IF(K$11=$D$6, GL_volumes!$J27*GL_volumes!$K27,0)</f>
        <v>437082</v>
      </c>
      <c r="L27" s="343">
        <f ca="1">IF(L$11=IF($D27="design", $D$5, $D$6), SUMPRODUCT(GL_volumes!$Q27:$U27,GL_volumes!$Q$13:$U$13)+GL_volumes!$O27,0)</f>
        <v>104530.52154711883</v>
      </c>
      <c r="M27" s="344">
        <f>IF(M$11=$D$6, GL_volumes!$M27,0)</f>
        <v>0</v>
      </c>
      <c r="N27" s="343">
        <f>IF(N$11=$D$6, GL_volumes!$J27*GL_volumes!$K27,0)</f>
        <v>0</v>
      </c>
      <c r="O27" s="343">
        <f>IF(O$11=IF($D27="design", $D$5, $D$6), SUMPRODUCT(GL_volumes!$Q27:$U27,GL_volumes!$Q$13:$U$13)+GL_volumes!$O27,0)</f>
        <v>0</v>
      </c>
      <c r="P27" s="344">
        <f>IF(P$11=$D$6, GL_volumes!$M27,0)</f>
        <v>0</v>
      </c>
      <c r="Q27" s="343">
        <f>IF(Q$11=$D$6, GL_volumes!$J27*GL_volumes!$K27,0)</f>
        <v>0</v>
      </c>
      <c r="R27" s="343">
        <f>IF(R$11=IF($D27="design", $D$5, $D$6), SUMPRODUCT(GL_volumes!$Q27:$U27,GL_volumes!$Q$13:$U$13)+GL_volumes!$O27,0)</f>
        <v>0</v>
      </c>
      <c r="S27" s="344">
        <f>IF(S$11=$D$6, GL_volumes!$M27,0)</f>
        <v>0</v>
      </c>
      <c r="T27" s="138"/>
      <c r="U27" s="345">
        <f t="shared" si="0"/>
        <v>0</v>
      </c>
      <c r="V27" s="345">
        <f t="shared" ca="1" si="0"/>
        <v>541612.52154711878</v>
      </c>
      <c r="W27" s="345">
        <f t="shared" si="0"/>
        <v>0</v>
      </c>
      <c r="X27" s="345">
        <f t="shared" si="0"/>
        <v>0</v>
      </c>
      <c r="Y27" s="138"/>
      <c r="Z27" s="345">
        <f t="shared" ca="1" si="2"/>
        <v>541612.52154711878</v>
      </c>
    </row>
    <row r="28" spans="2:26">
      <c r="D28" t="s">
        <v>143</v>
      </c>
      <c r="F28" s="12"/>
      <c r="G28" s="106"/>
      <c r="H28" s="346">
        <f>IF(H$11=$D$6, GL_volumes!$J28*GL_volumes!$K28,0)</f>
        <v>0</v>
      </c>
      <c r="I28" s="343">
        <f>IF(I$11=IF($D28="design", $D$5, $D$6), SUMPRODUCT(GL_volumes!$Q28:$U28,GL_volumes!$Q$13:$U$13)+GL_volumes!$O28,0)</f>
        <v>0</v>
      </c>
      <c r="J28" s="344">
        <f>IF(J$11=$D$6, GL_volumes!$M28,0)</f>
        <v>0</v>
      </c>
      <c r="K28" s="343">
        <f>IF(K$11=$D$6, GL_volumes!$J28*GL_volumes!$K28,0)</f>
        <v>193228</v>
      </c>
      <c r="L28" s="343">
        <f ca="1">IF(L$11=IF($D28="design", $D$5, $D$6), SUMPRODUCT(GL_volumes!$Q28:$U28,GL_volumes!$Q$13:$U$13)+GL_volumes!$O28,0)</f>
        <v>0</v>
      </c>
      <c r="M28" s="344">
        <f>IF(M$11=$D$6, GL_volumes!$M28,0)</f>
        <v>0</v>
      </c>
      <c r="N28" s="343">
        <f>IF(N$11=$D$6, GL_volumes!$J28*GL_volumes!$K28,0)</f>
        <v>0</v>
      </c>
      <c r="O28" s="343">
        <f>IF(O$11=IF($D28="design", $D$5, $D$6), SUMPRODUCT(GL_volumes!$Q28:$U28,GL_volumes!$Q$13:$U$13)+GL_volumes!$O28,0)</f>
        <v>0</v>
      </c>
      <c r="P28" s="344">
        <f>IF(P$11=$D$6, GL_volumes!$M28,0)</f>
        <v>0</v>
      </c>
      <c r="Q28" s="343">
        <f>IF(Q$11=$D$6, GL_volumes!$J28*GL_volumes!$K28,0)</f>
        <v>0</v>
      </c>
      <c r="R28" s="343">
        <f>IF(R$11=IF($D28="design", $D$5, $D$6), SUMPRODUCT(GL_volumes!$Q28:$U28,GL_volumes!$Q$13:$U$13)+GL_volumes!$O28,0)</f>
        <v>0</v>
      </c>
      <c r="S28" s="344">
        <f>IF(S$11=$D$6, GL_volumes!$M28,0)</f>
        <v>0</v>
      </c>
      <c r="T28" s="138"/>
      <c r="U28" s="345">
        <f t="shared" si="0"/>
        <v>0</v>
      </c>
      <c r="V28" s="345">
        <f t="shared" ca="1" si="0"/>
        <v>193228</v>
      </c>
      <c r="W28" s="345">
        <f t="shared" si="0"/>
        <v>0</v>
      </c>
      <c r="X28" s="345">
        <f t="shared" si="0"/>
        <v>0</v>
      </c>
      <c r="Y28" s="138"/>
      <c r="Z28" s="345">
        <f t="shared" ca="1" si="2"/>
        <v>193228</v>
      </c>
    </row>
    <row r="29" spans="2:26">
      <c r="D29" t="s">
        <v>181</v>
      </c>
      <c r="F29" s="12"/>
      <c r="G29" s="106"/>
      <c r="H29" s="346">
        <f>IF(H$11=$D$6, GL_volumes!$J29*GL_volumes!$K29,0)</f>
        <v>0</v>
      </c>
      <c r="I29" s="343">
        <f>IF(I$11=IF($D29="design", $D$5, $D$6), SUMPRODUCT(GL_volumes!$Q29:$U29,GL_volumes!$Q$13:$U$13)+GL_volumes!$O29,0)</f>
        <v>0</v>
      </c>
      <c r="J29" s="344">
        <f>IF(J$11=$D$6, GL_volumes!$M29,0)</f>
        <v>0</v>
      </c>
      <c r="K29" s="343">
        <f>IF(K$11=$D$6, GL_volumes!$J29*GL_volumes!$K29,0)</f>
        <v>187943</v>
      </c>
      <c r="L29" s="343">
        <f ca="1">IF(L$11=IF($D29="design", $D$5, $D$6), SUMPRODUCT(GL_volumes!$Q29:$U29,GL_volumes!$Q$13:$U$13)+GL_volumes!$O29,0)</f>
        <v>0</v>
      </c>
      <c r="M29" s="344">
        <f>IF(M$11=$D$6, GL_volumes!$M29,0)</f>
        <v>0</v>
      </c>
      <c r="N29" s="343">
        <f>IF(N$11=$D$6, GL_volumes!$J29*GL_volumes!$K29,0)</f>
        <v>0</v>
      </c>
      <c r="O29" s="343">
        <f>IF(O$11=IF($D29="design", $D$5, $D$6), SUMPRODUCT(GL_volumes!$Q29:$U29,GL_volumes!$Q$13:$U$13)+GL_volumes!$O29,0)</f>
        <v>0</v>
      </c>
      <c r="P29" s="344">
        <f>IF(P$11=$D$6, GL_volumes!$M29,0)</f>
        <v>0</v>
      </c>
      <c r="Q29" s="343">
        <f>IF(Q$11=$D$6, GL_volumes!$J29*GL_volumes!$K29,0)</f>
        <v>0</v>
      </c>
      <c r="R29" s="343">
        <f>IF(R$11=IF($D29="design", $D$5, $D$6), SUMPRODUCT(GL_volumes!$Q29:$U29,GL_volumes!$Q$13:$U$13)+GL_volumes!$O29,0)</f>
        <v>0</v>
      </c>
      <c r="S29" s="344">
        <f>IF(S$11=$D$6, GL_volumes!$M29,0)</f>
        <v>0</v>
      </c>
      <c r="T29" s="138"/>
      <c r="U29" s="345">
        <f t="shared" si="0"/>
        <v>0</v>
      </c>
      <c r="V29" s="345">
        <f t="shared" ca="1" si="0"/>
        <v>187943</v>
      </c>
      <c r="W29" s="345">
        <f t="shared" si="0"/>
        <v>0</v>
      </c>
      <c r="X29" s="345">
        <f t="shared" si="0"/>
        <v>0</v>
      </c>
      <c r="Y29" s="138"/>
      <c r="Z29" s="345">
        <f t="shared" ca="1" si="2"/>
        <v>187943</v>
      </c>
    </row>
    <row r="30" spans="2:26">
      <c r="D30" t="s">
        <v>165</v>
      </c>
      <c r="F30" s="12"/>
      <c r="G30" s="106"/>
      <c r="H30" s="346">
        <f>IF(H$11=$D$6, GL_volumes!$J30*GL_volumes!$K30,0)</f>
        <v>0</v>
      </c>
      <c r="I30" s="343">
        <f>IF(I$11=IF($D30="design", $D$5, $D$6), SUMPRODUCT(GL_volumes!$Q30:$U30,GL_volumes!$Q$13:$U$13)+GL_volumes!$O30,0)</f>
        <v>0</v>
      </c>
      <c r="J30" s="344">
        <f>IF(J$11=$D$6, GL_volumes!$M30,0)</f>
        <v>0</v>
      </c>
      <c r="K30" s="343">
        <f>IF(K$11=$D$6, GL_volumes!$J30*GL_volumes!$K30,0)</f>
        <v>801216</v>
      </c>
      <c r="L30" s="343">
        <f ca="1">IF(L$11=IF($D30="design", $D$5, $D$6), SUMPRODUCT(GL_volumes!$Q30:$U30,GL_volumes!$Q$13:$U$13)+GL_volumes!$O30,0)</f>
        <v>0</v>
      </c>
      <c r="M30" s="344">
        <f>IF(M$11=$D$6, GL_volumes!$M30,0)</f>
        <v>0</v>
      </c>
      <c r="N30" s="343">
        <f>IF(N$11=$D$6, GL_volumes!$J30*GL_volumes!$K30,0)</f>
        <v>0</v>
      </c>
      <c r="O30" s="343">
        <f>IF(O$11=IF($D30="design", $D$5, $D$6), SUMPRODUCT(GL_volumes!$Q30:$U30,GL_volumes!$Q$13:$U$13)+GL_volumes!$O30,0)</f>
        <v>0</v>
      </c>
      <c r="P30" s="344">
        <f>IF(P$11=$D$6, GL_volumes!$M30,0)</f>
        <v>0</v>
      </c>
      <c r="Q30" s="343">
        <f>IF(Q$11=$D$6, GL_volumes!$J30*GL_volumes!$K30,0)</f>
        <v>0</v>
      </c>
      <c r="R30" s="343">
        <f>IF(R$11=IF($D30="design", $D$5, $D$6), SUMPRODUCT(GL_volumes!$Q30:$U30,GL_volumes!$Q$13:$U$13)+GL_volumes!$O30,0)</f>
        <v>0</v>
      </c>
      <c r="S30" s="344">
        <f>IF(S$11=$D$6, GL_volumes!$M30,0)</f>
        <v>0</v>
      </c>
      <c r="T30" s="138"/>
      <c r="U30" s="345">
        <f t="shared" si="0"/>
        <v>0</v>
      </c>
      <c r="V30" s="345">
        <f t="shared" ca="1" si="0"/>
        <v>801216</v>
      </c>
      <c r="W30" s="345">
        <f t="shared" si="0"/>
        <v>0</v>
      </c>
      <c r="X30" s="345">
        <f t="shared" si="0"/>
        <v>0</v>
      </c>
      <c r="Y30" s="138"/>
      <c r="Z30" s="345">
        <f t="shared" ca="1" si="2"/>
        <v>801216</v>
      </c>
    </row>
    <row r="31" spans="2:26">
      <c r="D31" t="s">
        <v>175</v>
      </c>
      <c r="F31" s="12"/>
      <c r="G31" s="106"/>
      <c r="H31" s="346">
        <f>IF(H$11=$D$6, GL_volumes!$J31*GL_volumes!$K31,0)</f>
        <v>0</v>
      </c>
      <c r="I31" s="343">
        <f>IF(I$11=IF($D31="design", $D$5, $D$6), SUMPRODUCT(GL_volumes!$Q31:$U31,GL_volumes!$Q$13:$U$13)+GL_volumes!$O31,0)</f>
        <v>0</v>
      </c>
      <c r="J31" s="344">
        <f>IF(J$11=$D$6, GL_volumes!$M31,0)</f>
        <v>0</v>
      </c>
      <c r="K31" s="343">
        <f>IF(K$11=$D$6, GL_volumes!$J31*GL_volumes!$K31,0)</f>
        <v>0</v>
      </c>
      <c r="L31" s="343">
        <f ca="1">IF(L$11=IF($D31="design", $D$5, $D$6), SUMPRODUCT(GL_volumes!$Q31:$U31,GL_volumes!$Q$13:$U$13)+GL_volumes!$O31,0)</f>
        <v>0</v>
      </c>
      <c r="M31" s="344">
        <f>IF(M$11=$D$6, GL_volumes!$M31,0)</f>
        <v>0</v>
      </c>
      <c r="N31" s="343">
        <f>IF(N$11=$D$6, GL_volumes!$J31*GL_volumes!$K31,0)</f>
        <v>0</v>
      </c>
      <c r="O31" s="343">
        <f>IF(O$11=IF($D31="design", $D$5, $D$6), SUMPRODUCT(GL_volumes!$Q31:$U31,GL_volumes!$Q$13:$U$13)+GL_volumes!$O31,0)</f>
        <v>0</v>
      </c>
      <c r="P31" s="344">
        <f>IF(P$11=$D$6, GL_volumes!$M31,0)</f>
        <v>0</v>
      </c>
      <c r="Q31" s="343">
        <f>IF(Q$11=$D$6, GL_volumes!$J31*GL_volumes!$K31,0)</f>
        <v>0</v>
      </c>
      <c r="R31" s="343">
        <f>IF(R$11=IF($D31="design", $D$5, $D$6), SUMPRODUCT(GL_volumes!$Q31:$U31,GL_volumes!$Q$13:$U$13)+GL_volumes!$O31,0)</f>
        <v>0</v>
      </c>
      <c r="S31" s="344">
        <f>IF(S$11=$D$6, GL_volumes!$M31,0)</f>
        <v>0</v>
      </c>
      <c r="T31" s="138"/>
      <c r="U31" s="345">
        <f t="shared" si="0"/>
        <v>0</v>
      </c>
      <c r="V31" s="345">
        <f t="shared" ca="1" si="0"/>
        <v>0</v>
      </c>
      <c r="W31" s="345">
        <f t="shared" si="0"/>
        <v>0</v>
      </c>
      <c r="X31" s="345">
        <f t="shared" si="0"/>
        <v>0</v>
      </c>
      <c r="Y31" s="138"/>
      <c r="Z31" s="345">
        <f t="shared" ca="1" si="2"/>
        <v>0</v>
      </c>
    </row>
    <row r="32" spans="2:26">
      <c r="D32" t="s">
        <v>152</v>
      </c>
      <c r="F32" s="12"/>
      <c r="G32" s="106"/>
      <c r="H32" s="346">
        <f>IF(H$11=$D$6, GL_volumes!$J32*GL_volumes!$K32,0)</f>
        <v>0</v>
      </c>
      <c r="I32" s="343">
        <f>IF(I$11=IF($D32="design", $D$5, $D$6), SUMPRODUCT(GL_volumes!$Q32:$U32,GL_volumes!$Q$13:$U$13)+GL_volumes!$O32,0)</f>
        <v>0</v>
      </c>
      <c r="J32" s="344">
        <f>IF(J$11=$D$6, GL_volumes!$M32,0)</f>
        <v>0</v>
      </c>
      <c r="K32" s="343">
        <f>IF(K$11=$D$6, GL_volumes!$J32*GL_volumes!$K32,0)</f>
        <v>704777</v>
      </c>
      <c r="L32" s="343">
        <f ca="1">IF(L$11=IF($D32="design", $D$5, $D$6), SUMPRODUCT(GL_volumes!$Q32:$U32,GL_volumes!$Q$13:$U$13)+GL_volumes!$O32,0)</f>
        <v>0</v>
      </c>
      <c r="M32" s="344">
        <f>IF(M$11=$D$6, GL_volumes!$M32,0)</f>
        <v>0</v>
      </c>
      <c r="N32" s="343">
        <f>IF(N$11=$D$6, GL_volumes!$J32*GL_volumes!$K32,0)</f>
        <v>0</v>
      </c>
      <c r="O32" s="343">
        <f>IF(O$11=IF($D32="design", $D$5, $D$6), SUMPRODUCT(GL_volumes!$Q32:$U32,GL_volumes!$Q$13:$U$13)+GL_volumes!$O32,0)</f>
        <v>0</v>
      </c>
      <c r="P32" s="344">
        <f>IF(P$11=$D$6, GL_volumes!$M32,0)</f>
        <v>0</v>
      </c>
      <c r="Q32" s="343">
        <f>IF(Q$11=$D$6, GL_volumes!$J32*GL_volumes!$K32,0)</f>
        <v>0</v>
      </c>
      <c r="R32" s="343">
        <f>IF(R$11=IF($D32="design", $D$5, $D$6), SUMPRODUCT(GL_volumes!$Q32:$U32,GL_volumes!$Q$13:$U$13)+GL_volumes!$O32,0)</f>
        <v>0</v>
      </c>
      <c r="S32" s="344">
        <f>IF(S$11=$D$6, GL_volumes!$M32,0)</f>
        <v>0</v>
      </c>
      <c r="T32" s="138"/>
      <c r="U32" s="345">
        <f t="shared" si="0"/>
        <v>0</v>
      </c>
      <c r="V32" s="345">
        <f t="shared" ca="1" si="0"/>
        <v>704777</v>
      </c>
      <c r="W32" s="345">
        <f t="shared" si="0"/>
        <v>0</v>
      </c>
      <c r="X32" s="345">
        <f t="shared" si="0"/>
        <v>0</v>
      </c>
      <c r="Y32" s="138"/>
      <c r="Z32" s="345">
        <f t="shared" ca="1" si="2"/>
        <v>704777</v>
      </c>
    </row>
    <row r="33" spans="1:26">
      <c r="D33" t="s">
        <v>153</v>
      </c>
      <c r="F33" s="12"/>
      <c r="G33" s="106"/>
      <c r="H33" s="346">
        <f>IF(H$11=$D$6, GL_volumes!$J33*GL_volumes!$K33,0)</f>
        <v>0</v>
      </c>
      <c r="I33" s="343">
        <f>IF(I$11=IF($D33="design", $D$5, $D$6), SUMPRODUCT(GL_volumes!$Q33:$U33,GL_volumes!$Q$13:$U$13)+GL_volumes!$O33,0)</f>
        <v>0</v>
      </c>
      <c r="J33" s="344">
        <f>IF(J$11=$D$6, GL_volumes!$M33,0)</f>
        <v>0</v>
      </c>
      <c r="K33" s="343">
        <f>IF(K$11=$D$6, GL_volumes!$J33*GL_volumes!$K33,0)</f>
        <v>0</v>
      </c>
      <c r="L33" s="343">
        <f ca="1">IF(L$11=IF($D33="design", $D$5, $D$6), SUMPRODUCT(GL_volumes!$Q33:$U33,GL_volumes!$Q$13:$U$13)+GL_volumes!$O33,0)</f>
        <v>0</v>
      </c>
      <c r="M33" s="344">
        <f>IF(M$11=$D$6, GL_volumes!$M33,0)</f>
        <v>0</v>
      </c>
      <c r="N33" s="343">
        <f>IF(N$11=$D$6, GL_volumes!$J33*GL_volumes!$K33,0)</f>
        <v>0</v>
      </c>
      <c r="O33" s="343">
        <f>IF(O$11=IF($D33="design", $D$5, $D$6), SUMPRODUCT(GL_volumes!$Q33:$U33,GL_volumes!$Q$13:$U$13)+GL_volumes!$O33,0)</f>
        <v>0</v>
      </c>
      <c r="P33" s="344">
        <f>IF(P$11=$D$6, GL_volumes!$M33,0)</f>
        <v>0</v>
      </c>
      <c r="Q33" s="343">
        <f>IF(Q$11=$D$6, GL_volumes!$J33*GL_volumes!$K33,0)</f>
        <v>0</v>
      </c>
      <c r="R33" s="343">
        <f>IF(R$11=IF($D33="design", $D$5, $D$6), SUMPRODUCT(GL_volumes!$Q33:$U33,GL_volumes!$Q$13:$U$13)+GL_volumes!$O33,0)</f>
        <v>0</v>
      </c>
      <c r="S33" s="344">
        <f>IF(S$11=$D$6, GL_volumes!$M33,0)</f>
        <v>0</v>
      </c>
      <c r="T33" s="138"/>
      <c r="U33" s="345">
        <f t="shared" si="0"/>
        <v>0</v>
      </c>
      <c r="V33" s="345">
        <f t="shared" ca="1" si="0"/>
        <v>0</v>
      </c>
      <c r="W33" s="345">
        <f t="shared" si="0"/>
        <v>0</v>
      </c>
      <c r="X33" s="345">
        <f t="shared" si="0"/>
        <v>0</v>
      </c>
      <c r="Y33" s="138"/>
      <c r="Z33" s="345">
        <f t="shared" ca="1" si="2"/>
        <v>0</v>
      </c>
    </row>
    <row r="34" spans="1:26">
      <c r="D34" t="s">
        <v>182</v>
      </c>
      <c r="F34" s="12"/>
      <c r="G34" s="106"/>
      <c r="H34" s="346">
        <f>IF(H$11=$D$6, GL_volumes!$J34*GL_volumes!$K34,0)</f>
        <v>0</v>
      </c>
      <c r="I34" s="343">
        <f>IF(I$11=IF($D34="design", $D$5, $D$6), SUMPRODUCT(GL_volumes!$Q34:$U34,GL_volumes!$Q$13:$U$13)+GL_volumes!$O34,0)</f>
        <v>0</v>
      </c>
      <c r="J34" s="344">
        <f>IF(J$11=$D$6, GL_volumes!$M34,0)</f>
        <v>0</v>
      </c>
      <c r="K34" s="343">
        <f>IF(K$11=$D$6, GL_volumes!$J34*GL_volumes!$K34,0)</f>
        <v>65905</v>
      </c>
      <c r="L34" s="343">
        <f ca="1">IF(L$11=IF($D34="design", $D$5, $D$6), SUMPRODUCT(GL_volumes!$Q34:$U34,GL_volumes!$Q$13:$U$13)+GL_volumes!$O34,0)</f>
        <v>0</v>
      </c>
      <c r="M34" s="344">
        <f>IF(M$11=$D$6, GL_volumes!$M34,0)</f>
        <v>0</v>
      </c>
      <c r="N34" s="343">
        <f>IF(N$11=$D$6, GL_volumes!$J34*GL_volumes!$K34,0)</f>
        <v>0</v>
      </c>
      <c r="O34" s="343">
        <f>IF(O$11=IF($D34="design", $D$5, $D$6), SUMPRODUCT(GL_volumes!$Q34:$U34,GL_volumes!$Q$13:$U$13)+GL_volumes!$O34,0)</f>
        <v>0</v>
      </c>
      <c r="P34" s="344">
        <f>IF(P$11=$D$6, GL_volumes!$M34,0)</f>
        <v>0</v>
      </c>
      <c r="Q34" s="343">
        <f>IF(Q$11=$D$6, GL_volumes!$J34*GL_volumes!$K34,0)</f>
        <v>0</v>
      </c>
      <c r="R34" s="343">
        <f>IF(R$11=IF($D34="design", $D$5, $D$6), SUMPRODUCT(GL_volumes!$Q34:$U34,GL_volumes!$Q$13:$U$13)+GL_volumes!$O34,0)</f>
        <v>0</v>
      </c>
      <c r="S34" s="344">
        <f>IF(S$11=$D$6, GL_volumes!$M34,0)</f>
        <v>0</v>
      </c>
      <c r="T34" s="138"/>
      <c r="U34" s="345">
        <f t="shared" si="0"/>
        <v>0</v>
      </c>
      <c r="V34" s="345">
        <f t="shared" ca="1" si="0"/>
        <v>65905</v>
      </c>
      <c r="W34" s="345">
        <f t="shared" si="0"/>
        <v>0</v>
      </c>
      <c r="X34" s="345">
        <f t="shared" si="0"/>
        <v>0</v>
      </c>
      <c r="Y34" s="138"/>
      <c r="Z34" s="345">
        <f t="shared" ca="1" si="2"/>
        <v>65905</v>
      </c>
    </row>
    <row r="35" spans="1:26">
      <c r="D35" s="308" t="s">
        <v>172</v>
      </c>
      <c r="F35" s="12"/>
      <c r="G35" s="106"/>
      <c r="H35" s="346">
        <f>IF(H$11=$D$6, GL_volumes!$J35*GL_volumes!$K35,0)</f>
        <v>0</v>
      </c>
      <c r="I35" s="343">
        <f>IF(I$11=IF($D35="design", $D$5, $D$6), SUMPRODUCT(GL_volumes!$Q35:$U35,GL_volumes!$Q$13:$U$13)+GL_volumes!$O35,0)</f>
        <v>0</v>
      </c>
      <c r="J35" s="344">
        <f>IF(J$11=$D$6, GL_volumes!$M35,0)</f>
        <v>0</v>
      </c>
      <c r="K35" s="343">
        <f>IF(K$11=$D$6, GL_volumes!$J35*GL_volumes!$K35,0)</f>
        <v>80324</v>
      </c>
      <c r="L35" s="343">
        <f ca="1">IF(L$11=IF($D35="design", $D$5, $D$6), SUMPRODUCT(GL_volumes!$Q35:$U35,GL_volumes!$Q$13:$U$13)+GL_volumes!$O35,0)</f>
        <v>49997.182340783358</v>
      </c>
      <c r="M35" s="344">
        <f>IF(M$11=$D$6, GL_volumes!$M35,0)</f>
        <v>567607</v>
      </c>
      <c r="N35" s="343">
        <f>IF(N$11=$D$6, GL_volumes!$J35*GL_volumes!$K35,0)</f>
        <v>0</v>
      </c>
      <c r="O35" s="343">
        <f>IF(O$11=IF($D35="design", $D$5, $D$6), SUMPRODUCT(GL_volumes!$Q35:$U35,GL_volumes!$Q$13:$U$13)+GL_volumes!$O35,0)</f>
        <v>0</v>
      </c>
      <c r="P35" s="344">
        <f>IF(P$11=$D$6, GL_volumes!$M35,0)</f>
        <v>0</v>
      </c>
      <c r="Q35" s="343">
        <f>IF(Q$11=$D$6, GL_volumes!$J35*GL_volumes!$K35,0)</f>
        <v>0</v>
      </c>
      <c r="R35" s="343">
        <f>IF(R$11=IF($D35="design", $D$5, $D$6), SUMPRODUCT(GL_volumes!$Q35:$U35,GL_volumes!$Q$13:$U$13)+GL_volumes!$O35,0)</f>
        <v>0</v>
      </c>
      <c r="S35" s="344">
        <f>IF(S$11=$D$6, GL_volumes!$M35,0)</f>
        <v>0</v>
      </c>
      <c r="T35" s="138"/>
      <c r="U35" s="345">
        <f t="shared" si="0"/>
        <v>0</v>
      </c>
      <c r="V35" s="345">
        <f t="shared" ca="1" si="0"/>
        <v>697928.1823407833</v>
      </c>
      <c r="W35" s="345">
        <f t="shared" si="0"/>
        <v>0</v>
      </c>
      <c r="X35" s="345">
        <f t="shared" si="0"/>
        <v>0</v>
      </c>
      <c r="Y35" s="138"/>
      <c r="Z35" s="345">
        <f t="shared" ca="1" si="2"/>
        <v>697928.1823407833</v>
      </c>
    </row>
    <row r="36" spans="1:26">
      <c r="D36" s="308" t="s">
        <v>187</v>
      </c>
      <c r="F36" s="12"/>
      <c r="G36" s="106"/>
      <c r="H36" s="346">
        <f>IF(H$11=$D$6, GL_volumes!$J36*GL_volumes!$K36,0)</f>
        <v>0</v>
      </c>
      <c r="I36" s="343">
        <f>IF(I$11=IF($D36="design", $D$5, $D$6), SUMPRODUCT(GL_volumes!$Q36:$U36,GL_volumes!$Q$13:$U$13)+GL_volumes!$O36,0)</f>
        <v>0</v>
      </c>
      <c r="J36" s="344">
        <f>IF(J$11=$D$6, GL_volumes!$M36,0)</f>
        <v>0</v>
      </c>
      <c r="K36" s="343">
        <f>IF(K$11=$D$6, GL_volumes!$J36*GL_volumes!$K36,0)</f>
        <v>0</v>
      </c>
      <c r="L36" s="343">
        <f ca="1">IF(L$11=IF($D36="design", $D$5, $D$6), SUMPRODUCT(GL_volumes!$Q36:$U36,GL_volumes!$Q$13:$U$13)+GL_volumes!$O36,0)</f>
        <v>0</v>
      </c>
      <c r="M36" s="344">
        <f>IF(M$11=$D$6, GL_volumes!$M36,0)</f>
        <v>0</v>
      </c>
      <c r="N36" s="343">
        <f>IF(N$11=$D$6, GL_volumes!$J36*GL_volumes!$K36,0)</f>
        <v>0</v>
      </c>
      <c r="O36" s="343">
        <f>IF(O$11=IF($D36="design", $D$5, $D$6), SUMPRODUCT(GL_volumes!$Q36:$U36,GL_volumes!$Q$13:$U$13)+GL_volumes!$O36,0)</f>
        <v>0</v>
      </c>
      <c r="P36" s="344">
        <f>IF(P$11=$D$6, GL_volumes!$M36,0)</f>
        <v>0</v>
      </c>
      <c r="Q36" s="343">
        <f>IF(Q$11=$D$6, GL_volumes!$J36*GL_volumes!$K36,0)</f>
        <v>0</v>
      </c>
      <c r="R36" s="343">
        <f>IF(R$11=IF($D36="design", $D$5, $D$6), SUMPRODUCT(GL_volumes!$Q36:$U36,GL_volumes!$Q$13:$U$13)+GL_volumes!$O36,0)</f>
        <v>0</v>
      </c>
      <c r="S36" s="344">
        <f>IF(S$11=$D$6, GL_volumes!$M36,0)</f>
        <v>0</v>
      </c>
      <c r="T36" s="138"/>
      <c r="U36" s="345">
        <f t="shared" si="0"/>
        <v>0</v>
      </c>
      <c r="V36" s="345">
        <f t="shared" ca="1" si="0"/>
        <v>0</v>
      </c>
      <c r="W36" s="345">
        <f t="shared" si="0"/>
        <v>0</v>
      </c>
      <c r="X36" s="345">
        <f t="shared" si="0"/>
        <v>0</v>
      </c>
      <c r="Y36" s="138"/>
      <c r="Z36" s="345">
        <f t="shared" ca="1" si="2"/>
        <v>0</v>
      </c>
    </row>
    <row r="37" spans="1:26"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8"/>
      <c r="U37" s="114"/>
      <c r="V37" s="114"/>
      <c r="W37" s="114"/>
      <c r="X37" s="114"/>
      <c r="Y37" s="308"/>
      <c r="Z37" s="114"/>
    </row>
    <row r="38" spans="1:26" ht="15">
      <c r="A38" s="18"/>
      <c r="B38" s="9" t="s">
        <v>9</v>
      </c>
      <c r="C38" s="18"/>
      <c r="D38" s="18"/>
      <c r="F38" s="12"/>
      <c r="G38" s="106"/>
      <c r="H38" s="18"/>
      <c r="I38" s="18"/>
      <c r="J38" s="106"/>
      <c r="K38" s="18"/>
      <c r="L38" s="18"/>
      <c r="M38" s="106"/>
      <c r="N38" s="18"/>
      <c r="O38" s="18"/>
      <c r="P38" s="106"/>
      <c r="Q38" s="18"/>
      <c r="R38" s="18"/>
      <c r="S38" s="106"/>
      <c r="T38" s="308"/>
      <c r="U38" s="114"/>
      <c r="V38" s="114"/>
      <c r="W38" s="114"/>
      <c r="X38" s="114"/>
      <c r="Y38" s="308"/>
      <c r="Z38" s="114"/>
    </row>
    <row r="39" spans="1:26">
      <c r="C39" s="10" t="s">
        <v>10</v>
      </c>
      <c r="F39" s="12"/>
      <c r="G39" s="106"/>
      <c r="H39" s="18"/>
      <c r="I39" s="18"/>
      <c r="J39" s="106"/>
      <c r="K39" s="18"/>
      <c r="L39" s="18"/>
      <c r="M39" s="106"/>
      <c r="N39" s="18"/>
      <c r="O39" s="18"/>
      <c r="P39" s="106"/>
      <c r="Q39" s="18"/>
      <c r="R39" s="18"/>
      <c r="S39" s="106"/>
      <c r="T39" s="308"/>
      <c r="U39" s="114"/>
      <c r="V39" s="114"/>
      <c r="W39" s="114"/>
      <c r="X39" s="114"/>
      <c r="Y39" s="308"/>
      <c r="Z39" s="114"/>
    </row>
    <row r="40" spans="1:26">
      <c r="D40" t="s">
        <v>11</v>
      </c>
      <c r="F40" s="12"/>
      <c r="G40" s="106"/>
      <c r="H40" s="346">
        <f>IF(H$11=$D$6, GL_volumes!$J40*GL_volumes!$K40,0)</f>
        <v>0</v>
      </c>
      <c r="I40" s="343">
        <f>IF(I$11=IF($D40="design", $D$5, $D$6), SUMPRODUCT(GL_volumes!$Q40:$U40,GL_volumes!$Q$13:$U$13)+GL_volumes!$O40,0)</f>
        <v>0</v>
      </c>
      <c r="J40" s="344">
        <f>IF(J$11=$D$6, GL_volumes!$M40,0)</f>
        <v>0</v>
      </c>
      <c r="K40" s="343">
        <f>IF(K$11=$D$6, GL_volumes!$J40*GL_volumes!$K40,0)</f>
        <v>2318734</v>
      </c>
      <c r="L40" s="343">
        <f ca="1">IF(L$11=IF($D40="design", $D$5, $D$6), SUMPRODUCT(GL_volumes!$Q40:$U40,GL_volumes!$Q$13:$U$13)+GL_volumes!$O40,0)</f>
        <v>906730.56712969358</v>
      </c>
      <c r="M40" s="344">
        <f>IF(M$11=$D$6, GL_volumes!$M40,0)</f>
        <v>0</v>
      </c>
      <c r="N40" s="343">
        <f>IF(N$11=$D$6, GL_volumes!$J40*GL_volumes!$K40,0)</f>
        <v>0</v>
      </c>
      <c r="O40" s="343">
        <f>IF(O$11=IF($D40="design", $D$5, $D$6), SUMPRODUCT(GL_volumes!$Q40:$U40,GL_volumes!$Q$13:$U$13)+GL_volumes!$O40,0)</f>
        <v>0</v>
      </c>
      <c r="P40" s="344">
        <f>IF(P$11=$D$6, GL_volumes!$M40,0)</f>
        <v>0</v>
      </c>
      <c r="Q40" s="343">
        <f>IF(Q$11=$D$6, GL_volumes!$J40*GL_volumes!$K40,0)</f>
        <v>0</v>
      </c>
      <c r="R40" s="343">
        <f>IF(R$11=IF($D40="design", $D$5, $D$6), SUMPRODUCT(GL_volumes!$Q40:$U40,GL_volumes!$Q$13:$U$13)+GL_volumes!$O40,0)</f>
        <v>0</v>
      </c>
      <c r="S40" s="344">
        <f>IF(S$11=$D$6, GL_volumes!$M40,0)</f>
        <v>0</v>
      </c>
      <c r="T40" s="138"/>
      <c r="U40" s="345">
        <f t="shared" ref="U40:X53" si="3">SUMIF($H$11:$S$11,U$11, $H40:$S40)</f>
        <v>0</v>
      </c>
      <c r="V40" s="345">
        <f t="shared" ca="1" si="3"/>
        <v>3225464.5671296935</v>
      </c>
      <c r="W40" s="345">
        <f t="shared" si="3"/>
        <v>0</v>
      </c>
      <c r="X40" s="345">
        <f t="shared" si="3"/>
        <v>0</v>
      </c>
      <c r="Y40" s="138"/>
      <c r="Z40" s="345">
        <f t="shared" ref="Z40" ca="1" si="4">SUM(U40:X40)</f>
        <v>3225464.5671296935</v>
      </c>
    </row>
    <row r="41" spans="1:26">
      <c r="D41" t="s">
        <v>12</v>
      </c>
      <c r="F41" s="12"/>
      <c r="G41" s="106"/>
      <c r="H41" s="346">
        <f>IF(H$11=$D$6, GL_volumes!$J41*GL_volumes!$K41,0)</f>
        <v>0</v>
      </c>
      <c r="I41" s="343">
        <f>IF(I$11=IF($D41="design", $D$5, $D$6), SUMPRODUCT(GL_volumes!$Q41:$U41,GL_volumes!$Q$13:$U$13)+GL_volumes!$O41,0)</f>
        <v>0</v>
      </c>
      <c r="J41" s="344">
        <f>IF(J$11=$D$6, GL_volumes!$M41,0)</f>
        <v>0</v>
      </c>
      <c r="K41" s="343">
        <f>IF(K$11=$D$6, GL_volumes!$J41*GL_volumes!$K41,0)</f>
        <v>0</v>
      </c>
      <c r="L41" s="343">
        <f ca="1">IF(L$11=IF($D41="design", $D$5, $D$6), SUMPRODUCT(GL_volumes!$Q41:$U41,GL_volumes!$Q$13:$U$13)+GL_volumes!$O41,0)</f>
        <v>0</v>
      </c>
      <c r="M41" s="344">
        <f>IF(M$11=$D$6, GL_volumes!$M41,0)</f>
        <v>0</v>
      </c>
      <c r="N41" s="343">
        <f>IF(N$11=$D$6, GL_volumes!$J41*GL_volumes!$K41,0)</f>
        <v>0</v>
      </c>
      <c r="O41" s="343">
        <f>IF(O$11=IF($D41="design", $D$5, $D$6), SUMPRODUCT(GL_volumes!$Q41:$U41,GL_volumes!$Q$13:$U$13)+GL_volumes!$O41,0)</f>
        <v>0</v>
      </c>
      <c r="P41" s="344">
        <f>IF(P$11=$D$6, GL_volumes!$M41,0)</f>
        <v>0</v>
      </c>
      <c r="Q41" s="343">
        <f>IF(Q$11=$D$6, GL_volumes!$J41*GL_volumes!$K41,0)</f>
        <v>0</v>
      </c>
      <c r="R41" s="343">
        <f>IF(R$11=IF($D41="design", $D$5, $D$6), SUMPRODUCT(GL_volumes!$Q41:$U41,GL_volumes!$Q$13:$U$13)+GL_volumes!$O41,0)</f>
        <v>0</v>
      </c>
      <c r="S41" s="344">
        <f>IF(S$11=$D$6, GL_volumes!$M41,0)</f>
        <v>0</v>
      </c>
      <c r="T41" s="138"/>
      <c r="U41" s="345">
        <f t="shared" si="3"/>
        <v>0</v>
      </c>
      <c r="V41" s="345">
        <f t="shared" ca="1" si="3"/>
        <v>0</v>
      </c>
      <c r="W41" s="345">
        <f t="shared" si="3"/>
        <v>0</v>
      </c>
      <c r="X41" s="345">
        <f t="shared" si="3"/>
        <v>0</v>
      </c>
      <c r="Y41" s="138"/>
      <c r="Z41" s="345">
        <f t="shared" ref="Z41:Z52" ca="1" si="5">SUM(U41:X41)</f>
        <v>0</v>
      </c>
    </row>
    <row r="42" spans="1:26">
      <c r="D42" t="s">
        <v>178</v>
      </c>
      <c r="F42" s="12"/>
      <c r="G42" s="106"/>
      <c r="H42" s="346">
        <f>IF(H$11=$D$6, GL_volumes!$J42*GL_volumes!$K42,0)</f>
        <v>0</v>
      </c>
      <c r="I42" s="343">
        <f>IF(I$11=IF($D42="design", $D$5, $D$6), SUMPRODUCT(GL_volumes!$Q42:$U42,GL_volumes!$Q$13:$U$13)+GL_volumes!$O42,0)</f>
        <v>0</v>
      </c>
      <c r="J42" s="344">
        <f>IF(J$11=$D$6, GL_volumes!$M42,0)</f>
        <v>0</v>
      </c>
      <c r="K42" s="343">
        <f>IF(K$11=$D$6, GL_volumes!$J42*GL_volumes!$K42,0)</f>
        <v>870491</v>
      </c>
      <c r="L42" s="343">
        <f ca="1">IF(L$11=IF($D42="design", $D$5, $D$6), SUMPRODUCT(GL_volumes!$Q42:$U42,GL_volumes!$Q$13:$U$13)+GL_volumes!$O42,0)</f>
        <v>0</v>
      </c>
      <c r="M42" s="344">
        <f>IF(M$11=$D$6, GL_volumes!$M42,0)</f>
        <v>0</v>
      </c>
      <c r="N42" s="343">
        <f>IF(N$11=$D$6, GL_volumes!$J42*GL_volumes!$K42,0)</f>
        <v>0</v>
      </c>
      <c r="O42" s="343">
        <f>IF(O$11=IF($D42="design", $D$5, $D$6), SUMPRODUCT(GL_volumes!$Q42:$U42,GL_volumes!$Q$13:$U$13)+GL_volumes!$O42,0)</f>
        <v>0</v>
      </c>
      <c r="P42" s="344">
        <f>IF(P$11=$D$6, GL_volumes!$M42,0)</f>
        <v>0</v>
      </c>
      <c r="Q42" s="343">
        <f>IF(Q$11=$D$6, GL_volumes!$J42*GL_volumes!$K42,0)</f>
        <v>0</v>
      </c>
      <c r="R42" s="343">
        <f>IF(R$11=IF($D42="design", $D$5, $D$6), SUMPRODUCT(GL_volumes!$Q42:$U42,GL_volumes!$Q$13:$U$13)+GL_volumes!$O42,0)</f>
        <v>0</v>
      </c>
      <c r="S42" s="344">
        <f>IF(S$11=$D$6, GL_volumes!$M42,0)</f>
        <v>0</v>
      </c>
      <c r="T42" s="138"/>
      <c r="U42" s="345">
        <f t="shared" si="3"/>
        <v>0</v>
      </c>
      <c r="V42" s="345">
        <f t="shared" ca="1" si="3"/>
        <v>870491</v>
      </c>
      <c r="W42" s="345">
        <f t="shared" si="3"/>
        <v>0</v>
      </c>
      <c r="X42" s="345">
        <f t="shared" si="3"/>
        <v>0</v>
      </c>
      <c r="Y42" s="138"/>
      <c r="Z42" s="345">
        <f t="shared" ca="1" si="5"/>
        <v>870491</v>
      </c>
    </row>
    <row r="43" spans="1:26">
      <c r="D43" t="s">
        <v>13</v>
      </c>
      <c r="F43" s="12"/>
      <c r="G43" s="106"/>
      <c r="H43" s="346">
        <f>IF(H$11=$D$6, GL_volumes!$J43*GL_volumes!$K43,0)</f>
        <v>0</v>
      </c>
      <c r="I43" s="343">
        <f>IF(I$11=IF($D43="design", $D$5, $D$6), SUMPRODUCT(GL_volumes!$Q43:$U43,GL_volumes!$Q$13:$U$13)+GL_volumes!$O43,0)</f>
        <v>0</v>
      </c>
      <c r="J43" s="344">
        <f>IF(J$11=$D$6, GL_volumes!$M43,0)</f>
        <v>0</v>
      </c>
      <c r="K43" s="343">
        <f>IF(K$11=$D$6, GL_volumes!$J43*GL_volumes!$K43,0)</f>
        <v>133618</v>
      </c>
      <c r="L43" s="343">
        <f ca="1">IF(L$11=IF($D43="design", $D$5, $D$6), SUMPRODUCT(GL_volumes!$Q43:$U43,GL_volumes!$Q$13:$U$13)+GL_volumes!$O43,0)</f>
        <v>0</v>
      </c>
      <c r="M43" s="344">
        <f>IF(M$11=$D$6, GL_volumes!$M43,0)</f>
        <v>0</v>
      </c>
      <c r="N43" s="343">
        <f>IF(N$11=$D$6, GL_volumes!$J43*GL_volumes!$K43,0)</f>
        <v>0</v>
      </c>
      <c r="O43" s="343">
        <f>IF(O$11=IF($D43="design", $D$5, $D$6), SUMPRODUCT(GL_volumes!$Q43:$U43,GL_volumes!$Q$13:$U$13)+GL_volumes!$O43,0)</f>
        <v>0</v>
      </c>
      <c r="P43" s="344">
        <f>IF(P$11=$D$6, GL_volumes!$M43,0)</f>
        <v>0</v>
      </c>
      <c r="Q43" s="343">
        <f>IF(Q$11=$D$6, GL_volumes!$J43*GL_volumes!$K43,0)</f>
        <v>0</v>
      </c>
      <c r="R43" s="343">
        <f>IF(R$11=IF($D43="design", $D$5, $D$6), SUMPRODUCT(GL_volumes!$Q43:$U43,GL_volumes!$Q$13:$U$13)+GL_volumes!$O43,0)</f>
        <v>0</v>
      </c>
      <c r="S43" s="344">
        <f>IF(S$11=$D$6, GL_volumes!$M43,0)</f>
        <v>0</v>
      </c>
      <c r="T43" s="138"/>
      <c r="U43" s="345">
        <f t="shared" si="3"/>
        <v>0</v>
      </c>
      <c r="V43" s="345">
        <f t="shared" ca="1" si="3"/>
        <v>133618</v>
      </c>
      <c r="W43" s="345">
        <f t="shared" si="3"/>
        <v>0</v>
      </c>
      <c r="X43" s="345">
        <f t="shared" si="3"/>
        <v>0</v>
      </c>
      <c r="Y43" s="138"/>
      <c r="Z43" s="345">
        <f t="shared" ca="1" si="5"/>
        <v>133618</v>
      </c>
    </row>
    <row r="44" spans="1:26">
      <c r="D44" t="s">
        <v>23</v>
      </c>
      <c r="F44" s="12"/>
      <c r="G44" s="106"/>
      <c r="H44" s="346">
        <f>IF(H$11=$D$6, GL_volumes!$J44*GL_volumes!$K44,0)</f>
        <v>0</v>
      </c>
      <c r="I44" s="343">
        <f>IF(I$11=IF($D44="design", $D$5, $D$6), SUMPRODUCT(GL_volumes!$Q44:$U44,GL_volumes!$Q$13:$U$13)+GL_volumes!$O44,0)</f>
        <v>0</v>
      </c>
      <c r="J44" s="344">
        <f>IF(J$11=$D$6, GL_volumes!$M44,0)</f>
        <v>0</v>
      </c>
      <c r="K44" s="343">
        <f>IF(K$11=$D$6, GL_volumes!$J44*GL_volumes!$K44,0)</f>
        <v>94682</v>
      </c>
      <c r="L44" s="343">
        <f ca="1">IF(L$11=IF($D44="design", $D$5, $D$6), SUMPRODUCT(GL_volumes!$Q44:$U44,GL_volumes!$Q$13:$U$13)+GL_volumes!$O44,0)</f>
        <v>0</v>
      </c>
      <c r="M44" s="344">
        <f>IF(M$11=$D$6, GL_volumes!$M44,0)</f>
        <v>0</v>
      </c>
      <c r="N44" s="343">
        <f>IF(N$11=$D$6, GL_volumes!$J44*GL_volumes!$K44,0)</f>
        <v>0</v>
      </c>
      <c r="O44" s="343">
        <f>IF(O$11=IF($D44="design", $D$5, $D$6), SUMPRODUCT(GL_volumes!$Q44:$U44,GL_volumes!$Q$13:$U$13)+GL_volumes!$O44,0)</f>
        <v>0</v>
      </c>
      <c r="P44" s="344">
        <f>IF(P$11=$D$6, GL_volumes!$M44,0)</f>
        <v>0</v>
      </c>
      <c r="Q44" s="343">
        <f>IF(Q$11=$D$6, GL_volumes!$J44*GL_volumes!$K44,0)</f>
        <v>0</v>
      </c>
      <c r="R44" s="343">
        <f>IF(R$11=IF($D44="design", $D$5, $D$6), SUMPRODUCT(GL_volumes!$Q44:$U44,GL_volumes!$Q$13:$U$13)+GL_volumes!$O44,0)</f>
        <v>0</v>
      </c>
      <c r="S44" s="344">
        <f>IF(S$11=$D$6, GL_volumes!$M44,0)</f>
        <v>0</v>
      </c>
      <c r="T44" s="138"/>
      <c r="U44" s="345">
        <f t="shared" si="3"/>
        <v>0</v>
      </c>
      <c r="V44" s="345">
        <f t="shared" ca="1" si="3"/>
        <v>94682</v>
      </c>
      <c r="W44" s="345">
        <f t="shared" si="3"/>
        <v>0</v>
      </c>
      <c r="X44" s="345">
        <f t="shared" si="3"/>
        <v>0</v>
      </c>
      <c r="Y44" s="138"/>
      <c r="Z44" s="345">
        <f t="shared" ca="1" si="5"/>
        <v>94682</v>
      </c>
    </row>
    <row r="45" spans="1:26">
      <c r="D45" t="s">
        <v>24</v>
      </c>
      <c r="F45" s="12"/>
      <c r="G45" s="106"/>
      <c r="H45" s="346">
        <f>IF(H$11=$D$6, GL_volumes!$J45*GL_volumes!$K45,0)</f>
        <v>0</v>
      </c>
      <c r="I45" s="343">
        <f>IF(I$11=IF($D45="design", $D$5, $D$6), SUMPRODUCT(GL_volumes!$Q45:$U45,GL_volumes!$Q$13:$U$13)+GL_volumes!$O45,0)</f>
        <v>0</v>
      </c>
      <c r="J45" s="344">
        <f>IF(J$11=$D$6, GL_volumes!$M45,0)</f>
        <v>0</v>
      </c>
      <c r="K45" s="343">
        <f>IF(K$11=$D$6, GL_volumes!$J45*GL_volumes!$K45,0)</f>
        <v>0</v>
      </c>
      <c r="L45" s="343">
        <f ca="1">IF(L$11=IF($D45="design", $D$5, $D$6), SUMPRODUCT(GL_volumes!$Q45:$U45,GL_volumes!$Q$13:$U$13)+GL_volumes!$O45,0)</f>
        <v>0</v>
      </c>
      <c r="M45" s="344">
        <f>IF(M$11=$D$6, GL_volumes!$M45,0)</f>
        <v>0</v>
      </c>
      <c r="N45" s="343">
        <f>IF(N$11=$D$6, GL_volumes!$J45*GL_volumes!$K45,0)</f>
        <v>0</v>
      </c>
      <c r="O45" s="343">
        <f>IF(O$11=IF($D45="design", $D$5, $D$6), SUMPRODUCT(GL_volumes!$Q45:$U45,GL_volumes!$Q$13:$U$13)+GL_volumes!$O45,0)</f>
        <v>0</v>
      </c>
      <c r="P45" s="344">
        <f>IF(P$11=$D$6, GL_volumes!$M45,0)</f>
        <v>0</v>
      </c>
      <c r="Q45" s="343">
        <f>IF(Q$11=$D$6, GL_volumes!$J45*GL_volumes!$K45,0)</f>
        <v>0</v>
      </c>
      <c r="R45" s="343">
        <f>IF(R$11=IF($D45="design", $D$5, $D$6), SUMPRODUCT(GL_volumes!$Q45:$U45,GL_volumes!$Q$13:$U$13)+GL_volumes!$O45,0)</f>
        <v>0</v>
      </c>
      <c r="S45" s="344">
        <f>IF(S$11=$D$6, GL_volumes!$M45,0)</f>
        <v>0</v>
      </c>
      <c r="T45" s="138"/>
      <c r="U45" s="345">
        <f t="shared" si="3"/>
        <v>0</v>
      </c>
      <c r="V45" s="345">
        <f t="shared" ca="1" si="3"/>
        <v>0</v>
      </c>
      <c r="W45" s="345">
        <f t="shared" si="3"/>
        <v>0</v>
      </c>
      <c r="X45" s="345">
        <f t="shared" si="3"/>
        <v>0</v>
      </c>
      <c r="Y45" s="138"/>
      <c r="Z45" s="345">
        <f t="shared" ca="1" si="5"/>
        <v>0</v>
      </c>
    </row>
    <row r="46" spans="1:26">
      <c r="D46" t="s">
        <v>14</v>
      </c>
      <c r="F46" s="12"/>
      <c r="G46" s="106"/>
      <c r="H46" s="346">
        <f>IF(H$11=$D$6, GL_volumes!$J46*GL_volumes!$K46,0)</f>
        <v>0</v>
      </c>
      <c r="I46" s="343">
        <f>IF(I$11=IF($D46="design", $D$5, $D$6), SUMPRODUCT(GL_volumes!$Q46:$U46,GL_volumes!$Q$13:$U$13)+GL_volumes!$O46,0)</f>
        <v>0</v>
      </c>
      <c r="J46" s="344">
        <f>IF(J$11=$D$6, GL_volumes!$M46,0)</f>
        <v>0</v>
      </c>
      <c r="K46" s="343">
        <f>IF(K$11=$D$6, GL_volumes!$J46*GL_volumes!$K46,0)</f>
        <v>0</v>
      </c>
      <c r="L46" s="343">
        <f ca="1">IF(L$11=IF($D46="design", $D$5, $D$6), SUMPRODUCT(GL_volumes!$Q46:$U46,GL_volumes!$Q$13:$U$13)+GL_volumes!$O46,0)</f>
        <v>0</v>
      </c>
      <c r="M46" s="344">
        <f>IF(M$11=$D$6, GL_volumes!$M46,0)</f>
        <v>0</v>
      </c>
      <c r="N46" s="343">
        <f>IF(N$11=$D$6, GL_volumes!$J46*GL_volumes!$K46,0)</f>
        <v>0</v>
      </c>
      <c r="O46" s="343">
        <f>IF(O$11=IF($D46="design", $D$5, $D$6), SUMPRODUCT(GL_volumes!$Q46:$U46,GL_volumes!$Q$13:$U$13)+GL_volumes!$O46,0)</f>
        <v>0</v>
      </c>
      <c r="P46" s="344">
        <f>IF(P$11=$D$6, GL_volumes!$M46,0)</f>
        <v>0</v>
      </c>
      <c r="Q46" s="343">
        <f>IF(Q$11=$D$6, GL_volumes!$J46*GL_volumes!$K46,0)</f>
        <v>0</v>
      </c>
      <c r="R46" s="343">
        <f>IF(R$11=IF($D46="design", $D$5, $D$6), SUMPRODUCT(GL_volumes!$Q46:$U46,GL_volumes!$Q$13:$U$13)+GL_volumes!$O46,0)</f>
        <v>0</v>
      </c>
      <c r="S46" s="344">
        <f>IF(S$11=$D$6, GL_volumes!$M46,0)</f>
        <v>0</v>
      </c>
      <c r="T46" s="138"/>
      <c r="U46" s="345">
        <f t="shared" si="3"/>
        <v>0</v>
      </c>
      <c r="V46" s="345">
        <f t="shared" ca="1" si="3"/>
        <v>0</v>
      </c>
      <c r="W46" s="345">
        <f t="shared" si="3"/>
        <v>0</v>
      </c>
      <c r="X46" s="345">
        <f t="shared" si="3"/>
        <v>0</v>
      </c>
      <c r="Y46" s="138"/>
      <c r="Z46" s="345">
        <f t="shared" ca="1" si="5"/>
        <v>0</v>
      </c>
    </row>
    <row r="47" spans="1:26">
      <c r="D47" t="s">
        <v>15</v>
      </c>
      <c r="F47" s="12"/>
      <c r="G47" s="106"/>
      <c r="H47" s="346">
        <f>IF(H$11=$D$6, GL_volumes!$J47*GL_volumes!$K47,0)</f>
        <v>0</v>
      </c>
      <c r="I47" s="343">
        <f>IF(I$11=IF($D47="design", $D$5, $D$6), SUMPRODUCT(GL_volumes!$Q47:$U47,GL_volumes!$Q$13:$U$13)+GL_volumes!$O47,0)</f>
        <v>0</v>
      </c>
      <c r="J47" s="344">
        <f>IF(J$11=$D$6, GL_volumes!$M47,0)</f>
        <v>0</v>
      </c>
      <c r="K47" s="343">
        <f>IF(K$11=$D$6, GL_volumes!$J47*GL_volumes!$K47,0)</f>
        <v>48307</v>
      </c>
      <c r="L47" s="343">
        <f ca="1">IF(L$11=IF($D47="design", $D$5, $D$6), SUMPRODUCT(GL_volumes!$Q47:$U47,GL_volumes!$Q$13:$U$13)+GL_volumes!$O47,0)</f>
        <v>0</v>
      </c>
      <c r="M47" s="344">
        <f>IF(M$11=$D$6, GL_volumes!$M47,0)</f>
        <v>0</v>
      </c>
      <c r="N47" s="343">
        <f>IF(N$11=$D$6, GL_volumes!$J47*GL_volumes!$K47,0)</f>
        <v>0</v>
      </c>
      <c r="O47" s="343">
        <f>IF(O$11=IF($D47="design", $D$5, $D$6), SUMPRODUCT(GL_volumes!$Q47:$U47,GL_volumes!$Q$13:$U$13)+GL_volumes!$O47,0)</f>
        <v>0</v>
      </c>
      <c r="P47" s="344">
        <f>IF(P$11=$D$6, GL_volumes!$M47,0)</f>
        <v>0</v>
      </c>
      <c r="Q47" s="343">
        <f>IF(Q$11=$D$6, GL_volumes!$J47*GL_volumes!$K47,0)</f>
        <v>0</v>
      </c>
      <c r="R47" s="343">
        <f>IF(R$11=IF($D47="design", $D$5, $D$6), SUMPRODUCT(GL_volumes!$Q47:$U47,GL_volumes!$Q$13:$U$13)+GL_volumes!$O47,0)</f>
        <v>0</v>
      </c>
      <c r="S47" s="344">
        <f>IF(S$11=$D$6, GL_volumes!$M47,0)</f>
        <v>0</v>
      </c>
      <c r="T47" s="138"/>
      <c r="U47" s="345">
        <f t="shared" si="3"/>
        <v>0</v>
      </c>
      <c r="V47" s="345">
        <f t="shared" ca="1" si="3"/>
        <v>48307</v>
      </c>
      <c r="W47" s="345">
        <f t="shared" si="3"/>
        <v>0</v>
      </c>
      <c r="X47" s="345">
        <f t="shared" si="3"/>
        <v>0</v>
      </c>
      <c r="Y47" s="138"/>
      <c r="Z47" s="345">
        <f t="shared" ca="1" si="5"/>
        <v>48307</v>
      </c>
    </row>
    <row r="48" spans="1:26">
      <c r="D48" t="s">
        <v>92</v>
      </c>
      <c r="F48" s="12"/>
      <c r="G48" s="106"/>
      <c r="H48" s="346">
        <f>IF(H$11=$D$6, GL_volumes!$J48*GL_volumes!$K48,0)</f>
        <v>0</v>
      </c>
      <c r="I48" s="343">
        <f>IF(I$11=IF($D48="design", $D$5, $D$6), SUMPRODUCT(GL_volumes!$Q48:$U48,GL_volumes!$Q$13:$U$13)+GL_volumes!$O48,0)</f>
        <v>0</v>
      </c>
      <c r="J48" s="344">
        <f>IF(J$11=$D$6, GL_volumes!$M48,0)</f>
        <v>0</v>
      </c>
      <c r="K48" s="343">
        <f>IF(K$11=$D$6, GL_volumes!$J48*GL_volumes!$K48,0)</f>
        <v>0</v>
      </c>
      <c r="L48" s="343">
        <f ca="1">IF(L$11=IF($D48="design", $D$5, $D$6), SUMPRODUCT(GL_volumes!$Q48:$U48,GL_volumes!$Q$13:$U$13)+GL_volumes!$O48,0)</f>
        <v>0</v>
      </c>
      <c r="M48" s="344">
        <f>IF(M$11=$D$6, GL_volumes!$M48,0)</f>
        <v>0</v>
      </c>
      <c r="N48" s="343">
        <f>IF(N$11=$D$6, GL_volumes!$J48*GL_volumes!$K48,0)</f>
        <v>0</v>
      </c>
      <c r="O48" s="343">
        <f>IF(O$11=IF($D48="design", $D$5, $D$6), SUMPRODUCT(GL_volumes!$Q48:$U48,GL_volumes!$Q$13:$U$13)+GL_volumes!$O48,0)</f>
        <v>0</v>
      </c>
      <c r="P48" s="344">
        <f>IF(P$11=$D$6, GL_volumes!$M48,0)</f>
        <v>0</v>
      </c>
      <c r="Q48" s="343">
        <f>IF(Q$11=$D$6, GL_volumes!$J48*GL_volumes!$K48,0)</f>
        <v>0</v>
      </c>
      <c r="R48" s="343">
        <f>IF(R$11=IF($D48="design", $D$5, $D$6), SUMPRODUCT(GL_volumes!$Q48:$U48,GL_volumes!$Q$13:$U$13)+GL_volumes!$O48,0)</f>
        <v>0</v>
      </c>
      <c r="S48" s="344">
        <f>IF(S$11=$D$6, GL_volumes!$M48,0)</f>
        <v>0</v>
      </c>
      <c r="T48" s="138"/>
      <c r="U48" s="345">
        <f t="shared" si="3"/>
        <v>0</v>
      </c>
      <c r="V48" s="345">
        <f t="shared" ca="1" si="3"/>
        <v>0</v>
      </c>
      <c r="W48" s="345">
        <f t="shared" si="3"/>
        <v>0</v>
      </c>
      <c r="X48" s="345">
        <f t="shared" si="3"/>
        <v>0</v>
      </c>
      <c r="Y48" s="138"/>
      <c r="Z48" s="345">
        <f t="shared" ca="1" si="5"/>
        <v>0</v>
      </c>
    </row>
    <row r="49" spans="1:16361">
      <c r="D49" t="s">
        <v>57</v>
      </c>
      <c r="F49" s="12"/>
      <c r="G49" s="106"/>
      <c r="H49" s="346">
        <f>IF(H$11=$D$6, GL_volumes!$J49*GL_volumes!$K49,0)</f>
        <v>0</v>
      </c>
      <c r="I49" s="343">
        <f>IF(I$11=IF($D49="design", $D$5, $D$6), SUMPRODUCT(GL_volumes!$Q49:$U49,GL_volumes!$Q$13:$U$13)+GL_volumes!$O49,0)</f>
        <v>0</v>
      </c>
      <c r="J49" s="344">
        <f>IF(J$11=$D$6, GL_volumes!$M49,0)</f>
        <v>0</v>
      </c>
      <c r="K49" s="343">
        <f>IF(K$11=$D$6, GL_volumes!$J49*GL_volumes!$K49,0)</f>
        <v>0</v>
      </c>
      <c r="L49" s="343">
        <f ca="1">IF(L$11=IF($D49="design", $D$5, $D$6), SUMPRODUCT(GL_volumes!$Q49:$U49,GL_volumes!$Q$13:$U$13)+GL_volumes!$O49,0)</f>
        <v>0</v>
      </c>
      <c r="M49" s="344">
        <f>IF(M$11=$D$6, GL_volumes!$M49,0)</f>
        <v>0</v>
      </c>
      <c r="N49" s="343">
        <f>IF(N$11=$D$6, GL_volumes!$J49*GL_volumes!$K49,0)</f>
        <v>0</v>
      </c>
      <c r="O49" s="343">
        <f>IF(O$11=IF($D49="design", $D$5, $D$6), SUMPRODUCT(GL_volumes!$Q49:$U49,GL_volumes!$Q$13:$U$13)+GL_volumes!$O49,0)</f>
        <v>0</v>
      </c>
      <c r="P49" s="344">
        <f>IF(P$11=$D$6, GL_volumes!$M49,0)</f>
        <v>0</v>
      </c>
      <c r="Q49" s="343">
        <f>IF(Q$11=$D$6, GL_volumes!$J49*GL_volumes!$K49,0)</f>
        <v>0</v>
      </c>
      <c r="R49" s="343">
        <f>IF(R$11=IF($D49="design", $D$5, $D$6), SUMPRODUCT(GL_volumes!$Q49:$U49,GL_volumes!$Q$13:$U$13)+GL_volumes!$O49,0)</f>
        <v>0</v>
      </c>
      <c r="S49" s="344">
        <f>IF(S$11=$D$6, GL_volumes!$M49,0)</f>
        <v>0</v>
      </c>
      <c r="T49" s="138"/>
      <c r="U49" s="345">
        <f t="shared" si="3"/>
        <v>0</v>
      </c>
      <c r="V49" s="345">
        <f t="shared" ca="1" si="3"/>
        <v>0</v>
      </c>
      <c r="W49" s="345">
        <f t="shared" si="3"/>
        <v>0</v>
      </c>
      <c r="X49" s="345">
        <f t="shared" si="3"/>
        <v>0</v>
      </c>
      <c r="Y49" s="138"/>
      <c r="Z49" s="345">
        <f t="shared" ca="1" si="5"/>
        <v>0</v>
      </c>
    </row>
    <row r="50" spans="1:16361">
      <c r="D50" t="s">
        <v>16</v>
      </c>
      <c r="F50" s="12"/>
      <c r="G50" s="106"/>
      <c r="H50" s="346">
        <f>IF(H$11=$D$6, GL_volumes!$J50*GL_volumes!$K50,0)</f>
        <v>0</v>
      </c>
      <c r="I50" s="343">
        <f>IF(I$11=IF($D50="design", $D$5, $D$6), SUMPRODUCT(GL_volumes!$Q50:$U50,GL_volumes!$Q$13:$U$13)+GL_volumes!$O50,0)</f>
        <v>0</v>
      </c>
      <c r="J50" s="344">
        <f>IF(J$11=$D$6, GL_volumes!$M50,0)</f>
        <v>0</v>
      </c>
      <c r="K50" s="343">
        <f>IF(K$11=$D$6, GL_volumes!$J50*GL_volumes!$K50,0)</f>
        <v>33042</v>
      </c>
      <c r="L50" s="343">
        <f ca="1">IF(L$11=IF($D50="design", $D$5, $D$6), SUMPRODUCT(GL_volumes!$Q50:$U50,GL_volumes!$Q$13:$U$13)+GL_volumes!$O50,0)</f>
        <v>0</v>
      </c>
      <c r="M50" s="344">
        <f>IF(M$11=$D$6, GL_volumes!$M50,0)</f>
        <v>0</v>
      </c>
      <c r="N50" s="343">
        <f>IF(N$11=$D$6, GL_volumes!$J50*GL_volumes!$K50,0)</f>
        <v>0</v>
      </c>
      <c r="O50" s="343">
        <f>IF(O$11=IF($D50="design", $D$5, $D$6), SUMPRODUCT(GL_volumes!$Q50:$U50,GL_volumes!$Q$13:$U$13)+GL_volumes!$O50,0)</f>
        <v>0</v>
      </c>
      <c r="P50" s="344">
        <f>IF(P$11=$D$6, GL_volumes!$M50,0)</f>
        <v>0</v>
      </c>
      <c r="Q50" s="343">
        <f>IF(Q$11=$D$6, GL_volumes!$J50*GL_volumes!$K50,0)</f>
        <v>0</v>
      </c>
      <c r="R50" s="343">
        <f>IF(R$11=IF($D50="design", $D$5, $D$6), SUMPRODUCT(GL_volumes!$Q50:$U50,GL_volumes!$Q$13:$U$13)+GL_volumes!$O50,0)</f>
        <v>0</v>
      </c>
      <c r="S50" s="344">
        <f>IF(S$11=$D$6, GL_volumes!$M50,0)</f>
        <v>0</v>
      </c>
      <c r="T50" s="138"/>
      <c r="U50" s="345">
        <f t="shared" si="3"/>
        <v>0</v>
      </c>
      <c r="V50" s="345">
        <f t="shared" ca="1" si="3"/>
        <v>33042</v>
      </c>
      <c r="W50" s="345">
        <f t="shared" si="3"/>
        <v>0</v>
      </c>
      <c r="X50" s="345">
        <f t="shared" si="3"/>
        <v>0</v>
      </c>
      <c r="Y50" s="138"/>
      <c r="Z50" s="345">
        <f t="shared" ca="1" si="5"/>
        <v>33042</v>
      </c>
    </row>
    <row r="51" spans="1:16361">
      <c r="D51" s="315" t="s">
        <v>169</v>
      </c>
      <c r="F51" s="12"/>
      <c r="G51" s="106"/>
      <c r="H51" s="346">
        <f>IF(H$11=$D$6, GL_volumes!$J51*GL_volumes!$K51,0)</f>
        <v>0</v>
      </c>
      <c r="I51" s="343">
        <f>IF(I$11=IF($D51="design", $D$5, $D$6), SUMPRODUCT(GL_volumes!$Q51:$U51,GL_volumes!$Q$13:$U$13)+GL_volumes!$O51,0)</f>
        <v>0</v>
      </c>
      <c r="J51" s="344">
        <f>IF(J$11=$D$6, GL_volumes!$M51,0)</f>
        <v>0</v>
      </c>
      <c r="K51" s="343">
        <f>IF(K$11=$D$6, GL_volumes!$J51*GL_volumes!$K51,0)</f>
        <v>216852</v>
      </c>
      <c r="L51" s="343">
        <f ca="1">IF(L$11=IF($D51="design", $D$5, $D$6), SUMPRODUCT(GL_volumes!$Q51:$U51,GL_volumes!$Q$13:$U$13)+GL_volumes!$O51,0)</f>
        <v>0</v>
      </c>
      <c r="M51" s="344">
        <f>IF(M$11=$D$6, GL_volumes!$M51,0)</f>
        <v>0</v>
      </c>
      <c r="N51" s="343">
        <f>IF(N$11=$D$6, GL_volumes!$J51*GL_volumes!$K51,0)</f>
        <v>0</v>
      </c>
      <c r="O51" s="343">
        <f>IF(O$11=IF($D51="design", $D$5, $D$6), SUMPRODUCT(GL_volumes!$Q51:$U51,GL_volumes!$Q$13:$U$13)+GL_volumes!$O51,0)</f>
        <v>0</v>
      </c>
      <c r="P51" s="344">
        <f>IF(P$11=$D$6, GL_volumes!$M51,0)</f>
        <v>0</v>
      </c>
      <c r="Q51" s="343">
        <f>IF(Q$11=$D$6, GL_volumes!$J51*GL_volumes!$K51,0)</f>
        <v>0</v>
      </c>
      <c r="R51" s="343">
        <f>IF(R$11=IF($D51="design", $D$5, $D$6), SUMPRODUCT(GL_volumes!$Q51:$U51,GL_volumes!$Q$13:$U$13)+GL_volumes!$O51,0)</f>
        <v>0</v>
      </c>
      <c r="S51" s="344">
        <f>IF(S$11=$D$6, GL_volumes!$M51,0)</f>
        <v>0</v>
      </c>
      <c r="T51" s="138"/>
      <c r="U51" s="345">
        <f t="shared" si="3"/>
        <v>0</v>
      </c>
      <c r="V51" s="345">
        <f t="shared" ca="1" si="3"/>
        <v>216852</v>
      </c>
      <c r="W51" s="345">
        <f t="shared" si="3"/>
        <v>0</v>
      </c>
      <c r="X51" s="345">
        <f t="shared" si="3"/>
        <v>0</v>
      </c>
      <c r="Y51" s="138"/>
      <c r="Z51" s="345">
        <f t="shared" ca="1" si="5"/>
        <v>216852</v>
      </c>
    </row>
    <row r="52" spans="1:16361">
      <c r="D52" s="315" t="s">
        <v>160</v>
      </c>
      <c r="F52" s="12"/>
      <c r="G52" s="106"/>
      <c r="H52" s="346">
        <f>IF(H$11=$D$6, GL_volumes!$J52*GL_volumes!$K52,0)</f>
        <v>0</v>
      </c>
      <c r="I52" s="343">
        <f>IF(I$11=IF($D52="design", $D$5, $D$6), SUMPRODUCT(GL_volumes!$Q52:$U52,GL_volumes!$Q$13:$U$13)+GL_volumes!$O52,0)</f>
        <v>0</v>
      </c>
      <c r="J52" s="344">
        <f>IF(J$11=$D$6, GL_volumes!$M52,0)</f>
        <v>0</v>
      </c>
      <c r="K52" s="343">
        <f>IF(K$11=$D$6, GL_volumes!$J52*GL_volumes!$K52,0)</f>
        <v>254390</v>
      </c>
      <c r="L52" s="343">
        <f ca="1">IF(L$11=IF($D52="design", $D$5, $D$6), SUMPRODUCT(GL_volumes!$Q52:$U52,GL_volumes!$Q$13:$U$13)+GL_volumes!$O52,0)</f>
        <v>0</v>
      </c>
      <c r="M52" s="344">
        <f>IF(M$11=$D$6, GL_volumes!$M52,0)</f>
        <v>0</v>
      </c>
      <c r="N52" s="343">
        <f>IF(N$11=$D$6, GL_volumes!$J52*GL_volumes!$K52,0)</f>
        <v>0</v>
      </c>
      <c r="O52" s="343">
        <f>IF(O$11=IF($D52="design", $D$5, $D$6), SUMPRODUCT(GL_volumes!$Q52:$U52,GL_volumes!$Q$13:$U$13)+GL_volumes!$O52,0)</f>
        <v>0</v>
      </c>
      <c r="P52" s="344">
        <f>IF(P$11=$D$6, GL_volumes!$M52,0)</f>
        <v>0</v>
      </c>
      <c r="Q52" s="343">
        <f>IF(Q$11=$D$6, GL_volumes!$J52*GL_volumes!$K52,0)</f>
        <v>0</v>
      </c>
      <c r="R52" s="343">
        <f>IF(R$11=IF($D52="design", $D$5, $D$6), SUMPRODUCT(GL_volumes!$Q52:$U52,GL_volumes!$Q$13:$U$13)+GL_volumes!$O52,0)</f>
        <v>0</v>
      </c>
      <c r="S52" s="344">
        <f>IF(S$11=$D$6, GL_volumes!$M52,0)</f>
        <v>0</v>
      </c>
      <c r="T52" s="138"/>
      <c r="U52" s="345">
        <f t="shared" si="3"/>
        <v>0</v>
      </c>
      <c r="V52" s="345">
        <f t="shared" ca="1" si="3"/>
        <v>254390</v>
      </c>
      <c r="W52" s="345">
        <f t="shared" si="3"/>
        <v>0</v>
      </c>
      <c r="X52" s="345">
        <f t="shared" si="3"/>
        <v>0</v>
      </c>
      <c r="Y52" s="138"/>
      <c r="Z52" s="345">
        <f t="shared" ca="1" si="5"/>
        <v>254390</v>
      </c>
    </row>
    <row r="53" spans="1:16361">
      <c r="F53" s="12"/>
      <c r="G53" s="106"/>
      <c r="H53" s="18"/>
      <c r="I53" s="18"/>
      <c r="J53" s="106"/>
      <c r="K53" s="18"/>
      <c r="L53" s="18"/>
      <c r="M53" s="106"/>
      <c r="N53" s="18"/>
      <c r="O53" s="18"/>
      <c r="P53" s="106"/>
      <c r="Q53" s="18"/>
      <c r="R53" s="18"/>
      <c r="S53" s="106"/>
      <c r="T53" s="308"/>
      <c r="U53" s="112">
        <f t="shared" si="3"/>
        <v>0</v>
      </c>
      <c r="V53" s="112">
        <f t="shared" si="3"/>
        <v>0</v>
      </c>
      <c r="W53" s="112">
        <f t="shared" si="3"/>
        <v>0</v>
      </c>
      <c r="X53" s="114">
        <f t="shared" si="3"/>
        <v>0</v>
      </c>
      <c r="Y53" s="308"/>
      <c r="Z53" s="114">
        <f t="shared" ref="Z53" si="6">SUM(U53:X53)</f>
        <v>0</v>
      </c>
    </row>
    <row r="54" spans="1:16361">
      <c r="C54" s="10"/>
      <c r="D54" s="154" t="s">
        <v>126</v>
      </c>
      <c r="F54" s="12"/>
      <c r="G54" s="106"/>
      <c r="H54" s="346">
        <f>IF(H$11=$D$6, GL_volumes!$J54*GL_volumes!$K54,0)</f>
        <v>0</v>
      </c>
      <c r="I54" s="343">
        <f>IF(I$11=IF($D54="design", $D$5, $D$6), SUMPRODUCT(GL_volumes!$Q54:$U54,GL_volumes!$Q$13:$U$13)+GL_volumes!$O54,0)</f>
        <v>0</v>
      </c>
      <c r="J54" s="344">
        <f>IF(J$11=$D$6, GL_volumes!$M54,0)</f>
        <v>0</v>
      </c>
      <c r="K54" s="343">
        <f>IF(K$11=$D$6, GL_volumes!$J54*GL_volumes!$K54,0)</f>
        <v>157725</v>
      </c>
      <c r="L54" s="343">
        <f ca="1">IF(L$11=IF($D54="design", $D$5, $D$6), SUMPRODUCT(GL_volumes!$Q54:$U54,GL_volumes!$Q$13:$U$13)+GL_volumes!$O54,0)</f>
        <v>1769791.3101067401</v>
      </c>
      <c r="M54" s="344">
        <f>IF(M$11=$D$6, GL_volumes!$M54,0)</f>
        <v>0</v>
      </c>
      <c r="N54" s="343">
        <f>IF(N$11=$D$6, GL_volumes!$J54*GL_volumes!$K54,0)</f>
        <v>0</v>
      </c>
      <c r="O54" s="343">
        <f>IF(O$11=IF($D54="design", $D$5, $D$6), SUMPRODUCT(GL_volumes!$Q54:$U54,GL_volumes!$Q$13:$U$13)+GL_volumes!$O54,0)</f>
        <v>0</v>
      </c>
      <c r="P54" s="344">
        <f>IF(P$11=$D$6, GL_volumes!$M54,0)</f>
        <v>0</v>
      </c>
      <c r="Q54" s="343">
        <f>IF(Q$11=$D$6, GL_volumes!$J54*GL_volumes!$K54,0)</f>
        <v>0</v>
      </c>
      <c r="R54" s="343">
        <f>IF(R$11=IF($D54="design", $D$5, $D$6), SUMPRODUCT(GL_volumes!$Q54:$U54,GL_volumes!$Q$13:$U$13)+GL_volumes!$O54,0)</f>
        <v>0</v>
      </c>
      <c r="S54" s="344">
        <f>IF(S$11=$D$6, GL_volumes!$M54,0)</f>
        <v>0</v>
      </c>
      <c r="T54" s="138"/>
      <c r="U54" s="345">
        <f t="shared" ref="U54:X56" si="7">SUMIF($H$11:$S$11,U$11, $H54:$S54)</f>
        <v>0</v>
      </c>
      <c r="V54" s="345">
        <f ca="1">SUMIF($H$11:$S$11,V$11, $H54:$S54)</f>
        <v>1927516.3101067401</v>
      </c>
      <c r="W54" s="345">
        <f t="shared" si="7"/>
        <v>0</v>
      </c>
      <c r="X54" s="345">
        <f t="shared" si="7"/>
        <v>0</v>
      </c>
      <c r="Y54" s="138"/>
      <c r="Z54" s="345">
        <f ca="1">SUM(U54:X54)</f>
        <v>1927516.3101067401</v>
      </c>
    </row>
    <row r="55" spans="1:16361">
      <c r="C55" s="10"/>
      <c r="D55" s="154" t="s">
        <v>20</v>
      </c>
      <c r="F55" s="12"/>
      <c r="G55" s="106"/>
      <c r="H55" s="346">
        <f>IF(H$11=$D$6, GL_volumes!$J55*GL_volumes!$K55,0)</f>
        <v>0</v>
      </c>
      <c r="I55" s="343">
        <f>IF(I$11=IF($D55="design", $D$5, $D$6), SUMPRODUCT(GL_volumes!$Q55:$U55,GL_volumes!$Q$13:$U$13)+GL_volumes!$O55,0)</f>
        <v>0</v>
      </c>
      <c r="J55" s="344">
        <f>IF(J$11=$D$6, GL_volumes!$M55,0)</f>
        <v>0</v>
      </c>
      <c r="K55" s="343">
        <f>IF(K$11=$D$6, GL_volumes!$J55*GL_volumes!$K55,0)</f>
        <v>0</v>
      </c>
      <c r="L55" s="343">
        <f ca="1">IF(L$11=IF($D55="design", $D$5, $D$6), SUMPRODUCT(GL_volumes!$Q55:$U55,GL_volumes!$Q$13:$U$13)+GL_volumes!$O55,0)</f>
        <v>370789</v>
      </c>
      <c r="M55" s="344">
        <f>IF(M$11=$D$6, GL_volumes!$M55,0)</f>
        <v>0</v>
      </c>
      <c r="N55" s="343">
        <f>IF(N$11=$D$6, GL_volumes!$J55*GL_volumes!$K55,0)</f>
        <v>0</v>
      </c>
      <c r="O55" s="343">
        <f>IF(O$11=IF($D55="design", $D$5, $D$6), SUMPRODUCT(GL_volumes!$Q55:$U55,GL_volumes!$Q$13:$U$13)+GL_volumes!$O55,0)</f>
        <v>0</v>
      </c>
      <c r="P55" s="344">
        <f>IF(P$11=$D$6, GL_volumes!$M55,0)</f>
        <v>0</v>
      </c>
      <c r="Q55" s="343">
        <f>IF(Q$11=$D$6, GL_volumes!$J55*GL_volumes!$K55,0)</f>
        <v>0</v>
      </c>
      <c r="R55" s="343">
        <f>IF(R$11=IF($D55="design", $D$5, $D$6), SUMPRODUCT(GL_volumes!$Q55:$U55,GL_volumes!$Q$13:$U$13)+GL_volumes!$O55,0)</f>
        <v>0</v>
      </c>
      <c r="S55" s="344">
        <f>IF(S$11=$D$6, GL_volumes!$M55,0)</f>
        <v>0</v>
      </c>
      <c r="T55" s="138"/>
      <c r="U55" s="345">
        <f t="shared" si="7"/>
        <v>0</v>
      </c>
      <c r="V55" s="345">
        <f ca="1">SUMIF($H$11:$S$11,V$11, $H55:$S55)</f>
        <v>370789</v>
      </c>
      <c r="W55" s="345">
        <f t="shared" si="7"/>
        <v>0</v>
      </c>
      <c r="X55" s="345">
        <f t="shared" si="7"/>
        <v>0</v>
      </c>
      <c r="Y55" s="138"/>
      <c r="Z55" s="345">
        <f ca="1">SUM(U55:X55)</f>
        <v>370789</v>
      </c>
    </row>
    <row r="56" spans="1:16361">
      <c r="C56" s="10"/>
      <c r="D56" s="5" t="s">
        <v>77</v>
      </c>
      <c r="F56" s="12"/>
      <c r="G56" s="106"/>
      <c r="H56" s="346">
        <f>IF(H$11=$D$6, GL_volumes!$J56*GL_volumes!$K56,0)</f>
        <v>0</v>
      </c>
      <c r="I56" s="343">
        <f>IF(I$11=IF($D56="design", $D$5, $D$6), SUMPRODUCT(GL_volumes!$Q56:$U56,GL_volumes!$Q$13:$U$13)+GL_volumes!$O56,0)</f>
        <v>0</v>
      </c>
      <c r="J56" s="344">
        <f>IF(J$11=$D$6, GL_volumes!$M56,0)</f>
        <v>0</v>
      </c>
      <c r="K56" s="343">
        <f>IF(K$11=$D$6, GL_volumes!$J56*GL_volumes!$K56,0)</f>
        <v>0</v>
      </c>
      <c r="L56" s="343">
        <f ca="1">IF(L$11=IF($D56="design", $D$5, $D$6), SUMPRODUCT(GL_volumes!$Q56:$U56,GL_volumes!$Q$13:$U$13)+GL_volumes!$O56,0)</f>
        <v>662758</v>
      </c>
      <c r="M56" s="344">
        <f>IF(M$11=$D$6, GL_volumes!$M56,0)</f>
        <v>0</v>
      </c>
      <c r="N56" s="343">
        <f>IF(N$11=$D$6, GL_volumes!$J56*GL_volumes!$K56,0)</f>
        <v>0</v>
      </c>
      <c r="O56" s="343">
        <f>IF(O$11=IF($D56="design", $D$5, $D$6), SUMPRODUCT(GL_volumes!$Q56:$U56,GL_volumes!$Q$13:$U$13)+GL_volumes!$O56,0)</f>
        <v>0</v>
      </c>
      <c r="P56" s="344">
        <f>IF(P$11=$D$6, GL_volumes!$M56,0)</f>
        <v>0</v>
      </c>
      <c r="Q56" s="343">
        <f>IF(Q$11=$D$6, GL_volumes!$J56*GL_volumes!$K56,0)</f>
        <v>0</v>
      </c>
      <c r="R56" s="343">
        <f>IF(R$11=IF($D56="design", $D$5, $D$6), SUMPRODUCT(GL_volumes!$Q56:$U56,GL_volumes!$Q$13:$U$13)+GL_volumes!$O56,0)</f>
        <v>0</v>
      </c>
      <c r="S56" s="344">
        <f>IF(S$11=$D$6, GL_volumes!$M56,0)</f>
        <v>0</v>
      </c>
      <c r="T56" s="138"/>
      <c r="U56" s="345">
        <f t="shared" si="7"/>
        <v>0</v>
      </c>
      <c r="V56" s="345">
        <f ca="1">SUMIF($H$11:$S$11,V$11, $H56:$S56)</f>
        <v>662758</v>
      </c>
      <c r="W56" s="345">
        <f t="shared" si="7"/>
        <v>0</v>
      </c>
      <c r="X56" s="345">
        <f t="shared" si="7"/>
        <v>0</v>
      </c>
      <c r="Y56" s="138"/>
      <c r="Z56" s="345">
        <f ca="1">SUM(U56:X56)</f>
        <v>662758</v>
      </c>
    </row>
    <row r="57" spans="1:16361">
      <c r="F57" s="12"/>
      <c r="G57" s="106"/>
      <c r="H57" s="18"/>
      <c r="I57" s="18"/>
      <c r="J57" s="106"/>
      <c r="K57" s="18"/>
      <c r="L57" s="18"/>
      <c r="M57" s="106"/>
      <c r="N57" s="18"/>
      <c r="O57" s="18"/>
      <c r="P57" s="106"/>
      <c r="Q57" s="18"/>
      <c r="R57" s="18"/>
      <c r="S57" s="106"/>
      <c r="T57" s="308"/>
      <c r="U57" s="112"/>
      <c r="V57" s="112"/>
      <c r="W57" s="112"/>
      <c r="X57" s="112"/>
      <c r="Y57" s="308"/>
      <c r="Z57" s="112"/>
    </row>
    <row r="58" spans="1:16361" s="8" customFormat="1" ht="15.75">
      <c r="A58" s="6"/>
      <c r="B58" s="9" t="s">
        <v>17</v>
      </c>
      <c r="C58" s="10"/>
      <c r="D58"/>
      <c r="E58"/>
      <c r="F58" s="12"/>
      <c r="G58" s="108"/>
      <c r="H58" s="18"/>
      <c r="I58" s="18"/>
      <c r="J58" s="108"/>
      <c r="K58" s="18"/>
      <c r="L58" s="18"/>
      <c r="M58" s="108"/>
      <c r="N58" s="18"/>
      <c r="O58" s="18"/>
      <c r="P58" s="108"/>
      <c r="Q58" s="18"/>
      <c r="R58" s="18"/>
      <c r="S58" s="108"/>
      <c r="T58" s="308"/>
      <c r="U58" s="116"/>
      <c r="V58" s="116"/>
      <c r="W58" s="116"/>
      <c r="X58" s="116"/>
      <c r="Y58" s="308"/>
      <c r="Z58" s="116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</row>
    <row r="59" spans="1:16361">
      <c r="B59" s="18"/>
      <c r="D59" s="19" t="s">
        <v>28</v>
      </c>
      <c r="F59" s="12"/>
      <c r="G59" s="106"/>
      <c r="H59" s="346">
        <f>IF(H$11=$D$6, GL_volumes!$J59*GL_volumes!$K59,0)</f>
        <v>0</v>
      </c>
      <c r="I59" s="343">
        <f>IF(I$11=IF($D59="design", $D$5, $D$6), SUMPRODUCT(GL_volumes!$Q59:$U59,GL_volumes!$Q$13:$U$13)+GL_volumes!$O59,0)</f>
        <v>0</v>
      </c>
      <c r="J59" s="344">
        <f>IF(J$11=$D$6, GL_volumes!$M59,0)</f>
        <v>0</v>
      </c>
      <c r="K59" s="343">
        <f>IF(K$11=$D$6, GL_volumes!$J59*GL_volumes!$K59,0)</f>
        <v>0</v>
      </c>
      <c r="L59" s="343">
        <f ca="1">IF(L$11=IF($D59="design", $D$5, $D$6), SUMPRODUCT(GL_volumes!$Q59:$U59,GL_volumes!$Q$13:$U$13)+GL_volumes!$O59,0)</f>
        <v>0</v>
      </c>
      <c r="M59" s="344">
        <f>IF(M$11=$D$6, GL_volumes!$M59,0)</f>
        <v>268054</v>
      </c>
      <c r="N59" s="343">
        <f>IF(N$11=$D$6, GL_volumes!$J59*GL_volumes!$K59,0)</f>
        <v>0</v>
      </c>
      <c r="O59" s="343">
        <f>IF(O$11=IF($D59="design", $D$5, $D$6), SUMPRODUCT(GL_volumes!$Q59:$U59,GL_volumes!$Q$13:$U$13)+GL_volumes!$O59,0)</f>
        <v>0</v>
      </c>
      <c r="P59" s="344">
        <f>IF(P$11=$D$6, GL_volumes!$M59,0)</f>
        <v>0</v>
      </c>
      <c r="Q59" s="343">
        <f>IF(Q$11=$D$6, GL_volumes!$J59*GL_volumes!$K59,0)</f>
        <v>0</v>
      </c>
      <c r="R59" s="343">
        <f>IF(R$11=IF($D59="design", $D$5, $D$6), SUMPRODUCT(GL_volumes!$Q59:$U59,GL_volumes!$Q$13:$U$13)+GL_volumes!$O59,0)</f>
        <v>0</v>
      </c>
      <c r="S59" s="344">
        <f>IF(S$11=$D$6, GL_volumes!$M59,0)</f>
        <v>0</v>
      </c>
      <c r="T59" s="138"/>
      <c r="U59" s="345">
        <f t="shared" ref="U59:X63" si="8">SUMIF($H$11:$S$11,U$11, $H59:$S59)</f>
        <v>0</v>
      </c>
      <c r="V59" s="345">
        <f t="shared" ca="1" si="8"/>
        <v>268054</v>
      </c>
      <c r="W59" s="345">
        <f t="shared" si="8"/>
        <v>0</v>
      </c>
      <c r="X59" s="345">
        <f t="shared" si="8"/>
        <v>0</v>
      </c>
      <c r="Y59" s="138"/>
      <c r="Z59" s="345">
        <f t="shared" ref="Z59:Z63" ca="1" si="9">SUM(U59:X59)</f>
        <v>268054</v>
      </c>
    </row>
    <row r="60" spans="1:16361">
      <c r="B60" s="18"/>
      <c r="D60" s="19" t="s">
        <v>31</v>
      </c>
      <c r="F60" s="12"/>
      <c r="G60" s="106"/>
      <c r="H60" s="346">
        <f>IF(H$11=$D$6, GL_volumes!$J60*GL_volumes!$K60,0)</f>
        <v>0</v>
      </c>
      <c r="I60" s="343">
        <f>IF(I$11=IF($D60="design", $D$5, $D$6), SUMPRODUCT(GL_volumes!$Q60:$U60,GL_volumes!$Q$13:$U$13)+GL_volumes!$O60,0)</f>
        <v>0</v>
      </c>
      <c r="J60" s="344">
        <f>IF(J$11=$D$6, GL_volumes!$M60,0)</f>
        <v>0</v>
      </c>
      <c r="K60" s="343">
        <f>IF(K$11=$D$6, GL_volumes!$J60*GL_volumes!$K60,0)</f>
        <v>0</v>
      </c>
      <c r="L60" s="343">
        <f ca="1">IF(L$11=IF($D60="design", $D$5, $D$6), SUMPRODUCT(GL_volumes!$Q60:$U60,GL_volumes!$Q$13:$U$13)+GL_volumes!$O60,0)</f>
        <v>0</v>
      </c>
      <c r="M60" s="344">
        <f>IF(M$11=$D$6, GL_volumes!$M60,0)</f>
        <v>220294</v>
      </c>
      <c r="N60" s="343">
        <f>IF(N$11=$D$6, GL_volumes!$J60*GL_volumes!$K60,0)</f>
        <v>0</v>
      </c>
      <c r="O60" s="343">
        <f>IF(O$11=IF($D60="design", $D$5, $D$6), SUMPRODUCT(GL_volumes!$Q60:$U60,GL_volumes!$Q$13:$U$13)+GL_volumes!$O60,0)</f>
        <v>0</v>
      </c>
      <c r="P60" s="344">
        <f>IF(P$11=$D$6, GL_volumes!$M60,0)</f>
        <v>0</v>
      </c>
      <c r="Q60" s="343">
        <f>IF(Q$11=$D$6, GL_volumes!$J60*GL_volumes!$K60,0)</f>
        <v>0</v>
      </c>
      <c r="R60" s="343">
        <f>IF(R$11=IF($D60="design", $D$5, $D$6), SUMPRODUCT(GL_volumes!$Q60:$U60,GL_volumes!$Q$13:$U$13)+GL_volumes!$O60,0)</f>
        <v>0</v>
      </c>
      <c r="S60" s="344">
        <f>IF(S$11=$D$6, GL_volumes!$M60,0)</f>
        <v>0</v>
      </c>
      <c r="T60" s="138"/>
      <c r="U60" s="345">
        <f t="shared" si="8"/>
        <v>0</v>
      </c>
      <c r="V60" s="345">
        <f t="shared" ca="1" si="8"/>
        <v>220294</v>
      </c>
      <c r="W60" s="345">
        <f t="shared" si="8"/>
        <v>0</v>
      </c>
      <c r="X60" s="345">
        <f t="shared" si="8"/>
        <v>0</v>
      </c>
      <c r="Y60" s="138"/>
      <c r="Z60" s="345">
        <f t="shared" ca="1" si="9"/>
        <v>220294</v>
      </c>
    </row>
    <row r="61" spans="1:16361">
      <c r="B61" s="18"/>
      <c r="D61" s="19" t="s">
        <v>21</v>
      </c>
      <c r="F61" s="12"/>
      <c r="G61" s="106"/>
      <c r="H61" s="346">
        <f>IF(H$11=$D$6, GL_volumes!$J61*GL_volumes!$K61,0)</f>
        <v>0</v>
      </c>
      <c r="I61" s="343">
        <f>IF(I$11=IF($D61="design", $D$5, $D$6), SUMPRODUCT(GL_volumes!$Q61:$U61,GL_volumes!$Q$13:$U$13)+GL_volumes!$O61,0)</f>
        <v>0</v>
      </c>
      <c r="J61" s="344">
        <f>IF(J$11=$D$6, GL_volumes!$M61,0)</f>
        <v>0</v>
      </c>
      <c r="K61" s="343">
        <f>IF(K$11=$D$6, GL_volumes!$J61*GL_volumes!$K61,0)</f>
        <v>0</v>
      </c>
      <c r="L61" s="343">
        <f ca="1">IF(L$11=IF($D61="design", $D$5, $D$6), SUMPRODUCT(GL_volumes!$Q61:$U61,GL_volumes!$Q$13:$U$13)+GL_volumes!$O61,0)</f>
        <v>0</v>
      </c>
      <c r="M61" s="344">
        <f>IF(M$11=$D$6, GL_volumes!$M61,0)</f>
        <v>900770.9381908332</v>
      </c>
      <c r="N61" s="343">
        <f>IF(N$11=$D$6, GL_volumes!$J61*GL_volumes!$K61,0)</f>
        <v>0</v>
      </c>
      <c r="O61" s="343">
        <f>IF(O$11=IF($D61="design", $D$5, $D$6), SUMPRODUCT(GL_volumes!$Q61:$U61,GL_volumes!$Q$13:$U$13)+GL_volumes!$O61,0)</f>
        <v>0</v>
      </c>
      <c r="P61" s="344">
        <f>IF(P$11=$D$6, GL_volumes!$M61,0)</f>
        <v>0</v>
      </c>
      <c r="Q61" s="343">
        <f>IF(Q$11=$D$6, GL_volumes!$J61*GL_volumes!$K61,0)</f>
        <v>0</v>
      </c>
      <c r="R61" s="343">
        <f>IF(R$11=IF($D61="design", $D$5, $D$6), SUMPRODUCT(GL_volumes!$Q61:$U61,GL_volumes!$Q$13:$U$13)+GL_volumes!$O61,0)</f>
        <v>0</v>
      </c>
      <c r="S61" s="344">
        <f>IF(S$11=$D$6, GL_volumes!$M61,0)</f>
        <v>0</v>
      </c>
      <c r="T61" s="138"/>
      <c r="U61" s="345">
        <f t="shared" si="8"/>
        <v>0</v>
      </c>
      <c r="V61" s="345">
        <f t="shared" ca="1" si="8"/>
        <v>900770.9381908332</v>
      </c>
      <c r="W61" s="345">
        <f t="shared" si="8"/>
        <v>0</v>
      </c>
      <c r="X61" s="345">
        <f t="shared" si="8"/>
        <v>0</v>
      </c>
      <c r="Y61" s="138"/>
      <c r="Z61" s="345">
        <f t="shared" ca="1" si="9"/>
        <v>900770.9381908332</v>
      </c>
    </row>
    <row r="62" spans="1:16361">
      <c r="B62" s="18"/>
      <c r="D62" s="19" t="s">
        <v>21</v>
      </c>
      <c r="E62" s="308"/>
      <c r="F62" s="12"/>
      <c r="G62" s="106"/>
      <c r="H62" s="346">
        <f>IF(H$11=$D$6, GL_volumes!$J62*GL_volumes!$K62,0)</f>
        <v>0</v>
      </c>
      <c r="I62" s="343">
        <f>IF(I$11=IF($D62="design", $D$5, $D$6), SUMPRODUCT(GL_volumes!$Q62:$U62,GL_volumes!$Q$13:$U$13)+GL_volumes!$O62,0)</f>
        <v>0</v>
      </c>
      <c r="J62" s="344">
        <f>IF(J$11=$D$6, GL_volumes!$M62,0)</f>
        <v>0</v>
      </c>
      <c r="K62" s="343">
        <f>IF(K$11=$D$6, GL_volumes!$J62*GL_volumes!$K62,0)</f>
        <v>0</v>
      </c>
      <c r="L62" s="343">
        <f ca="1">IF(L$11=IF($D62="design", $D$5, $D$6), SUMPRODUCT(GL_volumes!$Q62:$U62,GL_volumes!$Q$13:$U$13)+GL_volumes!$O62,0)</f>
        <v>0</v>
      </c>
      <c r="M62" s="344">
        <f>IF(M$11=$D$6, GL_volumes!$M62,0)</f>
        <v>33815</v>
      </c>
      <c r="N62" s="343">
        <f>IF(N$11=$D$6, GL_volumes!$J62*GL_volumes!$K62,0)</f>
        <v>0</v>
      </c>
      <c r="O62" s="343">
        <f>IF(O$11=IF($D62="design", $D$5, $D$6), SUMPRODUCT(GL_volumes!$Q62:$U62,GL_volumes!$Q$13:$U$13)+GL_volumes!$O62,0)</f>
        <v>0</v>
      </c>
      <c r="P62" s="344">
        <f>IF(P$11=$D$6, GL_volumes!$M62,0)</f>
        <v>0</v>
      </c>
      <c r="Q62" s="343">
        <f>IF(Q$11=$D$6, GL_volumes!$J62*GL_volumes!$K62,0)</f>
        <v>0</v>
      </c>
      <c r="R62" s="343">
        <f>IF(R$11=IF($D62="design", $D$5, $D$6), SUMPRODUCT(GL_volumes!$Q62:$U62,GL_volumes!$Q$13:$U$13)+GL_volumes!$O62,0)</f>
        <v>0</v>
      </c>
      <c r="S62" s="344">
        <f>IF(S$11=$D$6, GL_volumes!$M62,0)</f>
        <v>0</v>
      </c>
      <c r="T62" s="138"/>
      <c r="U62" s="345">
        <f t="shared" si="8"/>
        <v>0</v>
      </c>
      <c r="V62" s="345">
        <f t="shared" ca="1" si="8"/>
        <v>33815</v>
      </c>
      <c r="W62" s="345">
        <f t="shared" si="8"/>
        <v>0</v>
      </c>
      <c r="X62" s="345">
        <f t="shared" si="8"/>
        <v>0</v>
      </c>
      <c r="Y62" s="138"/>
      <c r="Z62" s="345">
        <f t="shared" ref="Z62" ca="1" si="10">SUM(U62:X62)</f>
        <v>33815</v>
      </c>
    </row>
    <row r="63" spans="1:16361">
      <c r="D63" s="180" t="s">
        <v>160</v>
      </c>
      <c r="F63" s="12"/>
      <c r="G63" s="106"/>
      <c r="H63" s="346">
        <f>IF(H$11=$D$6, GL_volumes!$J63*GL_volumes!$K63,0)</f>
        <v>0</v>
      </c>
      <c r="I63" s="343">
        <f>IF(I$11=IF($D63="design", $D$5, $D$6), SUMPRODUCT(GL_volumes!$Q63:$U63,GL_volumes!$Q$13:$U$13)+GL_volumes!$O63,0)</f>
        <v>0</v>
      </c>
      <c r="J63" s="344">
        <f>IF(J$11=$D$6, GL_volumes!$M63,0)</f>
        <v>0</v>
      </c>
      <c r="K63" s="343">
        <f>IF(K$11=$D$6, GL_volumes!$J63*GL_volumes!$K63,0)</f>
        <v>0</v>
      </c>
      <c r="L63" s="343">
        <f ca="1">IF(L$11=IF($D63="design", $D$5, $D$6), SUMPRODUCT(GL_volumes!$Q63:$U63,GL_volumes!$Q$13:$U$13)+GL_volumes!$O63,0)</f>
        <v>0</v>
      </c>
      <c r="M63" s="344">
        <f>IF(M$11=$D$6, GL_volumes!$M63,0)</f>
        <v>159413</v>
      </c>
      <c r="N63" s="343">
        <f>IF(N$11=$D$6, GL_volumes!$J63*GL_volumes!$K63,0)</f>
        <v>0</v>
      </c>
      <c r="O63" s="343">
        <f>IF(O$11=IF($D63="design", $D$5, $D$6), SUMPRODUCT(GL_volumes!$Q63:$U63,GL_volumes!$Q$13:$U$13)+GL_volumes!$O63,0)</f>
        <v>0</v>
      </c>
      <c r="P63" s="344">
        <f>IF(P$11=$D$6, GL_volumes!$M63,0)</f>
        <v>0</v>
      </c>
      <c r="Q63" s="343">
        <f>IF(Q$11=$D$6, GL_volumes!$J63*GL_volumes!$K63,0)</f>
        <v>0</v>
      </c>
      <c r="R63" s="343">
        <f>IF(R$11=IF($D63="design", $D$5, $D$6), SUMPRODUCT(GL_volumes!$Q63:$U63,GL_volumes!$Q$13:$U$13)+GL_volumes!$O63,0)</f>
        <v>0</v>
      </c>
      <c r="S63" s="344">
        <f>IF(S$11=$D$6, GL_volumes!$M63,0)</f>
        <v>0</v>
      </c>
      <c r="T63" s="138"/>
      <c r="U63" s="345">
        <f t="shared" si="8"/>
        <v>0</v>
      </c>
      <c r="V63" s="345">
        <f t="shared" ca="1" si="8"/>
        <v>159413</v>
      </c>
      <c r="W63" s="345">
        <f t="shared" si="8"/>
        <v>0</v>
      </c>
      <c r="X63" s="345">
        <f t="shared" si="8"/>
        <v>0</v>
      </c>
      <c r="Y63" s="138"/>
      <c r="Z63" s="345">
        <f t="shared" ca="1" si="9"/>
        <v>159413</v>
      </c>
    </row>
    <row r="64" spans="1:16361">
      <c r="D64" s="19"/>
      <c r="F64" s="12"/>
      <c r="G64" s="106"/>
      <c r="H64" s="47"/>
      <c r="I64" s="47"/>
      <c r="J64" s="107"/>
      <c r="K64" s="47"/>
      <c r="L64" s="47"/>
      <c r="M64" s="107"/>
      <c r="N64" s="47"/>
      <c r="O64" s="47"/>
      <c r="P64" s="107"/>
      <c r="Q64" s="47"/>
      <c r="R64" s="47"/>
      <c r="S64" s="107"/>
      <c r="T64" s="308"/>
      <c r="U64" s="115"/>
      <c r="V64" s="115"/>
      <c r="W64" s="115"/>
      <c r="X64" s="115"/>
      <c r="Y64" s="308"/>
      <c r="Z64" s="115"/>
    </row>
    <row r="65" spans="1:26" ht="13.5" thickBot="1">
      <c r="C65" s="15" t="s">
        <v>44</v>
      </c>
      <c r="D65" s="16"/>
      <c r="E65" s="16"/>
      <c r="F65" s="12"/>
      <c r="G65" s="106"/>
      <c r="H65" s="304">
        <f t="shared" ref="H65:S65" si="11">SUM(H15:H63)</f>
        <v>0</v>
      </c>
      <c r="I65" s="304">
        <f t="shared" si="11"/>
        <v>0</v>
      </c>
      <c r="J65" s="109">
        <f t="shared" si="11"/>
        <v>0</v>
      </c>
      <c r="K65" s="304">
        <f t="shared" si="11"/>
        <v>8938463</v>
      </c>
      <c r="L65" s="304">
        <f t="shared" ca="1" si="11"/>
        <v>7028956.133587881</v>
      </c>
      <c r="M65" s="109">
        <f t="shared" si="11"/>
        <v>2149953.9381908332</v>
      </c>
      <c r="N65" s="304">
        <f t="shared" si="11"/>
        <v>0</v>
      </c>
      <c r="O65" s="304">
        <f t="shared" si="11"/>
        <v>0</v>
      </c>
      <c r="P65" s="109">
        <f t="shared" si="11"/>
        <v>0</v>
      </c>
      <c r="Q65" s="304">
        <f t="shared" si="11"/>
        <v>0</v>
      </c>
      <c r="R65" s="304">
        <f t="shared" si="11"/>
        <v>0</v>
      </c>
      <c r="S65" s="109">
        <f t="shared" si="11"/>
        <v>0</v>
      </c>
      <c r="T65" s="308"/>
      <c r="U65" s="117">
        <f>SUM(U15:U64)</f>
        <v>0</v>
      </c>
      <c r="V65" s="117">
        <f ca="1">SUM(V15:V64)</f>
        <v>18117373.071778715</v>
      </c>
      <c r="W65" s="117">
        <f>SUM(W15:W64)</f>
        <v>0</v>
      </c>
      <c r="X65" s="117">
        <f>SUM(X15:X64)</f>
        <v>0</v>
      </c>
      <c r="Y65" s="308"/>
      <c r="Z65" s="117">
        <f ca="1">SUM(Z15:Z64)</f>
        <v>18117373.071778715</v>
      </c>
    </row>
    <row r="66" spans="1:26" ht="13.5" thickTop="1">
      <c r="A66" s="308"/>
      <c r="B66" s="308"/>
      <c r="C66" s="27"/>
      <c r="D66" s="125"/>
      <c r="E66" s="125"/>
      <c r="F66" s="126"/>
      <c r="G66" s="125"/>
      <c r="H66" s="340"/>
      <c r="I66" s="337"/>
      <c r="J66" s="338"/>
      <c r="K66" s="337"/>
      <c r="L66" s="337"/>
      <c r="M66" s="338"/>
      <c r="N66" s="337"/>
      <c r="O66" s="337"/>
      <c r="P66" s="338"/>
      <c r="Q66" s="337"/>
      <c r="R66" s="337"/>
      <c r="S66" s="338"/>
      <c r="T66" s="18"/>
      <c r="U66" s="339"/>
      <c r="V66" s="339"/>
      <c r="W66" s="339"/>
      <c r="X66" s="339"/>
      <c r="Y66" s="18"/>
      <c r="Z66" s="339"/>
    </row>
    <row r="67" spans="1:26">
      <c r="A67" s="308"/>
      <c r="B67" s="308"/>
      <c r="C67" s="18"/>
      <c r="D67" s="18"/>
      <c r="E67" s="18"/>
      <c r="F67" s="127"/>
      <c r="G67" s="18"/>
      <c r="H67" s="341"/>
      <c r="I67" s="334"/>
      <c r="J67" s="335"/>
      <c r="K67" s="334"/>
      <c r="L67" s="334"/>
      <c r="M67" s="335"/>
      <c r="N67" s="334"/>
      <c r="O67" s="334"/>
      <c r="P67" s="335"/>
      <c r="Q67" s="334"/>
      <c r="R67" s="334"/>
      <c r="S67" s="335"/>
      <c r="T67" s="308"/>
      <c r="U67" s="336"/>
      <c r="V67" s="336"/>
      <c r="W67" s="336"/>
      <c r="X67" s="336"/>
      <c r="Y67" s="308"/>
      <c r="Z67" s="336"/>
    </row>
    <row r="68" spans="1:26" s="2" customFormat="1">
      <c r="A68" s="308"/>
      <c r="B68" s="308"/>
      <c r="C68" s="308"/>
      <c r="D68" s="308" t="s">
        <v>174</v>
      </c>
      <c r="E68" s="308"/>
      <c r="F68" s="20"/>
      <c r="G68" s="309"/>
      <c r="H68" s="347">
        <f>IF(H$12="materials", INDEX(Project_inputs!$K$74:$N$79, MATCH($D2,Project_inputs!$C$74:$C$79,0), MATCH(H$11, Project_inputs!$K$73:$N$73,0)),0)</f>
        <v>0</v>
      </c>
      <c r="I68" s="343">
        <f>IF(I$12="materials", INDEX(Project_inputs!$K$74:$N$79, MATCH($D2,Project_inputs!$C$74:$C$79,0), MATCH(I$11, Project_inputs!$K$73:$N$73,0)),0)</f>
        <v>0</v>
      </c>
      <c r="J68" s="344">
        <f>IF(J$12="materials", INDEX(Project_inputs!$K$74:$N$79, MATCH($D2,Project_inputs!$C$74:$C$79,0), MATCH(J$11, Project_inputs!$K$73:$N$73,0)),0)</f>
        <v>0</v>
      </c>
      <c r="K68" s="343">
        <f>IF(K$12="materials", INDEX(Project_inputs!$K$74:$N$79, MATCH($D2,Project_inputs!$C$74:$C$79,0), MATCH(K$11, Project_inputs!$K$73:$N$73,0)),0)</f>
        <v>0</v>
      </c>
      <c r="L68" s="343">
        <f>IF(L$12="materials", INDEX(Project_inputs!$K$74:$N$79, MATCH($D2,Project_inputs!$C$74:$C$79,0), MATCH(L$11, Project_inputs!$K$73:$N$73,0)),0)</f>
        <v>0</v>
      </c>
      <c r="M68" s="344">
        <f>IF(M$12="materials", INDEX(Project_inputs!$K$74:$N$79, MATCH($D2,Project_inputs!$C$74:$C$79,0), MATCH(M$11, Project_inputs!$K$73:$N$73,0)),0)</f>
        <v>0</v>
      </c>
      <c r="N68" s="343">
        <f>IF(N$12="materials", INDEX(Project_inputs!$K$74:$N$79, MATCH($D2,Project_inputs!$C$74:$C$79,0), MATCH(N$11, Project_inputs!$K$73:$N$73,0)),0)</f>
        <v>0</v>
      </c>
      <c r="O68" s="343">
        <f>IF(O$12="materials", INDEX(Project_inputs!$K$74:$N$79, MATCH($D2,Project_inputs!$C$74:$C$79,0), MATCH(O$11, Project_inputs!$K$73:$N$73,0)),0)</f>
        <v>0</v>
      </c>
      <c r="P68" s="344">
        <f>IF(P$12="materials", INDEX(Project_inputs!$K$74:$N$79, MATCH($D2,Project_inputs!$C$74:$C$79,0), MATCH(P$11, Project_inputs!$K$73:$N$73,0)),0)</f>
        <v>0</v>
      </c>
      <c r="Q68" s="343">
        <f>IF(Q$12="materials", INDEX(Project_inputs!$K$74:$N$79, MATCH($D2,Project_inputs!$C$74:$C$79,0), MATCH(Q$11, Project_inputs!$K$73:$N$73,0)),0)</f>
        <v>0</v>
      </c>
      <c r="R68" s="343">
        <f>IF(R$12="materials", INDEX(Project_inputs!$K$74:$N$79, MATCH($D2,Project_inputs!$C$74:$C$79,0), MATCH(R$11, Project_inputs!$K$73:$N$73,0)),0)</f>
        <v>0</v>
      </c>
      <c r="S68" s="344">
        <f>IF(S$12="materials", INDEX(Project_inputs!$K$74:$N$79, MATCH($D2,Project_inputs!$C$74:$C$79,0), MATCH(S$11, Project_inputs!$K$73:$N$73,0)),0)</f>
        <v>0</v>
      </c>
      <c r="T68" s="138"/>
      <c r="U68" s="345">
        <f t="shared" ref="U68:X68" si="12">SUMIF($H$11:$S$11,U$11, $H68:$S68)</f>
        <v>0</v>
      </c>
      <c r="V68" s="345">
        <f t="shared" si="12"/>
        <v>0</v>
      </c>
      <c r="W68" s="345">
        <f t="shared" si="12"/>
        <v>0</v>
      </c>
      <c r="X68" s="345">
        <f t="shared" si="12"/>
        <v>0</v>
      </c>
      <c r="Y68" s="138"/>
      <c r="Z68" s="345">
        <f t="shared" ref="Z68" si="13">SUM(U68:X68)</f>
        <v>0</v>
      </c>
    </row>
    <row r="69" spans="1:26" s="309" customFormat="1">
      <c r="A69" s="308"/>
      <c r="B69" s="308"/>
      <c r="C69" s="308"/>
      <c r="D69" s="308"/>
      <c r="E69" s="308"/>
      <c r="F69" s="20"/>
      <c r="H69" s="342"/>
      <c r="I69" s="85"/>
      <c r="J69" s="105"/>
      <c r="K69" s="85"/>
      <c r="L69" s="85"/>
      <c r="M69" s="105"/>
      <c r="N69" s="85"/>
      <c r="O69" s="85"/>
      <c r="P69" s="105"/>
      <c r="Q69" s="85"/>
      <c r="R69" s="85"/>
      <c r="S69" s="105"/>
      <c r="T69" s="308"/>
      <c r="U69" s="113"/>
      <c r="V69" s="113"/>
      <c r="W69" s="113"/>
      <c r="X69" s="113"/>
      <c r="Y69" s="308"/>
      <c r="Z69" s="113"/>
    </row>
    <row r="70" spans="1:26" s="2" customFormat="1" ht="13.5" thickBot="1">
      <c r="A70" s="308"/>
      <c r="B70" s="308"/>
      <c r="C70" s="15" t="s">
        <v>179</v>
      </c>
      <c r="D70" s="16"/>
      <c r="E70" s="16"/>
      <c r="F70" s="12"/>
      <c r="G70" s="106"/>
      <c r="H70" s="304">
        <f>H65+H68</f>
        <v>0</v>
      </c>
      <c r="I70" s="304">
        <f t="shared" ref="I70:Z70" si="14">I65+I68</f>
        <v>0</v>
      </c>
      <c r="J70" s="109">
        <f t="shared" si="14"/>
        <v>0</v>
      </c>
      <c r="K70" s="304">
        <f>K65+K68</f>
        <v>8938463</v>
      </c>
      <c r="L70" s="304">
        <f t="shared" ca="1" si="14"/>
        <v>7028956.133587881</v>
      </c>
      <c r="M70" s="109">
        <f t="shared" si="14"/>
        <v>2149953.9381908332</v>
      </c>
      <c r="N70" s="304">
        <f>N65+N68</f>
        <v>0</v>
      </c>
      <c r="O70" s="304">
        <f t="shared" si="14"/>
        <v>0</v>
      </c>
      <c r="P70" s="109">
        <f t="shared" si="14"/>
        <v>0</v>
      </c>
      <c r="Q70" s="304">
        <f>Q65+Q68</f>
        <v>0</v>
      </c>
      <c r="R70" s="304">
        <f t="shared" si="14"/>
        <v>0</v>
      </c>
      <c r="S70" s="109">
        <f t="shared" si="14"/>
        <v>0</v>
      </c>
      <c r="T70" s="308"/>
      <c r="U70" s="117">
        <f t="shared" si="14"/>
        <v>0</v>
      </c>
      <c r="V70" s="117">
        <f t="shared" ca="1" si="14"/>
        <v>18117373.071778715</v>
      </c>
      <c r="W70" s="117">
        <f t="shared" si="14"/>
        <v>0</v>
      </c>
      <c r="X70" s="117">
        <f t="shared" si="14"/>
        <v>0</v>
      </c>
      <c r="Y70" s="308"/>
      <c r="Z70" s="117">
        <f t="shared" ca="1" si="14"/>
        <v>18117373.071778715</v>
      </c>
    </row>
    <row r="71" spans="1:26" s="2" customFormat="1" ht="13.5" thickTop="1">
      <c r="A71"/>
      <c r="B71"/>
      <c r="C71"/>
      <c r="D71"/>
      <c r="E71"/>
      <c r="F71" s="20"/>
    </row>
    <row r="72" spans="1:26" s="2" customFormat="1">
      <c r="A72"/>
      <c r="B72"/>
      <c r="C72"/>
      <c r="D72"/>
      <c r="E72"/>
      <c r="F72" s="20"/>
    </row>
    <row r="73" spans="1:26" s="2" customFormat="1">
      <c r="A73"/>
      <c r="B73"/>
      <c r="C73"/>
      <c r="D73"/>
      <c r="E73"/>
      <c r="F73" s="20"/>
    </row>
    <row r="74" spans="1:26" s="2" customFormat="1">
      <c r="A74"/>
      <c r="B74"/>
      <c r="C74"/>
      <c r="D74"/>
      <c r="E74"/>
      <c r="F74" s="20"/>
    </row>
    <row r="75" spans="1:26" s="2" customFormat="1">
      <c r="A75"/>
      <c r="B75"/>
      <c r="C75"/>
      <c r="D75"/>
      <c r="E75"/>
      <c r="F75" s="20"/>
    </row>
    <row r="76" spans="1:26" s="2" customFormat="1">
      <c r="A76"/>
      <c r="B76"/>
      <c r="C76"/>
      <c r="D76"/>
      <c r="E76"/>
      <c r="F76" s="20"/>
    </row>
    <row r="77" spans="1:26" s="2" customFormat="1">
      <c r="A77"/>
      <c r="B77"/>
      <c r="C77"/>
      <c r="D77"/>
      <c r="E77"/>
      <c r="F77" s="20"/>
    </row>
    <row r="78" spans="1:26" s="2" customFormat="1">
      <c r="A78"/>
      <c r="B78"/>
      <c r="C78"/>
      <c r="D78"/>
      <c r="E78"/>
      <c r="F78" s="20"/>
    </row>
    <row r="79" spans="1:26" s="2" customFormat="1">
      <c r="A79"/>
      <c r="B79"/>
      <c r="C79"/>
      <c r="D79"/>
      <c r="E79"/>
      <c r="F79" s="20"/>
    </row>
    <row r="80" spans="1:26" s="2" customFormat="1">
      <c r="A80"/>
      <c r="B80"/>
      <c r="C80"/>
      <c r="D80"/>
      <c r="E80"/>
      <c r="F80" s="20"/>
    </row>
    <row r="81" spans="1:6" s="2" customFormat="1">
      <c r="A81"/>
      <c r="B81"/>
      <c r="C81"/>
      <c r="D81"/>
      <c r="E81"/>
      <c r="F81" s="20"/>
    </row>
    <row r="82" spans="1:6" s="2" customFormat="1">
      <c r="A82"/>
      <c r="B82"/>
      <c r="C82"/>
      <c r="D82"/>
      <c r="E82"/>
      <c r="F82" s="20"/>
    </row>
    <row r="83" spans="1:6" s="2" customFormat="1">
      <c r="A83"/>
      <c r="B83"/>
      <c r="C83"/>
      <c r="D83"/>
      <c r="E83"/>
      <c r="F83" s="20"/>
    </row>
    <row r="84" spans="1:6" s="2" customFormat="1">
      <c r="A84"/>
      <c r="B84"/>
      <c r="C84"/>
      <c r="D84"/>
      <c r="E84"/>
      <c r="F84" s="20"/>
    </row>
    <row r="85" spans="1:6" s="2" customFormat="1">
      <c r="A85"/>
      <c r="B85"/>
      <c r="C85"/>
      <c r="D85"/>
      <c r="E85"/>
      <c r="F85" s="20"/>
    </row>
    <row r="86" spans="1:6" s="2" customFormat="1">
      <c r="A86"/>
      <c r="B86"/>
      <c r="C86"/>
      <c r="D86"/>
      <c r="E86"/>
      <c r="F86" s="20"/>
    </row>
    <row r="87" spans="1:6" s="2" customFormat="1">
      <c r="A87"/>
      <c r="B87"/>
      <c r="C87"/>
      <c r="D87"/>
      <c r="E87"/>
      <c r="F87" s="20"/>
    </row>
    <row r="88" spans="1:6" s="2" customFormat="1">
      <c r="A88"/>
      <c r="B88"/>
      <c r="C88"/>
      <c r="D88"/>
      <c r="E88"/>
      <c r="F88" s="20"/>
    </row>
    <row r="89" spans="1:6" s="2" customFormat="1">
      <c r="A89"/>
      <c r="B89"/>
      <c r="C89"/>
      <c r="D89"/>
      <c r="E89"/>
      <c r="F89" s="20"/>
    </row>
    <row r="90" spans="1:6" s="2" customFormat="1">
      <c r="A90"/>
      <c r="B90"/>
      <c r="C90"/>
      <c r="D90"/>
      <c r="E90"/>
      <c r="F90" s="20"/>
    </row>
    <row r="91" spans="1:6" s="2" customFormat="1">
      <c r="A91"/>
      <c r="B91"/>
      <c r="C91"/>
      <c r="D91"/>
      <c r="E91"/>
      <c r="F91" s="20"/>
    </row>
    <row r="92" spans="1:6" s="2" customFormat="1">
      <c r="A92"/>
      <c r="B92"/>
      <c r="C92"/>
      <c r="D92"/>
      <c r="E92"/>
      <c r="F92" s="20"/>
    </row>
    <row r="93" spans="1:6" s="2" customFormat="1">
      <c r="A93"/>
      <c r="B93"/>
      <c r="C93"/>
      <c r="D93"/>
      <c r="E93"/>
      <c r="F93" s="20"/>
    </row>
    <row r="94" spans="1:6" s="2" customFormat="1">
      <c r="A94"/>
      <c r="B94"/>
      <c r="C94"/>
      <c r="D94"/>
      <c r="E94"/>
      <c r="F94" s="20"/>
    </row>
    <row r="95" spans="1:6" s="2" customFormat="1">
      <c r="A95"/>
      <c r="B95"/>
      <c r="C95"/>
      <c r="D95"/>
      <c r="E95"/>
      <c r="F95" s="20"/>
    </row>
    <row r="96" spans="1:6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6" s="2" customFormat="1">
      <c r="A129"/>
      <c r="B129"/>
      <c r="C129"/>
      <c r="D129"/>
      <c r="E129"/>
      <c r="F129" s="20"/>
    </row>
    <row r="130" spans="1:6" s="2" customFormat="1">
      <c r="A130"/>
      <c r="B130"/>
      <c r="C130"/>
      <c r="D130"/>
      <c r="E130"/>
      <c r="F130" s="20"/>
    </row>
    <row r="131" spans="1:6" s="2" customFormat="1">
      <c r="A131"/>
      <c r="B131"/>
      <c r="C131"/>
      <c r="D131"/>
      <c r="E131"/>
      <c r="F131" s="20"/>
    </row>
    <row r="132" spans="1:6" s="2" customFormat="1">
      <c r="A132"/>
      <c r="B132"/>
      <c r="C132"/>
      <c r="D132"/>
      <c r="E132"/>
      <c r="F132" s="20"/>
    </row>
    <row r="133" spans="1:6" s="2" customFormat="1">
      <c r="A133"/>
      <c r="B133"/>
      <c r="C133"/>
      <c r="D133"/>
      <c r="E133"/>
      <c r="F133" s="20"/>
    </row>
    <row r="134" spans="1:6" s="2" customFormat="1">
      <c r="A134"/>
      <c r="B134"/>
      <c r="C134"/>
      <c r="D134"/>
      <c r="E134"/>
      <c r="F134" s="20"/>
    </row>
    <row r="135" spans="1:6" s="2" customFormat="1">
      <c r="A135"/>
      <c r="B135"/>
      <c r="C135"/>
      <c r="D135"/>
      <c r="E135"/>
      <c r="F135" s="20"/>
    </row>
    <row r="136" spans="1:6" s="2" customFormat="1">
      <c r="A136"/>
      <c r="B136"/>
      <c r="C136"/>
      <c r="D136"/>
      <c r="E136"/>
      <c r="F136" s="20"/>
    </row>
    <row r="137" spans="1:6" s="2" customFormat="1">
      <c r="A137"/>
      <c r="B137"/>
      <c r="C137"/>
      <c r="D137"/>
      <c r="E137"/>
      <c r="F137" s="20"/>
    </row>
  </sheetData>
  <conditionalFormatting sqref="H2">
    <cfRule type="containsText" dxfId="1" priority="1" operator="containsText" text="TRUE">
      <formula>NOT(ISERROR(SEARCH("TRUE",H2)))</formula>
    </cfRule>
  </conditionalFormatting>
  <pageMargins left="0.43307086614173229" right="0.23622047244094491" top="0.55118110236220474" bottom="0.55118110236220474" header="0.31496062992125984" footer="0.31496062992125984"/>
  <pageSetup paperSize="9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XEG149"/>
  <sheetViews>
    <sheetView showGridLines="0" zoomScale="70" zoomScaleNormal="70" workbookViewId="0">
      <pane xSplit="6" ySplit="12" topLeftCell="G13" activePane="bottomRight" state="frozen"/>
      <selection activeCell="A57" sqref="A57"/>
      <selection pane="topRight" activeCell="A57" sqref="A57"/>
      <selection pane="bottomLeft" activeCell="A57" sqref="A57"/>
      <selection pane="bottomRight"/>
    </sheetView>
  </sheetViews>
  <sheetFormatPr defaultRowHeight="12.75"/>
  <cols>
    <col min="1" max="1" width="3.140625" customWidth="1"/>
    <col min="2" max="2" width="3.28515625" customWidth="1"/>
    <col min="3" max="3" width="2.28515625" customWidth="1"/>
    <col min="4" max="4" width="37.7109375" customWidth="1"/>
    <col min="5" max="5" width="13.140625" customWidth="1"/>
    <col min="6" max="6" width="3.85546875" customWidth="1"/>
    <col min="7" max="7" width="4.28515625" customWidth="1"/>
    <col min="8" max="19" width="12.42578125" customWidth="1"/>
    <col min="20" max="20" width="3.5703125" customWidth="1"/>
    <col min="21" max="21" width="12" bestFit="1" customWidth="1"/>
    <col min="22" max="24" width="11.5703125" customWidth="1"/>
    <col min="25" max="25" width="3.5703125" customWidth="1"/>
    <col min="26" max="26" width="12.5703125" customWidth="1"/>
    <col min="27" max="27" width="3.5703125" customWidth="1"/>
    <col min="28" max="28" width="12" bestFit="1" customWidth="1"/>
    <col min="29" max="31" width="11.5703125" customWidth="1"/>
    <col min="32" max="32" width="3.5703125" customWidth="1"/>
    <col min="33" max="33" width="12" bestFit="1" customWidth="1"/>
  </cols>
  <sheetData>
    <row r="1" spans="1:38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8" ht="17.25" customHeight="1">
      <c r="A2" s="206" t="s">
        <v>41</v>
      </c>
      <c r="B2" s="205"/>
      <c r="C2" s="205"/>
      <c r="D2" s="206" t="s">
        <v>73</v>
      </c>
      <c r="E2" s="206" t="str">
        <f>IF(E78, "", E78)</f>
        <v/>
      </c>
      <c r="F2" s="206"/>
      <c r="G2" s="205"/>
      <c r="H2" s="207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</row>
    <row r="3" spans="1:38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</row>
    <row r="4" spans="1:38" ht="15">
      <c r="A4" s="30"/>
      <c r="B4" s="4"/>
      <c r="C4" s="4"/>
      <c r="D4" s="4"/>
      <c r="F4" s="14"/>
    </row>
    <row r="5" spans="1:38" ht="15">
      <c r="A5" s="30"/>
      <c r="B5" s="4"/>
      <c r="C5" s="4"/>
      <c r="D5" s="4"/>
    </row>
    <row r="6" spans="1:38" ht="15">
      <c r="A6" s="30"/>
      <c r="B6" s="4"/>
      <c r="C6" s="4"/>
      <c r="D6" s="4"/>
    </row>
    <row r="7" spans="1:38" ht="15">
      <c r="A7" s="30"/>
      <c r="B7" s="4"/>
      <c r="C7" s="4"/>
      <c r="D7" s="4"/>
    </row>
    <row r="8" spans="1:38" ht="15">
      <c r="A8" s="5"/>
      <c r="B8" s="4"/>
      <c r="C8" s="4"/>
      <c r="D8" s="32"/>
    </row>
    <row r="9" spans="1:38" ht="15">
      <c r="A9" s="5"/>
      <c r="B9" s="4"/>
      <c r="C9" s="4"/>
      <c r="D9" s="32"/>
      <c r="U9" s="30"/>
    </row>
    <row r="10" spans="1:38" ht="15">
      <c r="A10" s="30"/>
      <c r="B10" s="4"/>
      <c r="C10" s="4"/>
      <c r="D10" s="4"/>
      <c r="U10" s="130"/>
      <c r="V10" s="130"/>
      <c r="W10" s="130"/>
      <c r="X10" s="130"/>
      <c r="AB10" s="187"/>
      <c r="AC10" s="187"/>
      <c r="AD10" s="187"/>
      <c r="AE10" s="187"/>
      <c r="AG10" s="137"/>
    </row>
    <row r="11" spans="1:38">
      <c r="B11" s="118"/>
      <c r="C11" s="118"/>
      <c r="D11" s="118"/>
      <c r="E11" s="118" t="s">
        <v>61</v>
      </c>
      <c r="G11" s="106"/>
      <c r="H11" s="118">
        <v>2017</v>
      </c>
      <c r="I11" s="118">
        <v>2017</v>
      </c>
      <c r="J11" s="119">
        <v>2017</v>
      </c>
      <c r="K11" s="118">
        <v>2018</v>
      </c>
      <c r="L11" s="118">
        <v>2018</v>
      </c>
      <c r="M11" s="119">
        <v>2018</v>
      </c>
      <c r="N11" s="118">
        <v>2019</v>
      </c>
      <c r="O11" s="118">
        <v>2019</v>
      </c>
      <c r="P11" s="119">
        <v>2019</v>
      </c>
      <c r="Q11" s="118">
        <v>2020</v>
      </c>
      <c r="R11" s="118">
        <v>2020</v>
      </c>
      <c r="S11" s="119">
        <v>2020</v>
      </c>
      <c r="U11" s="120">
        <v>2017</v>
      </c>
      <c r="V11" s="120">
        <f>U11+1</f>
        <v>2018</v>
      </c>
      <c r="W11" s="120">
        <f>V11+1</f>
        <v>2019</v>
      </c>
      <c r="X11" s="120">
        <f>W11+1</f>
        <v>2020</v>
      </c>
      <c r="Z11" s="118" t="s">
        <v>0</v>
      </c>
      <c r="AB11" s="120">
        <v>2017</v>
      </c>
      <c r="AC11" s="120">
        <f>AB11+1</f>
        <v>2018</v>
      </c>
      <c r="AD11" s="120">
        <f>AC11+1</f>
        <v>2019</v>
      </c>
      <c r="AE11" s="120">
        <f>AD11+1</f>
        <v>2020</v>
      </c>
      <c r="AG11" s="120" t="s">
        <v>0</v>
      </c>
    </row>
    <row r="12" spans="1:38" s="8" customFormat="1" ht="15.75">
      <c r="A12" s="6"/>
      <c r="B12" s="86"/>
      <c r="C12" s="86"/>
      <c r="D12" s="86"/>
      <c r="E12" s="86"/>
      <c r="F12" s="6"/>
      <c r="G12" s="108"/>
      <c r="H12" s="86" t="s">
        <v>6</v>
      </c>
      <c r="I12" s="86" t="s">
        <v>1</v>
      </c>
      <c r="J12" s="103" t="s">
        <v>17</v>
      </c>
      <c r="K12" s="86" t="s">
        <v>6</v>
      </c>
      <c r="L12" s="86" t="s">
        <v>1</v>
      </c>
      <c r="M12" s="103" t="s">
        <v>17</v>
      </c>
      <c r="N12" s="86" t="s">
        <v>6</v>
      </c>
      <c r="O12" s="86" t="s">
        <v>1</v>
      </c>
      <c r="P12" s="103" t="s">
        <v>17</v>
      </c>
      <c r="Q12" s="86" t="s">
        <v>6</v>
      </c>
      <c r="R12" s="86" t="s">
        <v>1</v>
      </c>
      <c r="S12" s="103" t="s">
        <v>17</v>
      </c>
      <c r="U12" s="111" t="s">
        <v>60</v>
      </c>
      <c r="V12" s="111" t="s">
        <v>60</v>
      </c>
      <c r="W12" s="111" t="s">
        <v>60</v>
      </c>
      <c r="X12" s="111" t="s">
        <v>60</v>
      </c>
      <c r="Z12" s="111" t="s">
        <v>60</v>
      </c>
      <c r="AB12" s="111" t="s">
        <v>30</v>
      </c>
      <c r="AC12" s="111" t="s">
        <v>30</v>
      </c>
      <c r="AD12" s="111" t="s">
        <v>30</v>
      </c>
      <c r="AE12" s="111" t="s">
        <v>30</v>
      </c>
      <c r="AG12" s="111" t="s">
        <v>30</v>
      </c>
    </row>
    <row r="13" spans="1:38" s="8" customFormat="1" ht="15.75">
      <c r="A13" s="6"/>
      <c r="B13"/>
      <c r="C13"/>
      <c r="D13" s="11"/>
      <c r="E13" t="str">
        <f>IF(ISBLANK(D13), "", INDEX(Asset_groups!$F$7:$F$66, MATCH(D13, Asset_groups!$D$7:$D$66,0))="capex")</f>
        <v/>
      </c>
      <c r="F13" s="12"/>
      <c r="G13" s="106"/>
      <c r="H13" s="47"/>
      <c r="I13" s="47"/>
      <c r="J13" s="348"/>
      <c r="K13" s="47"/>
      <c r="L13" s="47"/>
      <c r="M13" s="106"/>
      <c r="N13" s="47"/>
      <c r="O13" s="47"/>
      <c r="P13" s="106"/>
      <c r="Q13" s="47"/>
      <c r="R13" s="47"/>
      <c r="S13" s="106"/>
      <c r="T13" s="47"/>
      <c r="U13" s="114"/>
      <c r="V13" s="114"/>
      <c r="W13" s="114"/>
      <c r="X13" s="114"/>
      <c r="Y13" s="47"/>
      <c r="Z13" s="114"/>
      <c r="AA13" s="47"/>
      <c r="AB13" s="114"/>
      <c r="AC13" s="114"/>
      <c r="AD13" s="114"/>
      <c r="AE13" s="114"/>
      <c r="AF13" s="47"/>
      <c r="AG13" s="114"/>
      <c r="AH13"/>
      <c r="AI13"/>
      <c r="AJ13"/>
      <c r="AK13"/>
      <c r="AL13"/>
    </row>
    <row r="14" spans="1:38" ht="15">
      <c r="B14" s="9" t="s">
        <v>3</v>
      </c>
      <c r="C14" s="9"/>
      <c r="D14" s="9"/>
      <c r="E14" s="9"/>
      <c r="F14" s="9"/>
      <c r="G14" s="104"/>
      <c r="H14" s="9"/>
      <c r="I14" s="9"/>
      <c r="J14" s="104"/>
      <c r="K14" s="9"/>
      <c r="L14" s="9"/>
      <c r="M14" s="104"/>
      <c r="N14" s="9"/>
      <c r="O14" s="9"/>
      <c r="P14" s="104"/>
      <c r="Q14" s="9"/>
      <c r="R14" s="9"/>
      <c r="S14" s="104"/>
      <c r="T14" s="9"/>
      <c r="U14" s="112"/>
      <c r="V14" s="112"/>
      <c r="W14" s="112"/>
      <c r="X14" s="112"/>
      <c r="Y14" s="9"/>
      <c r="Z14" s="112"/>
      <c r="AA14" s="9"/>
      <c r="AB14" s="112"/>
      <c r="AC14" s="112"/>
      <c r="AD14" s="112"/>
      <c r="AE14" s="112"/>
      <c r="AF14" s="9"/>
      <c r="AG14" s="112"/>
    </row>
    <row r="15" spans="1:38">
      <c r="B15" s="246" t="str">
        <f>B14</f>
        <v>Design</v>
      </c>
      <c r="D15" s="11" t="s">
        <v>3</v>
      </c>
      <c r="E15" t="b">
        <f>IF(ISBLANK(D15), "", INDEX(Asset_groups!$F$7:$F$66, MATCH(D15, Asset_groups!$D$7:$D$66,0))="capex")</f>
        <v>1</v>
      </c>
      <c r="F15" s="12"/>
      <c r="G15" s="106"/>
      <c r="H15" s="343">
        <f>CTN_cost!H15+BGO_cost!H15+BETS_cost!H15+BAS_cost!H15+BAN_cost!H15+GL_cost!H15</f>
        <v>0</v>
      </c>
      <c r="I15" s="343">
        <f>CTN_cost!I15+BGO_cost!I15+BETS_cost!I15+BAS_cost!I15+BAN_cost!I15+GL_cost!I15</f>
        <v>0</v>
      </c>
      <c r="J15" s="344">
        <f>CTN_cost!J15+BGO_cost!J15+BETS_cost!J15+BAS_cost!J15+BAN_cost!J15+GL_cost!J15</f>
        <v>0</v>
      </c>
      <c r="K15" s="343">
        <f>CTN_cost!K15+BGO_cost!K15+BETS_cost!K15+BAS_cost!K15+BAN_cost!K15+GL_cost!K15</f>
        <v>0</v>
      </c>
      <c r="L15" s="343">
        <f ca="1">CTN_cost!L15+BGO_cost!L15+BETS_cost!L15+BAS_cost!L15+BAN_cost!L15+GL_cost!L15</f>
        <v>6172332.800658619</v>
      </c>
      <c r="M15" s="344">
        <f>CTN_cost!M15+BGO_cost!M15+BETS_cost!M15+BAS_cost!M15+BAN_cost!M15+GL_cost!M15</f>
        <v>0</v>
      </c>
      <c r="N15" s="343">
        <f>CTN_cost!N15+BGO_cost!N15+BETS_cost!N15+BAS_cost!N15+BAN_cost!N15+GL_cost!N15</f>
        <v>0</v>
      </c>
      <c r="O15" s="343">
        <f>CTN_cost!O15+BGO_cost!O15+BETS_cost!O15+BAS_cost!O15+BAN_cost!O15+GL_cost!O15</f>
        <v>0</v>
      </c>
      <c r="P15" s="344">
        <f>CTN_cost!P15+BGO_cost!P15+BETS_cost!P15+BAS_cost!P15+BAN_cost!P15+GL_cost!P15</f>
        <v>0</v>
      </c>
      <c r="Q15" s="343">
        <f>CTN_cost!Q15+BGO_cost!Q15+BETS_cost!Q15+BAS_cost!Q15+BAN_cost!Q15+GL_cost!Q15</f>
        <v>0</v>
      </c>
      <c r="R15" s="343">
        <f>CTN_cost!R15+BGO_cost!R15+BETS_cost!R15+BAS_cost!R15+BAN_cost!R15+GL_cost!R15</f>
        <v>0</v>
      </c>
      <c r="S15" s="344">
        <f>CTN_cost!S15+BGO_cost!S15+BETS_cost!S15+BAS_cost!S15+BAN_cost!S15+GL_cost!S15</f>
        <v>0</v>
      </c>
      <c r="T15" s="138"/>
      <c r="U15" s="345">
        <f>SUMIF($H$11:$S$11,U$11, $H15:$S15)</f>
        <v>0</v>
      </c>
      <c r="V15" s="345">
        <f ca="1">SUMIF($H$11:$S$11,V$11, $H15:$S15)</f>
        <v>6172332.800658619</v>
      </c>
      <c r="W15" s="345">
        <f>SUMIF($H$11:$S$11,W$11, $H15:$S15)</f>
        <v>0</v>
      </c>
      <c r="X15" s="345">
        <f>SUMIF($H$11:$S$11,X$11, $H15:$S15)</f>
        <v>0</v>
      </c>
      <c r="Y15" s="138"/>
      <c r="Z15" s="345">
        <f ca="1">SUM(U15:X15)</f>
        <v>6172332.800658619</v>
      </c>
      <c r="AB15" s="345">
        <f>U15*$E15</f>
        <v>0</v>
      </c>
      <c r="AC15" s="345">
        <f ca="1">V15*$E15</f>
        <v>6172332.800658619</v>
      </c>
      <c r="AD15" s="345">
        <f>W15*$E15</f>
        <v>0</v>
      </c>
      <c r="AE15" s="345">
        <f>X15*$E15</f>
        <v>0</v>
      </c>
      <c r="AG15" s="345">
        <f ca="1">SUM(AB15:AE15)</f>
        <v>6172332.800658619</v>
      </c>
    </row>
    <row r="16" spans="1:38">
      <c r="D16" s="11"/>
      <c r="E16" t="str">
        <f>IF(ISBLANK(D16), "", INDEX(Asset_groups!$F$7:$F$66, MATCH(D16, Asset_groups!$D$7:$D$66,0))="capex")</f>
        <v/>
      </c>
      <c r="F16" s="12"/>
      <c r="G16" s="106"/>
      <c r="H16" s="47"/>
      <c r="I16" s="47"/>
      <c r="J16" s="106"/>
      <c r="K16" s="47"/>
      <c r="L16" s="47"/>
      <c r="M16" s="106"/>
      <c r="N16" s="47"/>
      <c r="O16" s="47"/>
      <c r="P16" s="106"/>
      <c r="Q16" s="47"/>
      <c r="R16" s="47"/>
      <c r="S16" s="106"/>
      <c r="T16" s="47"/>
      <c r="U16" s="114"/>
      <c r="V16" s="114"/>
      <c r="W16" s="114"/>
      <c r="X16" s="114"/>
      <c r="Y16" s="47"/>
      <c r="Z16" s="114"/>
      <c r="AA16" s="47"/>
      <c r="AB16" s="114"/>
      <c r="AC16" s="114"/>
      <c r="AD16" s="114"/>
      <c r="AE16" s="114"/>
      <c r="AF16" s="47"/>
      <c r="AG16" s="114"/>
    </row>
    <row r="17" spans="2:33" ht="15">
      <c r="B17" s="9" t="s">
        <v>55</v>
      </c>
      <c r="E17" t="str">
        <f>IF(ISBLANK(D17), "", INDEX(Asset_groups!$F$7:$F$66, MATCH(D17, Asset_groups!$D$7:$D$66,0))="capex")</f>
        <v/>
      </c>
      <c r="F17" s="12"/>
      <c r="G17" s="106"/>
      <c r="H17" s="18"/>
      <c r="I17" s="18"/>
      <c r="J17" s="106"/>
      <c r="K17" s="18"/>
      <c r="L17" s="18"/>
      <c r="M17" s="106"/>
      <c r="N17" s="18"/>
      <c r="O17" s="18"/>
      <c r="P17" s="106"/>
      <c r="Q17" s="18"/>
      <c r="R17" s="18"/>
      <c r="S17" s="106"/>
      <c r="T17" s="308"/>
      <c r="U17" s="114"/>
      <c r="V17" s="114"/>
      <c r="W17" s="114"/>
      <c r="X17" s="114"/>
      <c r="Y17" s="308"/>
      <c r="Z17" s="114"/>
      <c r="AB17" s="114"/>
      <c r="AC17" s="114"/>
      <c r="AD17" s="114"/>
      <c r="AE17" s="114"/>
      <c r="AG17" s="114"/>
    </row>
    <row r="18" spans="2:33">
      <c r="B18" s="246" t="str">
        <f t="shared" ref="B18:B27" si="0">B17</f>
        <v>Feeder works</v>
      </c>
      <c r="D18" s="17" t="s">
        <v>127</v>
      </c>
      <c r="E18" t="b">
        <f>IF(ISBLANK(D18), "", INDEX(Asset_groups!$F$7:$F$66, MATCH(D18, Asset_groups!$D$7:$D$66,0))="capex")</f>
        <v>1</v>
      </c>
      <c r="F18" s="12"/>
      <c r="G18" s="106"/>
      <c r="H18" s="346">
        <f>CTN_cost!H18+BGO_cost!H18+BETS_cost!H18+BAS_cost!H18+BAN_cost!H18+GL_cost!H18</f>
        <v>0</v>
      </c>
      <c r="I18" s="343">
        <f>CTN_cost!I18+BGO_cost!I18+BETS_cost!I18+BAS_cost!I18+BAN_cost!I18+GL_cost!I18</f>
        <v>0</v>
      </c>
      <c r="J18" s="344">
        <f>CTN_cost!J18+BGO_cost!J18+BETS_cost!J18+BAS_cost!J18+BAN_cost!J18+GL_cost!J18</f>
        <v>0</v>
      </c>
      <c r="K18" s="343">
        <f>CTN_cost!K18+BGO_cost!K18+BETS_cost!K18+BAS_cost!K18+BAN_cost!K18+GL_cost!K18</f>
        <v>640101</v>
      </c>
      <c r="L18" s="343">
        <f ca="1">CTN_cost!L18+BGO_cost!L18+BETS_cost!L18+BAS_cost!L18+BAN_cost!L18+GL_cost!L18</f>
        <v>1484522.8772189217</v>
      </c>
      <c r="M18" s="344">
        <f>CTN_cost!M18+BGO_cost!M18+BETS_cost!M18+BAS_cost!M18+BAN_cost!M18+GL_cost!M18</f>
        <v>0</v>
      </c>
      <c r="N18" s="343">
        <f>CTN_cost!N18+BGO_cost!N18+BETS_cost!N18+BAS_cost!N18+BAN_cost!N18+GL_cost!N18</f>
        <v>720426</v>
      </c>
      <c r="O18" s="343">
        <f ca="1">CTN_cost!O18+BGO_cost!O18+BETS_cost!O18+BAS_cost!O18+BAN_cost!O18+GL_cost!O18</f>
        <v>1665018.7285693344</v>
      </c>
      <c r="P18" s="344">
        <f>CTN_cost!P18+BGO_cost!P18+BETS_cost!P18+BAS_cost!P18+BAN_cost!P18+GL_cost!P18</f>
        <v>0</v>
      </c>
      <c r="Q18" s="343">
        <f>CTN_cost!Q18+BGO_cost!Q18+BETS_cost!Q18+BAS_cost!Q18+BAN_cost!Q18+GL_cost!Q18</f>
        <v>0</v>
      </c>
      <c r="R18" s="343">
        <f>CTN_cost!R18+BGO_cost!R18+BETS_cost!R18+BAS_cost!R18+BAN_cost!R18+GL_cost!R18</f>
        <v>0</v>
      </c>
      <c r="S18" s="344">
        <f>CTN_cost!S18+BGO_cost!S18+BETS_cost!S18+BAS_cost!S18+BAN_cost!S18+GL_cost!S18</f>
        <v>0</v>
      </c>
      <c r="T18" s="138"/>
      <c r="U18" s="345">
        <f t="shared" ref="U18:X36" si="1">SUMIF($H$11:$S$11,U$11, $H18:$S18)</f>
        <v>0</v>
      </c>
      <c r="V18" s="345">
        <f t="shared" ca="1" si="1"/>
        <v>2124623.8772189217</v>
      </c>
      <c r="W18" s="345">
        <f t="shared" ca="1" si="1"/>
        <v>2385444.7285693344</v>
      </c>
      <c r="X18" s="345">
        <f t="shared" si="1"/>
        <v>0</v>
      </c>
      <c r="Y18" s="138"/>
      <c r="Z18" s="345">
        <f t="shared" ref="Z18" ca="1" si="2">SUM(U18:X18)</f>
        <v>4510068.605788256</v>
      </c>
      <c r="AB18" s="345">
        <f t="shared" ref="AB18:AE18" si="3">U18*$E18</f>
        <v>0</v>
      </c>
      <c r="AC18" s="345">
        <f t="shared" ca="1" si="3"/>
        <v>2124623.8772189217</v>
      </c>
      <c r="AD18" s="345">
        <f t="shared" ca="1" si="3"/>
        <v>2385444.7285693344</v>
      </c>
      <c r="AE18" s="345">
        <f t="shared" si="3"/>
        <v>0</v>
      </c>
      <c r="AG18" s="345">
        <f t="shared" ref="AG18" ca="1" si="4">SUM(AB18:AE18)</f>
        <v>4510068.605788256</v>
      </c>
    </row>
    <row r="19" spans="2:33">
      <c r="B19" s="246" t="str">
        <f t="shared" si="0"/>
        <v>Feeder works</v>
      </c>
      <c r="D19" s="17" t="s">
        <v>128</v>
      </c>
      <c r="E19" t="b">
        <f>IF(ISBLANK(D19), "", INDEX(Asset_groups!$F$7:$F$66, MATCH(D19, Asset_groups!$D$7:$D$66,0))="capex")</f>
        <v>1</v>
      </c>
      <c r="F19" s="12"/>
      <c r="G19" s="110"/>
      <c r="H19" s="346">
        <f>CTN_cost!H19+BGO_cost!H19+BETS_cost!H19+BAS_cost!H19+BAN_cost!H19+GL_cost!H19</f>
        <v>0</v>
      </c>
      <c r="I19" s="343">
        <f>CTN_cost!I19+BGO_cost!I19+BETS_cost!I19+BAS_cost!I19+BAN_cost!I19+GL_cost!I19</f>
        <v>0</v>
      </c>
      <c r="J19" s="344">
        <f>CTN_cost!J19+BGO_cost!J19+BETS_cost!J19+BAS_cost!J19+BAN_cost!J19+GL_cost!J19</f>
        <v>0</v>
      </c>
      <c r="K19" s="343">
        <f>CTN_cost!K19+BGO_cost!K19+BETS_cost!K19+BAS_cost!K19+BAN_cost!K19+GL_cost!K19</f>
        <v>1215990</v>
      </c>
      <c r="L19" s="343">
        <f ca="1">CTN_cost!L19+BGO_cost!L19+BETS_cost!L19+BAS_cost!L19+BAN_cost!L19+GL_cost!L19</f>
        <v>2247792.8964128317</v>
      </c>
      <c r="M19" s="344">
        <f>CTN_cost!M19+BGO_cost!M19+BETS_cost!M19+BAS_cost!M19+BAN_cost!M19+GL_cost!M19</f>
        <v>0</v>
      </c>
      <c r="N19" s="343">
        <f>CTN_cost!N19+BGO_cost!N19+BETS_cost!N19+BAS_cost!N19+BAN_cost!N19+GL_cost!N19</f>
        <v>1000935</v>
      </c>
      <c r="O19" s="343">
        <f ca="1">CTN_cost!O19+BGO_cost!O19+BETS_cost!O19+BAS_cost!O19+BAN_cost!O19+GL_cost!O19</f>
        <v>1871496.7693756302</v>
      </c>
      <c r="P19" s="344">
        <f>CTN_cost!P19+BGO_cost!P19+BETS_cost!P19+BAS_cost!P19+BAN_cost!P19+GL_cost!P19</f>
        <v>0</v>
      </c>
      <c r="Q19" s="343">
        <f>CTN_cost!Q19+BGO_cost!Q19+BETS_cost!Q19+BAS_cost!Q19+BAN_cost!Q19+GL_cost!Q19</f>
        <v>0</v>
      </c>
      <c r="R19" s="343">
        <f>CTN_cost!R19+BGO_cost!R19+BETS_cost!R19+BAS_cost!R19+BAN_cost!R19+GL_cost!R19</f>
        <v>0</v>
      </c>
      <c r="S19" s="344">
        <f>CTN_cost!S19+BGO_cost!S19+BETS_cost!S19+BAS_cost!S19+BAN_cost!S19+GL_cost!S19</f>
        <v>0</v>
      </c>
      <c r="T19" s="138"/>
      <c r="U19" s="345">
        <f t="shared" si="1"/>
        <v>0</v>
      </c>
      <c r="V19" s="345">
        <f t="shared" ca="1" si="1"/>
        <v>3463782.8964128317</v>
      </c>
      <c r="W19" s="345">
        <f t="shared" ca="1" si="1"/>
        <v>2872431.7693756302</v>
      </c>
      <c r="X19" s="345">
        <f t="shared" si="1"/>
        <v>0</v>
      </c>
      <c r="Y19" s="138"/>
      <c r="Z19" s="345">
        <f t="shared" ref="Z19:Z36" ca="1" si="5">SUM(U19:X19)</f>
        <v>6336214.6657884624</v>
      </c>
      <c r="AB19" s="345">
        <f t="shared" ref="AB19:AB36" si="6">U19*$E19</f>
        <v>0</v>
      </c>
      <c r="AC19" s="345">
        <f t="shared" ref="AC19:AC36" ca="1" si="7">V19*$E19</f>
        <v>3463782.8964128317</v>
      </c>
      <c r="AD19" s="345">
        <f t="shared" ref="AD19:AD36" ca="1" si="8">W19*$E19</f>
        <v>2872431.7693756302</v>
      </c>
      <c r="AE19" s="345">
        <f t="shared" ref="AE19:AE36" si="9">X19*$E19</f>
        <v>0</v>
      </c>
      <c r="AG19" s="345">
        <f t="shared" ref="AG19:AG36" ca="1" si="10">SUM(AB19:AE19)</f>
        <v>6336214.6657884624</v>
      </c>
    </row>
    <row r="20" spans="2:33">
      <c r="B20" s="246" t="str">
        <f t="shared" si="0"/>
        <v>Feeder works</v>
      </c>
      <c r="D20" t="s">
        <v>87</v>
      </c>
      <c r="E20" t="b">
        <f>IF(ISBLANK(D20), "", INDEX(Asset_groups!$F$7:$F$66, MATCH(D20, Asset_groups!$D$7:$D$66,0))="capex")</f>
        <v>1</v>
      </c>
      <c r="F20" s="12"/>
      <c r="G20" s="106"/>
      <c r="H20" s="346">
        <f>CTN_cost!H20+BGO_cost!H20+BETS_cost!H20+BAS_cost!H20+BAN_cost!H20+GL_cost!H20</f>
        <v>0</v>
      </c>
      <c r="I20" s="343">
        <f>CTN_cost!I20+BGO_cost!I20+BETS_cost!I20+BAS_cost!I20+BAN_cost!I20+GL_cost!I20</f>
        <v>0</v>
      </c>
      <c r="J20" s="344">
        <f>CTN_cost!J20+BGO_cost!J20+BETS_cost!J20+BAS_cost!J20+BAN_cost!J20+GL_cost!J20</f>
        <v>0</v>
      </c>
      <c r="K20" s="343">
        <f>CTN_cost!K20+BGO_cost!K20+BETS_cost!K20+BAS_cost!K20+BAN_cost!K20+GL_cost!K20</f>
        <v>608675</v>
      </c>
      <c r="L20" s="343">
        <f ca="1">CTN_cost!L20+BGO_cost!L20+BETS_cost!L20+BAS_cost!L20+BAN_cost!L20+GL_cost!L20</f>
        <v>657598.73262685409</v>
      </c>
      <c r="M20" s="344">
        <f>CTN_cost!M20+BGO_cost!M20+BETS_cost!M20+BAS_cost!M20+BAN_cost!M20+GL_cost!M20</f>
        <v>0</v>
      </c>
      <c r="N20" s="343">
        <f>CTN_cost!N20+BGO_cost!N20+BETS_cost!N20+BAS_cost!N20+BAN_cost!N20+GL_cost!N20</f>
        <v>365205</v>
      </c>
      <c r="O20" s="343">
        <f ca="1">CTN_cost!O20+BGO_cost!O20+BETS_cost!O20+BAS_cost!O20+BAN_cost!O20+GL_cost!O20</f>
        <v>400925.50274068699</v>
      </c>
      <c r="P20" s="344">
        <f>CTN_cost!P20+BGO_cost!P20+BETS_cost!P20+BAS_cost!P20+BAN_cost!P20+GL_cost!P20</f>
        <v>0</v>
      </c>
      <c r="Q20" s="343">
        <f>CTN_cost!Q20+BGO_cost!Q20+BETS_cost!Q20+BAS_cost!Q20+BAN_cost!Q20+GL_cost!Q20</f>
        <v>0</v>
      </c>
      <c r="R20" s="343">
        <f>CTN_cost!R20+BGO_cost!R20+BETS_cost!R20+BAS_cost!R20+BAN_cost!R20+GL_cost!R20</f>
        <v>0</v>
      </c>
      <c r="S20" s="344">
        <f>CTN_cost!S20+BGO_cost!S20+BETS_cost!S20+BAS_cost!S20+BAN_cost!S20+GL_cost!S20</f>
        <v>0</v>
      </c>
      <c r="T20" s="138"/>
      <c r="U20" s="345">
        <f t="shared" si="1"/>
        <v>0</v>
      </c>
      <c r="V20" s="345">
        <f t="shared" ca="1" si="1"/>
        <v>1266273.732626854</v>
      </c>
      <c r="W20" s="345">
        <f t="shared" ca="1" si="1"/>
        <v>766130.50274068699</v>
      </c>
      <c r="X20" s="345">
        <f t="shared" si="1"/>
        <v>0</v>
      </c>
      <c r="Y20" s="138"/>
      <c r="Z20" s="345">
        <f t="shared" ca="1" si="5"/>
        <v>2032404.235367541</v>
      </c>
      <c r="AB20" s="345">
        <f t="shared" si="6"/>
        <v>0</v>
      </c>
      <c r="AC20" s="345">
        <f t="shared" ca="1" si="7"/>
        <v>1266273.732626854</v>
      </c>
      <c r="AD20" s="345">
        <f t="shared" ca="1" si="8"/>
        <v>766130.50274068699</v>
      </c>
      <c r="AE20" s="345">
        <f t="shared" si="9"/>
        <v>0</v>
      </c>
      <c r="AG20" s="345">
        <f t="shared" ca="1" si="10"/>
        <v>2032404.235367541</v>
      </c>
    </row>
    <row r="21" spans="2:33">
      <c r="B21" s="246" t="str">
        <f t="shared" si="0"/>
        <v>Feeder works</v>
      </c>
      <c r="D21" s="17" t="s">
        <v>79</v>
      </c>
      <c r="E21" t="b">
        <f>IF(ISBLANK(D21), "", INDEX(Asset_groups!$F$7:$F$66, MATCH(D21, Asset_groups!$D$7:$D$66,0))="capex")</f>
        <v>1</v>
      </c>
      <c r="F21" s="12"/>
      <c r="G21" s="106"/>
      <c r="H21" s="346">
        <f>CTN_cost!H21+BGO_cost!H21+BETS_cost!H21+BAS_cost!H21+BAN_cost!H21+GL_cost!H21</f>
        <v>0</v>
      </c>
      <c r="I21" s="343">
        <f>CTN_cost!I21+BGO_cost!I21+BETS_cost!I21+BAS_cost!I21+BAN_cost!I21+GL_cost!I21</f>
        <v>0</v>
      </c>
      <c r="J21" s="344">
        <f>CTN_cost!J21+BGO_cost!J21+BETS_cost!J21+BAS_cost!J21+BAN_cost!J21+GL_cost!J21</f>
        <v>0</v>
      </c>
      <c r="K21" s="343">
        <f>CTN_cost!K21+BGO_cost!K21+BETS_cost!K21+BAS_cost!K21+BAN_cost!K21+GL_cost!K21</f>
        <v>191232</v>
      </c>
      <c r="L21" s="343">
        <f ca="1">CTN_cost!L21+BGO_cost!L21+BETS_cost!L21+BAS_cost!L21+BAN_cost!L21+GL_cost!L21</f>
        <v>288358.74706141592</v>
      </c>
      <c r="M21" s="344">
        <f>CTN_cost!M21+BGO_cost!M21+BETS_cost!M21+BAS_cost!M21+BAN_cost!M21+GL_cost!M21</f>
        <v>0</v>
      </c>
      <c r="N21" s="343">
        <f>CTN_cost!N21+BGO_cost!N21+BETS_cost!N21+BAS_cost!N21+BAN_cost!N21+GL_cost!N21</f>
        <v>125496</v>
      </c>
      <c r="O21" s="343">
        <f ca="1">CTN_cost!O21+BGO_cost!O21+BETS_cost!O21+BAS_cost!O21+BAN_cost!O21+GL_cost!O21</f>
        <v>191763.97145901606</v>
      </c>
      <c r="P21" s="344">
        <f>CTN_cost!P21+BGO_cost!P21+BETS_cost!P21+BAS_cost!P21+BAN_cost!P21+GL_cost!P21</f>
        <v>0</v>
      </c>
      <c r="Q21" s="343">
        <f>CTN_cost!Q21+BGO_cost!Q21+BETS_cost!Q21+BAS_cost!Q21+BAN_cost!Q21+GL_cost!Q21</f>
        <v>0</v>
      </c>
      <c r="R21" s="343">
        <f>CTN_cost!R21+BGO_cost!R21+BETS_cost!R21+BAS_cost!R21+BAN_cost!R21+GL_cost!R21</f>
        <v>0</v>
      </c>
      <c r="S21" s="344">
        <f>CTN_cost!S21+BGO_cost!S21+BETS_cost!S21+BAS_cost!S21+BAN_cost!S21+GL_cost!S21</f>
        <v>0</v>
      </c>
      <c r="T21" s="138"/>
      <c r="U21" s="345">
        <f t="shared" si="1"/>
        <v>0</v>
      </c>
      <c r="V21" s="345">
        <f t="shared" ca="1" si="1"/>
        <v>479590.74706141592</v>
      </c>
      <c r="W21" s="345">
        <f t="shared" ca="1" si="1"/>
        <v>317259.97145901609</v>
      </c>
      <c r="X21" s="345">
        <f t="shared" si="1"/>
        <v>0</v>
      </c>
      <c r="Y21" s="138"/>
      <c r="Z21" s="345">
        <f t="shared" ca="1" si="5"/>
        <v>796850.71852043201</v>
      </c>
      <c r="AB21" s="345">
        <f t="shared" si="6"/>
        <v>0</v>
      </c>
      <c r="AC21" s="345">
        <f t="shared" ca="1" si="7"/>
        <v>479590.74706141592</v>
      </c>
      <c r="AD21" s="345">
        <f t="shared" ca="1" si="8"/>
        <v>317259.97145901609</v>
      </c>
      <c r="AE21" s="345">
        <f t="shared" si="9"/>
        <v>0</v>
      </c>
      <c r="AG21" s="345">
        <f t="shared" ca="1" si="10"/>
        <v>796850.71852043201</v>
      </c>
    </row>
    <row r="22" spans="2:33">
      <c r="B22" s="246" t="str">
        <f t="shared" si="0"/>
        <v>Feeder works</v>
      </c>
      <c r="D22" t="s">
        <v>7</v>
      </c>
      <c r="E22" t="b">
        <f>IF(ISBLANK(D22), "", INDEX(Asset_groups!$F$7:$F$66, MATCH(D22, Asset_groups!$D$7:$D$66,0))="capex")</f>
        <v>1</v>
      </c>
      <c r="F22" s="12"/>
      <c r="G22" s="106"/>
      <c r="H22" s="346">
        <f>CTN_cost!H22+BGO_cost!H22+BETS_cost!H22+BAS_cost!H22+BAN_cost!H22+GL_cost!H22</f>
        <v>0</v>
      </c>
      <c r="I22" s="343">
        <f>CTN_cost!I22+BGO_cost!I22+BETS_cost!I22+BAS_cost!I22+BAN_cost!I22+GL_cost!I22</f>
        <v>0</v>
      </c>
      <c r="J22" s="344">
        <f>CTN_cost!J22+BGO_cost!J22+BETS_cost!J22+BAS_cost!J22+BAN_cost!J22+GL_cost!J22</f>
        <v>0</v>
      </c>
      <c r="K22" s="343">
        <f>CTN_cost!K22+BGO_cost!K22+BETS_cost!K22+BAS_cost!K22+BAN_cost!K22+GL_cost!K22</f>
        <v>932555</v>
      </c>
      <c r="L22" s="343">
        <f ca="1">CTN_cost!L22+BGO_cost!L22+BETS_cost!L22+BAS_cost!L22+BAN_cost!L22+GL_cost!L22</f>
        <v>1135570.2467116332</v>
      </c>
      <c r="M22" s="344">
        <f>CTN_cost!M22+BGO_cost!M22+BETS_cost!M22+BAS_cost!M22+BAN_cost!M22+GL_cost!M22</f>
        <v>0</v>
      </c>
      <c r="N22" s="343">
        <f>CTN_cost!N22+BGO_cost!N22+BETS_cost!N22+BAS_cost!N22+BAN_cost!N22+GL_cost!N22</f>
        <v>746044</v>
      </c>
      <c r="O22" s="343">
        <f ca="1">CTN_cost!O22+BGO_cost!O22+BETS_cost!O22+BAS_cost!O22+BAN_cost!O22+GL_cost!O22</f>
        <v>918344.24142350641</v>
      </c>
      <c r="P22" s="344">
        <f>CTN_cost!P22+BGO_cost!P22+BETS_cost!P22+BAS_cost!P22+BAN_cost!P22+GL_cost!P22</f>
        <v>0</v>
      </c>
      <c r="Q22" s="343">
        <f>CTN_cost!Q22+BGO_cost!Q22+BETS_cost!Q22+BAS_cost!Q22+BAN_cost!Q22+GL_cost!Q22</f>
        <v>0</v>
      </c>
      <c r="R22" s="343">
        <f>CTN_cost!R22+BGO_cost!R22+BETS_cost!R22+BAS_cost!R22+BAN_cost!R22+GL_cost!R22</f>
        <v>0</v>
      </c>
      <c r="S22" s="344">
        <f>CTN_cost!S22+BGO_cost!S22+BETS_cost!S22+BAS_cost!S22+BAN_cost!S22+GL_cost!S22</f>
        <v>0</v>
      </c>
      <c r="T22" s="138"/>
      <c r="U22" s="345">
        <f t="shared" si="1"/>
        <v>0</v>
      </c>
      <c r="V22" s="345">
        <f t="shared" ca="1" si="1"/>
        <v>2068125.2467116332</v>
      </c>
      <c r="W22" s="345">
        <f t="shared" ca="1" si="1"/>
        <v>1664388.2414235063</v>
      </c>
      <c r="X22" s="345">
        <f t="shared" si="1"/>
        <v>0</v>
      </c>
      <c r="Y22" s="138"/>
      <c r="Z22" s="345">
        <f t="shared" ca="1" si="5"/>
        <v>3732513.4881351395</v>
      </c>
      <c r="AB22" s="345">
        <f t="shared" si="6"/>
        <v>0</v>
      </c>
      <c r="AC22" s="345">
        <f t="shared" ca="1" si="7"/>
        <v>2068125.2467116332</v>
      </c>
      <c r="AD22" s="345">
        <f t="shared" ca="1" si="8"/>
        <v>1664388.2414235063</v>
      </c>
      <c r="AE22" s="345">
        <f t="shared" si="9"/>
        <v>0</v>
      </c>
      <c r="AG22" s="345">
        <f t="shared" ca="1" si="10"/>
        <v>3732513.4881351395</v>
      </c>
    </row>
    <row r="23" spans="2:33">
      <c r="B23" s="246" t="str">
        <f t="shared" si="0"/>
        <v>Feeder works</v>
      </c>
      <c r="D23" t="s">
        <v>8</v>
      </c>
      <c r="E23" t="b">
        <f>IF(ISBLANK(D23), "", INDEX(Asset_groups!$F$7:$F$66, MATCH(D23, Asset_groups!$D$7:$D$66,0))="capex")</f>
        <v>1</v>
      </c>
      <c r="F23" s="12"/>
      <c r="G23" s="106"/>
      <c r="H23" s="346">
        <f>CTN_cost!H23+BGO_cost!H23+BETS_cost!H23+BAS_cost!H23+BAN_cost!H23+GL_cost!H23</f>
        <v>0</v>
      </c>
      <c r="I23" s="343">
        <f>CTN_cost!I23+BGO_cost!I23+BETS_cost!I23+BAS_cost!I23+BAN_cost!I23+GL_cost!I23</f>
        <v>0</v>
      </c>
      <c r="J23" s="344">
        <f>CTN_cost!J23+BGO_cost!J23+BETS_cost!J23+BAS_cost!J23+BAN_cost!J23+GL_cost!J23</f>
        <v>0</v>
      </c>
      <c r="K23" s="343">
        <f>CTN_cost!K23+BGO_cost!K23+BETS_cost!K23+BAS_cost!K23+BAN_cost!K23+GL_cost!K23</f>
        <v>3580940</v>
      </c>
      <c r="L23" s="343">
        <f ca="1">CTN_cost!L23+BGO_cost!L23+BETS_cost!L23+BAS_cost!L23+BAN_cost!L23+GL_cost!L23</f>
        <v>2155355.4955402026</v>
      </c>
      <c r="M23" s="344">
        <f>CTN_cost!M23+BGO_cost!M23+BETS_cost!M23+BAS_cost!M23+BAN_cost!M23+GL_cost!M23</f>
        <v>0</v>
      </c>
      <c r="N23" s="343">
        <f>CTN_cost!N23+BGO_cost!N23+BETS_cost!N23+BAS_cost!N23+BAN_cost!N23+GL_cost!N23</f>
        <v>2685705</v>
      </c>
      <c r="O23" s="343">
        <f ca="1">CTN_cost!O23+BGO_cost!O23+BETS_cost!O23+BAS_cost!O23+BAN_cost!O23+GL_cost!O23</f>
        <v>1627603.1043884843</v>
      </c>
      <c r="P23" s="344">
        <f>CTN_cost!P23+BGO_cost!P23+BETS_cost!P23+BAS_cost!P23+BAN_cost!P23+GL_cost!P23</f>
        <v>0</v>
      </c>
      <c r="Q23" s="343">
        <f>CTN_cost!Q23+BGO_cost!Q23+BETS_cost!Q23+BAS_cost!Q23+BAN_cost!Q23+GL_cost!Q23</f>
        <v>0</v>
      </c>
      <c r="R23" s="343">
        <f>CTN_cost!R23+BGO_cost!R23+BETS_cost!R23+BAS_cost!R23+BAN_cost!R23+GL_cost!R23</f>
        <v>0</v>
      </c>
      <c r="S23" s="344">
        <f>CTN_cost!S23+BGO_cost!S23+BETS_cost!S23+BAS_cost!S23+BAN_cost!S23+GL_cost!S23</f>
        <v>0</v>
      </c>
      <c r="T23" s="138"/>
      <c r="U23" s="345">
        <f t="shared" si="1"/>
        <v>0</v>
      </c>
      <c r="V23" s="345">
        <f t="shared" ca="1" si="1"/>
        <v>5736295.4955402026</v>
      </c>
      <c r="W23" s="345">
        <f t="shared" ca="1" si="1"/>
        <v>4313308.1043884847</v>
      </c>
      <c r="X23" s="345">
        <f t="shared" si="1"/>
        <v>0</v>
      </c>
      <c r="Y23" s="138"/>
      <c r="Z23" s="345">
        <f t="shared" ca="1" si="5"/>
        <v>10049603.599928688</v>
      </c>
      <c r="AB23" s="345">
        <f t="shared" si="6"/>
        <v>0</v>
      </c>
      <c r="AC23" s="345">
        <f t="shared" ca="1" si="7"/>
        <v>5736295.4955402026</v>
      </c>
      <c r="AD23" s="345">
        <f t="shared" ca="1" si="8"/>
        <v>4313308.1043884847</v>
      </c>
      <c r="AE23" s="345">
        <f t="shared" si="9"/>
        <v>0</v>
      </c>
      <c r="AG23" s="345">
        <f t="shared" ca="1" si="10"/>
        <v>10049603.599928688</v>
      </c>
    </row>
    <row r="24" spans="2:33">
      <c r="B24" s="246" t="str">
        <f t="shared" si="0"/>
        <v>Feeder works</v>
      </c>
      <c r="D24" t="s">
        <v>22</v>
      </c>
      <c r="E24" t="b">
        <f>IF(ISBLANK(D24), "", INDEX(Asset_groups!$F$7:$F$66, MATCH(D24, Asset_groups!$D$7:$D$66,0))="capex")</f>
        <v>1</v>
      </c>
      <c r="F24" s="12"/>
      <c r="G24" s="106"/>
      <c r="H24" s="346">
        <f>CTN_cost!H24+BGO_cost!H24+BETS_cost!H24+BAS_cost!H24+BAN_cost!H24+GL_cost!H24</f>
        <v>0</v>
      </c>
      <c r="I24" s="343">
        <f>CTN_cost!I24+BGO_cost!I24+BETS_cost!I24+BAS_cost!I24+BAN_cost!I24+GL_cost!I24</f>
        <v>0</v>
      </c>
      <c r="J24" s="344">
        <f>CTN_cost!J24+BGO_cost!J24+BETS_cost!J24+BAS_cost!J24+BAN_cost!J24+GL_cost!J24</f>
        <v>0</v>
      </c>
      <c r="K24" s="343">
        <f>CTN_cost!K24+BGO_cost!K24+BETS_cost!K24+BAS_cost!K24+BAN_cost!K24+GL_cost!K24</f>
        <v>16400</v>
      </c>
      <c r="L24" s="343">
        <f ca="1">CTN_cost!L24+BGO_cost!L24+BETS_cost!L24+BAS_cost!L24+BAN_cost!L24+GL_cost!L24</f>
        <v>100411.25320350032</v>
      </c>
      <c r="M24" s="344">
        <f>CTN_cost!M24+BGO_cost!M24+BETS_cost!M24+BAS_cost!M24+BAN_cost!M24+GL_cost!M24</f>
        <v>0</v>
      </c>
      <c r="N24" s="343">
        <f>CTN_cost!N24+BGO_cost!N24+BETS_cost!N24+BAS_cost!N24+BAN_cost!N24+GL_cost!N24</f>
        <v>15580</v>
      </c>
      <c r="O24" s="343">
        <f ca="1">CTN_cost!O24+BGO_cost!O24+BETS_cost!O24+BAS_cost!O24+BAN_cost!O24+GL_cost!O24</f>
        <v>96450.7865480287</v>
      </c>
      <c r="P24" s="344">
        <f>CTN_cost!P24+BGO_cost!P24+BETS_cost!P24+BAS_cost!P24+BAN_cost!P24+GL_cost!P24</f>
        <v>0</v>
      </c>
      <c r="Q24" s="343">
        <f>CTN_cost!Q24+BGO_cost!Q24+BETS_cost!Q24+BAS_cost!Q24+BAN_cost!Q24+GL_cost!Q24</f>
        <v>0</v>
      </c>
      <c r="R24" s="343">
        <f>CTN_cost!R24+BGO_cost!R24+BETS_cost!R24+BAS_cost!R24+BAN_cost!R24+GL_cost!R24</f>
        <v>0</v>
      </c>
      <c r="S24" s="344">
        <f>CTN_cost!S24+BGO_cost!S24+BETS_cost!S24+BAS_cost!S24+BAN_cost!S24+GL_cost!S24</f>
        <v>0</v>
      </c>
      <c r="T24" s="138"/>
      <c r="U24" s="345">
        <f t="shared" si="1"/>
        <v>0</v>
      </c>
      <c r="V24" s="345">
        <f t="shared" ca="1" si="1"/>
        <v>116811.25320350032</v>
      </c>
      <c r="W24" s="345">
        <f t="shared" ca="1" si="1"/>
        <v>112030.7865480287</v>
      </c>
      <c r="X24" s="345">
        <f t="shared" si="1"/>
        <v>0</v>
      </c>
      <c r="Y24" s="138"/>
      <c r="Z24" s="345">
        <f t="shared" ca="1" si="5"/>
        <v>228842.03975152902</v>
      </c>
      <c r="AB24" s="345">
        <f t="shared" si="6"/>
        <v>0</v>
      </c>
      <c r="AC24" s="345">
        <f t="shared" ca="1" si="7"/>
        <v>116811.25320350032</v>
      </c>
      <c r="AD24" s="345">
        <f t="shared" ca="1" si="8"/>
        <v>112030.7865480287</v>
      </c>
      <c r="AE24" s="345">
        <f t="shared" si="9"/>
        <v>0</v>
      </c>
      <c r="AG24" s="345">
        <f t="shared" ca="1" si="10"/>
        <v>228842.03975152902</v>
      </c>
    </row>
    <row r="25" spans="2:33">
      <c r="B25" s="246" t="str">
        <f t="shared" si="0"/>
        <v>Feeder works</v>
      </c>
      <c r="D25" t="s">
        <v>116</v>
      </c>
      <c r="E25" t="b">
        <f>IF(ISBLANK(D25), "", INDEX(Asset_groups!$F$7:$F$66, MATCH(D25, Asset_groups!$D$7:$D$66,0))="capex")</f>
        <v>1</v>
      </c>
      <c r="F25" s="12"/>
      <c r="G25" s="106"/>
      <c r="H25" s="346">
        <f>CTN_cost!H25+BGO_cost!H25+BETS_cost!H25+BAS_cost!H25+BAN_cost!H25+GL_cost!H25</f>
        <v>0</v>
      </c>
      <c r="I25" s="343">
        <f>CTN_cost!I25+BGO_cost!I25+BETS_cost!I25+BAS_cost!I25+BAN_cost!I25+GL_cost!I25</f>
        <v>0</v>
      </c>
      <c r="J25" s="344">
        <f>CTN_cost!J25+BGO_cost!J25+BETS_cost!J25+BAS_cost!J25+BAN_cost!J25+GL_cost!J25</f>
        <v>0</v>
      </c>
      <c r="K25" s="343">
        <f>CTN_cost!K25+BGO_cost!K25+BETS_cost!K25+BAS_cost!K25+BAN_cost!K25+GL_cost!K25</f>
        <v>1329270</v>
      </c>
      <c r="L25" s="343">
        <f ca="1">CTN_cost!L25+BGO_cost!L25+BETS_cost!L25+BAS_cost!L25+BAN_cost!L25+GL_cost!L25</f>
        <v>208465.97973920306</v>
      </c>
      <c r="M25" s="344">
        <f>CTN_cost!M25+BGO_cost!M25+BETS_cost!M25+BAS_cost!M25+BAN_cost!M25+GL_cost!M25</f>
        <v>0</v>
      </c>
      <c r="N25" s="343">
        <f>CTN_cost!N25+BGO_cost!N25+BETS_cost!N25+BAS_cost!N25+BAN_cost!N25+GL_cost!N25</f>
        <v>1115235</v>
      </c>
      <c r="O25" s="343">
        <f ca="1">CTN_cost!O25+BGO_cost!O25+BETS_cost!O25+BAS_cost!O25+BAN_cost!O25+GL_cost!O25</f>
        <v>177348.75064809166</v>
      </c>
      <c r="P25" s="344">
        <f>CTN_cost!P25+BGO_cost!P25+BETS_cost!P25+BAS_cost!P25+BAN_cost!P25+GL_cost!P25</f>
        <v>0</v>
      </c>
      <c r="Q25" s="343">
        <f>CTN_cost!Q25+BGO_cost!Q25+BETS_cost!Q25+BAS_cost!Q25+BAN_cost!Q25+GL_cost!Q25</f>
        <v>0</v>
      </c>
      <c r="R25" s="343">
        <f>CTN_cost!R25+BGO_cost!R25+BETS_cost!R25+BAS_cost!R25+BAN_cost!R25+GL_cost!R25</f>
        <v>0</v>
      </c>
      <c r="S25" s="344">
        <f>CTN_cost!S25+BGO_cost!S25+BETS_cost!S25+BAS_cost!S25+BAN_cost!S25+GL_cost!S25</f>
        <v>0</v>
      </c>
      <c r="T25" s="138"/>
      <c r="U25" s="345">
        <f t="shared" si="1"/>
        <v>0</v>
      </c>
      <c r="V25" s="345">
        <f t="shared" ca="1" si="1"/>
        <v>1537735.9797392031</v>
      </c>
      <c r="W25" s="345">
        <f t="shared" ca="1" si="1"/>
        <v>1292583.7506480915</v>
      </c>
      <c r="X25" s="345">
        <f t="shared" si="1"/>
        <v>0</v>
      </c>
      <c r="Y25" s="138"/>
      <c r="Z25" s="345">
        <f t="shared" ca="1" si="5"/>
        <v>2830319.7303872947</v>
      </c>
      <c r="AB25" s="345">
        <f t="shared" si="6"/>
        <v>0</v>
      </c>
      <c r="AC25" s="345">
        <f t="shared" ca="1" si="7"/>
        <v>1537735.9797392031</v>
      </c>
      <c r="AD25" s="345">
        <f t="shared" ca="1" si="8"/>
        <v>1292583.7506480915</v>
      </c>
      <c r="AE25" s="345">
        <f t="shared" si="9"/>
        <v>0</v>
      </c>
      <c r="AG25" s="345">
        <f t="shared" ca="1" si="10"/>
        <v>2830319.7303872947</v>
      </c>
    </row>
    <row r="26" spans="2:33">
      <c r="B26" s="246" t="str">
        <f t="shared" si="0"/>
        <v>Feeder works</v>
      </c>
      <c r="D26" t="s">
        <v>117</v>
      </c>
      <c r="E26" t="b">
        <f>IF(ISBLANK(D26), "", INDEX(Asset_groups!$F$7:$F$66, MATCH(D26, Asset_groups!$D$7:$D$66,0))="capex")</f>
        <v>1</v>
      </c>
      <c r="F26" s="12"/>
      <c r="G26" s="106"/>
      <c r="H26" s="346">
        <f>CTN_cost!H26+BGO_cost!H26+BETS_cost!H26+BAS_cost!H26+BAN_cost!H26+GL_cost!H26</f>
        <v>0</v>
      </c>
      <c r="I26" s="343">
        <f>CTN_cost!I26+BGO_cost!I26+BETS_cost!I26+BAS_cost!I26+BAN_cost!I26+GL_cost!I26</f>
        <v>0</v>
      </c>
      <c r="J26" s="344">
        <f>CTN_cost!J26+BGO_cost!J26+BETS_cost!J26+BAS_cost!J26+BAN_cost!J26+GL_cost!J26</f>
        <v>0</v>
      </c>
      <c r="K26" s="343">
        <f>CTN_cost!K26+BGO_cost!K26+BETS_cost!K26+BAS_cost!K26+BAN_cost!K26+GL_cost!K26</f>
        <v>68115</v>
      </c>
      <c r="L26" s="343">
        <f ca="1">CTN_cost!L26+BGO_cost!L26+BETS_cost!L26+BAS_cost!L26+BAN_cost!L26+GL_cost!L26</f>
        <v>44790.506947899215</v>
      </c>
      <c r="M26" s="344">
        <f>CTN_cost!M26+BGO_cost!M26+BETS_cost!M26+BAS_cost!M26+BAN_cost!M26+GL_cost!M26</f>
        <v>0</v>
      </c>
      <c r="N26" s="343">
        <f>CTN_cost!N26+BGO_cost!N26+BETS_cost!N26+BAS_cost!N26+BAN_cost!N26+GL_cost!N26</f>
        <v>68115</v>
      </c>
      <c r="O26" s="343">
        <f ca="1">CTN_cost!O26+BGO_cost!O26+BETS_cost!O26+BAS_cost!O26+BAN_cost!O26+GL_cost!O26</f>
        <v>44684.719220280589</v>
      </c>
      <c r="P26" s="344">
        <f>CTN_cost!P26+BGO_cost!P26+BETS_cost!P26+BAS_cost!P26+BAN_cost!P26+GL_cost!P26</f>
        <v>0</v>
      </c>
      <c r="Q26" s="343">
        <f>CTN_cost!Q26+BGO_cost!Q26+BETS_cost!Q26+BAS_cost!Q26+BAN_cost!Q26+GL_cost!Q26</f>
        <v>0</v>
      </c>
      <c r="R26" s="343">
        <f>CTN_cost!R26+BGO_cost!R26+BETS_cost!R26+BAS_cost!R26+BAN_cost!R26+GL_cost!R26</f>
        <v>0</v>
      </c>
      <c r="S26" s="344">
        <f>CTN_cost!S26+BGO_cost!S26+BETS_cost!S26+BAS_cost!S26+BAN_cost!S26+GL_cost!S26</f>
        <v>0</v>
      </c>
      <c r="T26" s="138"/>
      <c r="U26" s="345">
        <f t="shared" si="1"/>
        <v>0</v>
      </c>
      <c r="V26" s="345">
        <f t="shared" ca="1" si="1"/>
        <v>112905.50694789921</v>
      </c>
      <c r="W26" s="345">
        <f t="shared" ca="1" si="1"/>
        <v>112799.71922028059</v>
      </c>
      <c r="X26" s="345">
        <f t="shared" si="1"/>
        <v>0</v>
      </c>
      <c r="Y26" s="138"/>
      <c r="Z26" s="345">
        <f t="shared" ca="1" si="5"/>
        <v>225705.2261681798</v>
      </c>
      <c r="AB26" s="345">
        <f t="shared" si="6"/>
        <v>0</v>
      </c>
      <c r="AC26" s="345">
        <f t="shared" ca="1" si="7"/>
        <v>112905.50694789921</v>
      </c>
      <c r="AD26" s="345">
        <f t="shared" ca="1" si="8"/>
        <v>112799.71922028059</v>
      </c>
      <c r="AE26" s="345">
        <f t="shared" si="9"/>
        <v>0</v>
      </c>
      <c r="AG26" s="345">
        <f t="shared" ca="1" si="10"/>
        <v>225705.2261681798</v>
      </c>
    </row>
    <row r="27" spans="2:33">
      <c r="B27" s="246" t="str">
        <f t="shared" si="0"/>
        <v>Feeder works</v>
      </c>
      <c r="D27" t="s">
        <v>118</v>
      </c>
      <c r="E27" t="b">
        <f>IF(ISBLANK(D27), "", INDEX(Asset_groups!$F$7:$F$66, MATCH(D27, Asset_groups!$D$7:$D$66,0))="capex")</f>
        <v>1</v>
      </c>
      <c r="F27" s="12"/>
      <c r="G27" s="106"/>
      <c r="H27" s="346">
        <f>CTN_cost!H27+BGO_cost!H27+BETS_cost!H27+BAS_cost!H27+BAN_cost!H27+GL_cost!H27</f>
        <v>0</v>
      </c>
      <c r="I27" s="343">
        <f>CTN_cost!I27+BGO_cost!I27+BETS_cost!I27+BAS_cost!I27+BAN_cost!I27+GL_cost!I27</f>
        <v>0</v>
      </c>
      <c r="J27" s="344">
        <f>CTN_cost!J27+BGO_cost!J27+BETS_cost!J27+BAS_cost!J27+BAN_cost!J27+GL_cost!J27</f>
        <v>0</v>
      </c>
      <c r="K27" s="343">
        <f>CTN_cost!K27+BGO_cost!K27+BETS_cost!K27+BAS_cost!K27+BAN_cost!K27+GL_cost!K27</f>
        <v>1894022</v>
      </c>
      <c r="L27" s="343">
        <f ca="1">CTN_cost!L27+BGO_cost!L27+BETS_cost!L27+BAS_cost!L27+BAN_cost!L27+GL_cost!L27</f>
        <v>456224.33524368628</v>
      </c>
      <c r="M27" s="344">
        <f>CTN_cost!M27+BGO_cost!M27+BETS_cost!M27+BAS_cost!M27+BAN_cost!M27+GL_cost!M27</f>
        <v>0</v>
      </c>
      <c r="N27" s="343">
        <f>CTN_cost!N27+BGO_cost!N27+BETS_cost!N27+BAS_cost!N27+BAN_cost!N27+GL_cost!N27</f>
        <v>874164</v>
      </c>
      <c r="O27" s="343">
        <f ca="1">CTN_cost!O27+BGO_cost!O27+BETS_cost!O27+BAS_cost!O27+BAN_cost!O27+GL_cost!O27</f>
        <v>213580.04832450801</v>
      </c>
      <c r="P27" s="344">
        <f>CTN_cost!P27+BGO_cost!P27+BETS_cost!P27+BAS_cost!P27+BAN_cost!P27+GL_cost!P27</f>
        <v>0</v>
      </c>
      <c r="Q27" s="343">
        <f>CTN_cost!Q27+BGO_cost!Q27+BETS_cost!Q27+BAS_cost!Q27+BAN_cost!Q27+GL_cost!Q27</f>
        <v>0</v>
      </c>
      <c r="R27" s="343">
        <f>CTN_cost!R27+BGO_cost!R27+BETS_cost!R27+BAS_cost!R27+BAN_cost!R27+GL_cost!R27</f>
        <v>0</v>
      </c>
      <c r="S27" s="344">
        <f>CTN_cost!S27+BGO_cost!S27+BETS_cost!S27+BAS_cost!S27+BAN_cost!S27+GL_cost!S27</f>
        <v>0</v>
      </c>
      <c r="T27" s="138"/>
      <c r="U27" s="345">
        <f t="shared" si="1"/>
        <v>0</v>
      </c>
      <c r="V27" s="345">
        <f t="shared" ca="1" si="1"/>
        <v>2350246.3352436861</v>
      </c>
      <c r="W27" s="345">
        <f t="shared" ca="1" si="1"/>
        <v>1087744.0483245081</v>
      </c>
      <c r="X27" s="345">
        <f t="shared" si="1"/>
        <v>0</v>
      </c>
      <c r="Y27" s="138"/>
      <c r="Z27" s="345">
        <f t="shared" ca="1" si="5"/>
        <v>3437990.3835681942</v>
      </c>
      <c r="AB27" s="345">
        <f t="shared" si="6"/>
        <v>0</v>
      </c>
      <c r="AC27" s="345">
        <f t="shared" ca="1" si="7"/>
        <v>2350246.3352436861</v>
      </c>
      <c r="AD27" s="345">
        <f t="shared" ca="1" si="8"/>
        <v>1087744.0483245081</v>
      </c>
      <c r="AE27" s="345">
        <f t="shared" si="9"/>
        <v>0</v>
      </c>
      <c r="AG27" s="345">
        <f t="shared" ca="1" si="10"/>
        <v>3437990.3835681942</v>
      </c>
    </row>
    <row r="28" spans="2:33">
      <c r="B28" s="246" t="str">
        <f t="shared" ref="B28:B36" si="11">B27</f>
        <v>Feeder works</v>
      </c>
      <c r="D28" t="s">
        <v>143</v>
      </c>
      <c r="E28" t="b">
        <f>IF(ISBLANK(D28), "", INDEX(Asset_groups!$F$7:$F$66, MATCH(D28, Asset_groups!$D$7:$D$66,0))="capex")</f>
        <v>1</v>
      </c>
      <c r="F28" s="12"/>
      <c r="G28" s="106"/>
      <c r="H28" s="346">
        <f>CTN_cost!H28+BGO_cost!H28+BETS_cost!H28+BAS_cost!H28+BAN_cost!H28+GL_cost!H28</f>
        <v>0</v>
      </c>
      <c r="I28" s="343">
        <f>CTN_cost!I28+BGO_cost!I28+BETS_cost!I28+BAS_cost!I28+BAN_cost!I28+GL_cost!I28</f>
        <v>0</v>
      </c>
      <c r="J28" s="344">
        <f>CTN_cost!J28+BGO_cost!J28+BETS_cost!J28+BAS_cost!J28+BAN_cost!J28+GL_cost!J28</f>
        <v>0</v>
      </c>
      <c r="K28" s="343">
        <f>CTN_cost!K28+BGO_cost!K28+BETS_cost!K28+BAS_cost!K28+BAN_cost!K28+GL_cost!K28</f>
        <v>1062754</v>
      </c>
      <c r="L28" s="343">
        <f ca="1">CTN_cost!L28+BGO_cost!L28+BETS_cost!L28+BAS_cost!L28+BAN_cost!L28+GL_cost!L28</f>
        <v>0</v>
      </c>
      <c r="M28" s="344">
        <f>CTN_cost!M28+BGO_cost!M28+BETS_cost!M28+BAS_cost!M28+BAN_cost!M28+GL_cost!M28</f>
        <v>0</v>
      </c>
      <c r="N28" s="343">
        <f>CTN_cost!N28+BGO_cost!N28+BETS_cost!N28+BAS_cost!N28+BAN_cost!N28+GL_cost!N28</f>
        <v>1642438</v>
      </c>
      <c r="O28" s="343">
        <f ca="1">CTN_cost!O28+BGO_cost!O28+BETS_cost!O28+BAS_cost!O28+BAN_cost!O28+GL_cost!O28</f>
        <v>0</v>
      </c>
      <c r="P28" s="344">
        <f>CTN_cost!P28+BGO_cost!P28+BETS_cost!P28+BAS_cost!P28+BAN_cost!P28+GL_cost!P28</f>
        <v>0</v>
      </c>
      <c r="Q28" s="343">
        <f>CTN_cost!Q28+BGO_cost!Q28+BETS_cost!Q28+BAS_cost!Q28+BAN_cost!Q28+GL_cost!Q28</f>
        <v>0</v>
      </c>
      <c r="R28" s="343">
        <f>CTN_cost!R28+BGO_cost!R28+BETS_cost!R28+BAS_cost!R28+BAN_cost!R28+GL_cost!R28</f>
        <v>0</v>
      </c>
      <c r="S28" s="344">
        <f>CTN_cost!S28+BGO_cost!S28+BETS_cost!S28+BAS_cost!S28+BAN_cost!S28+GL_cost!S28</f>
        <v>0</v>
      </c>
      <c r="T28" s="138"/>
      <c r="U28" s="345">
        <f t="shared" si="1"/>
        <v>0</v>
      </c>
      <c r="V28" s="345">
        <f t="shared" ca="1" si="1"/>
        <v>1062754</v>
      </c>
      <c r="W28" s="345">
        <f t="shared" ca="1" si="1"/>
        <v>1642438</v>
      </c>
      <c r="X28" s="345">
        <f t="shared" si="1"/>
        <v>0</v>
      </c>
      <c r="Y28" s="138"/>
      <c r="Z28" s="345">
        <f t="shared" ca="1" si="5"/>
        <v>2705192</v>
      </c>
      <c r="AB28" s="345">
        <f t="shared" si="6"/>
        <v>0</v>
      </c>
      <c r="AC28" s="345">
        <f t="shared" ca="1" si="7"/>
        <v>1062754</v>
      </c>
      <c r="AD28" s="345">
        <f t="shared" ca="1" si="8"/>
        <v>1642438</v>
      </c>
      <c r="AE28" s="345">
        <f t="shared" si="9"/>
        <v>0</v>
      </c>
      <c r="AG28" s="345">
        <f t="shared" ca="1" si="10"/>
        <v>2705192</v>
      </c>
    </row>
    <row r="29" spans="2:33">
      <c r="B29" s="246" t="str">
        <f t="shared" si="11"/>
        <v>Feeder works</v>
      </c>
      <c r="D29" t="s">
        <v>181</v>
      </c>
      <c r="E29" t="b">
        <f>IF(ISBLANK(D29), "", INDEX(Asset_groups!$F$7:$F$66, MATCH(D29, Asset_groups!$D$7:$D$66,0))="capex")</f>
        <v>1</v>
      </c>
      <c r="F29" s="12"/>
      <c r="G29" s="106"/>
      <c r="H29" s="346">
        <f>CTN_cost!H29+BGO_cost!H29+BETS_cost!H29+BAS_cost!H29+BAN_cost!H29+GL_cost!H29</f>
        <v>0</v>
      </c>
      <c r="I29" s="343">
        <f>CTN_cost!I29+BGO_cost!I29+BETS_cost!I29+BAS_cost!I29+BAN_cost!I29+GL_cost!I29</f>
        <v>0</v>
      </c>
      <c r="J29" s="344">
        <f>CTN_cost!J29+BGO_cost!J29+BETS_cost!J29+BAS_cost!J29+BAN_cost!J29+GL_cost!J29</f>
        <v>0</v>
      </c>
      <c r="K29" s="343">
        <f>CTN_cost!K29+BGO_cost!K29+BETS_cost!K29+BAS_cost!K29+BAN_cost!K29+GL_cost!K29</f>
        <v>874528</v>
      </c>
      <c r="L29" s="343">
        <f ca="1">CTN_cost!L29+BGO_cost!L29+BETS_cost!L29+BAS_cost!L29+BAN_cost!L29+GL_cost!L29</f>
        <v>0</v>
      </c>
      <c r="M29" s="344">
        <f>CTN_cost!M29+BGO_cost!M29+BETS_cost!M29+BAS_cost!M29+BAN_cost!M29+GL_cost!M29</f>
        <v>0</v>
      </c>
      <c r="N29" s="343">
        <f>CTN_cost!N29+BGO_cost!N29+BETS_cost!N29+BAS_cost!N29+BAN_cost!N29+GL_cost!N29</f>
        <v>864523</v>
      </c>
      <c r="O29" s="343">
        <f ca="1">CTN_cost!O29+BGO_cost!O29+BETS_cost!O29+BAS_cost!O29+BAN_cost!O29+GL_cost!O29</f>
        <v>0</v>
      </c>
      <c r="P29" s="344">
        <f>CTN_cost!P29+BGO_cost!P29+BETS_cost!P29+BAS_cost!P29+BAN_cost!P29+GL_cost!P29</f>
        <v>0</v>
      </c>
      <c r="Q29" s="343">
        <f>CTN_cost!Q29+BGO_cost!Q29+BETS_cost!Q29+BAS_cost!Q29+BAN_cost!Q29+GL_cost!Q29</f>
        <v>0</v>
      </c>
      <c r="R29" s="343">
        <f>CTN_cost!R29+BGO_cost!R29+BETS_cost!R29+BAS_cost!R29+BAN_cost!R29+GL_cost!R29</f>
        <v>0</v>
      </c>
      <c r="S29" s="344">
        <f>CTN_cost!S29+BGO_cost!S29+BETS_cost!S29+BAS_cost!S29+BAN_cost!S29+GL_cost!S29</f>
        <v>0</v>
      </c>
      <c r="T29" s="138"/>
      <c r="U29" s="345">
        <f t="shared" si="1"/>
        <v>0</v>
      </c>
      <c r="V29" s="345">
        <f t="shared" ca="1" si="1"/>
        <v>874528</v>
      </c>
      <c r="W29" s="345">
        <f t="shared" ca="1" si="1"/>
        <v>864523</v>
      </c>
      <c r="X29" s="345">
        <f t="shared" si="1"/>
        <v>0</v>
      </c>
      <c r="Y29" s="138"/>
      <c r="Z29" s="345">
        <f t="shared" ca="1" si="5"/>
        <v>1739051</v>
      </c>
      <c r="AB29" s="345">
        <f t="shared" si="6"/>
        <v>0</v>
      </c>
      <c r="AC29" s="345">
        <f t="shared" ca="1" si="7"/>
        <v>874528</v>
      </c>
      <c r="AD29" s="345">
        <f t="shared" ca="1" si="8"/>
        <v>864523</v>
      </c>
      <c r="AE29" s="345">
        <f t="shared" si="9"/>
        <v>0</v>
      </c>
      <c r="AG29" s="345">
        <f t="shared" ca="1" si="10"/>
        <v>1739051</v>
      </c>
    </row>
    <row r="30" spans="2:33">
      <c r="B30" s="246" t="str">
        <f t="shared" si="11"/>
        <v>Feeder works</v>
      </c>
      <c r="D30" t="s">
        <v>165</v>
      </c>
      <c r="E30" t="b">
        <f>IF(ISBLANK(D30), "", INDEX(Asset_groups!$F$7:$F$66, MATCH(D30, Asset_groups!$D$7:$D$66,0))="capex")</f>
        <v>1</v>
      </c>
      <c r="F30" s="12"/>
      <c r="G30" s="106"/>
      <c r="H30" s="346">
        <f>CTN_cost!H30+BGO_cost!H30+BETS_cost!H30+BAS_cost!H30+BAN_cost!H30+GL_cost!H30</f>
        <v>0</v>
      </c>
      <c r="I30" s="343">
        <f>CTN_cost!I30+BGO_cost!I30+BETS_cost!I30+BAS_cost!I30+BAN_cost!I30+GL_cost!I30</f>
        <v>0</v>
      </c>
      <c r="J30" s="344">
        <f>CTN_cost!J30+BGO_cost!J30+BETS_cost!J30+BAS_cost!J30+BAN_cost!J30+GL_cost!J30</f>
        <v>0</v>
      </c>
      <c r="K30" s="343">
        <f>CTN_cost!K30+BGO_cost!K30+BETS_cost!K30+BAS_cost!K30+BAN_cost!K30+GL_cost!K30</f>
        <v>4186416</v>
      </c>
      <c r="L30" s="343">
        <f ca="1">CTN_cost!L30+BGO_cost!L30+BETS_cost!L30+BAS_cost!L30+BAN_cost!L30+GL_cost!L30</f>
        <v>0</v>
      </c>
      <c r="M30" s="344">
        <f>CTN_cost!M30+BGO_cost!M30+BETS_cost!M30+BAS_cost!M30+BAN_cost!M30+GL_cost!M30</f>
        <v>0</v>
      </c>
      <c r="N30" s="343">
        <f>CTN_cost!N30+BGO_cost!N30+BETS_cost!N30+BAS_cost!N30+BAN_cost!N30+GL_cost!N30</f>
        <v>4129008</v>
      </c>
      <c r="O30" s="343">
        <f ca="1">CTN_cost!O30+BGO_cost!O30+BETS_cost!O30+BAS_cost!O30+BAN_cost!O30+GL_cost!O30</f>
        <v>0</v>
      </c>
      <c r="P30" s="344">
        <f>CTN_cost!P30+BGO_cost!P30+BETS_cost!P30+BAS_cost!P30+BAN_cost!P30+GL_cost!P30</f>
        <v>0</v>
      </c>
      <c r="Q30" s="343">
        <f>CTN_cost!Q30+BGO_cost!Q30+BETS_cost!Q30+BAS_cost!Q30+BAN_cost!Q30+GL_cost!Q30</f>
        <v>0</v>
      </c>
      <c r="R30" s="343">
        <f>CTN_cost!R30+BGO_cost!R30+BETS_cost!R30+BAS_cost!R30+BAN_cost!R30+GL_cost!R30</f>
        <v>0</v>
      </c>
      <c r="S30" s="344">
        <f>CTN_cost!S30+BGO_cost!S30+BETS_cost!S30+BAS_cost!S30+BAN_cost!S30+GL_cost!S30</f>
        <v>0</v>
      </c>
      <c r="T30" s="138"/>
      <c r="U30" s="345">
        <f t="shared" si="1"/>
        <v>0</v>
      </c>
      <c r="V30" s="345">
        <f t="shared" ca="1" si="1"/>
        <v>4186416</v>
      </c>
      <c r="W30" s="345">
        <f t="shared" ca="1" si="1"/>
        <v>4129008</v>
      </c>
      <c r="X30" s="345">
        <f t="shared" si="1"/>
        <v>0</v>
      </c>
      <c r="Y30" s="138"/>
      <c r="Z30" s="345">
        <f t="shared" ca="1" si="5"/>
        <v>8315424</v>
      </c>
      <c r="AB30" s="345">
        <f t="shared" si="6"/>
        <v>0</v>
      </c>
      <c r="AC30" s="345">
        <f t="shared" ca="1" si="7"/>
        <v>4186416</v>
      </c>
      <c r="AD30" s="345">
        <f t="shared" ca="1" si="8"/>
        <v>4129008</v>
      </c>
      <c r="AE30" s="345">
        <f t="shared" si="9"/>
        <v>0</v>
      </c>
      <c r="AG30" s="345">
        <f t="shared" ca="1" si="10"/>
        <v>8315424</v>
      </c>
    </row>
    <row r="31" spans="2:33">
      <c r="B31" s="246" t="str">
        <f t="shared" si="11"/>
        <v>Feeder works</v>
      </c>
      <c r="D31" t="s">
        <v>175</v>
      </c>
      <c r="E31" t="b">
        <f>IF(ISBLANK(D31), "", INDEX(Asset_groups!$F$7:$F$66, MATCH(D31, Asset_groups!$D$7:$D$66,0))="capex")</f>
        <v>1</v>
      </c>
      <c r="F31" s="12"/>
      <c r="G31" s="106"/>
      <c r="H31" s="346">
        <f>CTN_cost!H31+BGO_cost!H31+BETS_cost!H31+BAS_cost!H31+BAN_cost!H31+GL_cost!H31</f>
        <v>0</v>
      </c>
      <c r="I31" s="343">
        <f>CTN_cost!I31+BGO_cost!I31+BETS_cost!I31+BAS_cost!I31+BAN_cost!I31+GL_cost!I31</f>
        <v>0</v>
      </c>
      <c r="J31" s="344">
        <f>CTN_cost!J31+BGO_cost!J31+BETS_cost!J31+BAS_cost!J31+BAN_cost!J31+GL_cost!J31</f>
        <v>0</v>
      </c>
      <c r="K31" s="343">
        <f>CTN_cost!K31+BGO_cost!K31+BETS_cost!K31+BAS_cost!K31+BAN_cost!K31+GL_cost!K31</f>
        <v>800379</v>
      </c>
      <c r="L31" s="343">
        <f ca="1">CTN_cost!L31+BGO_cost!L31+BETS_cost!L31+BAS_cost!L31+BAN_cost!L31+GL_cost!L31</f>
        <v>0</v>
      </c>
      <c r="M31" s="344">
        <f>CTN_cost!M31+BGO_cost!M31+BETS_cost!M31+BAS_cost!M31+BAN_cost!M31+GL_cost!M31</f>
        <v>0</v>
      </c>
      <c r="N31" s="343">
        <f>CTN_cost!N31+BGO_cost!N31+BETS_cost!N31+BAS_cost!N31+BAN_cost!N31+GL_cost!N31</f>
        <v>0</v>
      </c>
      <c r="O31" s="343">
        <f ca="1">CTN_cost!O31+BGO_cost!O31+BETS_cost!O31+BAS_cost!O31+BAN_cost!O31+GL_cost!O31</f>
        <v>0</v>
      </c>
      <c r="P31" s="344">
        <f>CTN_cost!P31+BGO_cost!P31+BETS_cost!P31+BAS_cost!P31+BAN_cost!P31+GL_cost!P31</f>
        <v>0</v>
      </c>
      <c r="Q31" s="343">
        <f>CTN_cost!Q31+BGO_cost!Q31+BETS_cost!Q31+BAS_cost!Q31+BAN_cost!Q31+GL_cost!Q31</f>
        <v>0</v>
      </c>
      <c r="R31" s="343">
        <f>CTN_cost!R31+BGO_cost!R31+BETS_cost!R31+BAS_cost!R31+BAN_cost!R31+GL_cost!R31</f>
        <v>0</v>
      </c>
      <c r="S31" s="344">
        <f>CTN_cost!S31+BGO_cost!S31+BETS_cost!S31+BAS_cost!S31+BAN_cost!S31+GL_cost!S31</f>
        <v>0</v>
      </c>
      <c r="T31" s="138"/>
      <c r="U31" s="345">
        <f t="shared" si="1"/>
        <v>0</v>
      </c>
      <c r="V31" s="345">
        <f t="shared" ca="1" si="1"/>
        <v>800379</v>
      </c>
      <c r="W31" s="345">
        <f t="shared" ca="1" si="1"/>
        <v>0</v>
      </c>
      <c r="X31" s="345">
        <f t="shared" si="1"/>
        <v>0</v>
      </c>
      <c r="Y31" s="138"/>
      <c r="Z31" s="345">
        <f t="shared" ca="1" si="5"/>
        <v>800379</v>
      </c>
      <c r="AB31" s="345">
        <f t="shared" si="6"/>
        <v>0</v>
      </c>
      <c r="AC31" s="345">
        <f t="shared" ca="1" si="7"/>
        <v>800379</v>
      </c>
      <c r="AD31" s="345">
        <f t="shared" ca="1" si="8"/>
        <v>0</v>
      </c>
      <c r="AE31" s="345">
        <f t="shared" si="9"/>
        <v>0</v>
      </c>
      <c r="AG31" s="345">
        <f t="shared" ca="1" si="10"/>
        <v>800379</v>
      </c>
    </row>
    <row r="32" spans="2:33">
      <c r="B32" s="246" t="str">
        <f t="shared" si="11"/>
        <v>Feeder works</v>
      </c>
      <c r="D32" t="s">
        <v>152</v>
      </c>
      <c r="E32" t="b">
        <f>IF(ISBLANK(D32), "", INDEX(Asset_groups!$F$7:$F$66, MATCH(D32, Asset_groups!$D$7:$D$66,0))="capex")</f>
        <v>1</v>
      </c>
      <c r="F32" s="12"/>
      <c r="G32" s="106"/>
      <c r="H32" s="346">
        <f>CTN_cost!H32+BGO_cost!H32+BETS_cost!H32+BAS_cost!H32+BAN_cost!H32+GL_cost!H32</f>
        <v>0</v>
      </c>
      <c r="I32" s="343">
        <f>CTN_cost!I32+BGO_cost!I32+BETS_cost!I32+BAS_cost!I32+BAN_cost!I32+GL_cost!I32</f>
        <v>0</v>
      </c>
      <c r="J32" s="344">
        <f>CTN_cost!J32+BGO_cost!J32+BETS_cost!J32+BAS_cost!J32+BAN_cost!J32+GL_cost!J32</f>
        <v>0</v>
      </c>
      <c r="K32" s="343">
        <f>CTN_cost!K32+BGO_cost!K32+BETS_cost!K32+BAS_cost!K32+BAN_cost!K32+GL_cost!K32</f>
        <v>5638216</v>
      </c>
      <c r="L32" s="343">
        <f ca="1">CTN_cost!L32+BGO_cost!L32+BETS_cost!L32+BAS_cost!L32+BAN_cost!L32+GL_cost!L32</f>
        <v>0</v>
      </c>
      <c r="M32" s="344">
        <f>CTN_cost!M32+BGO_cost!M32+BETS_cost!M32+BAS_cost!M32+BAN_cost!M32+GL_cost!M32</f>
        <v>0</v>
      </c>
      <c r="N32" s="343">
        <f>CTN_cost!N32+BGO_cost!N32+BETS_cost!N32+BAS_cost!N32+BAN_cost!N32+GL_cost!N32</f>
        <v>3523885</v>
      </c>
      <c r="O32" s="343">
        <f ca="1">CTN_cost!O32+BGO_cost!O32+BETS_cost!O32+BAS_cost!O32+BAN_cost!O32+GL_cost!O32</f>
        <v>0</v>
      </c>
      <c r="P32" s="344">
        <f>CTN_cost!P32+BGO_cost!P32+BETS_cost!P32+BAS_cost!P32+BAN_cost!P32+GL_cost!P32</f>
        <v>0</v>
      </c>
      <c r="Q32" s="343">
        <f>CTN_cost!Q32+BGO_cost!Q32+BETS_cost!Q32+BAS_cost!Q32+BAN_cost!Q32+GL_cost!Q32</f>
        <v>0</v>
      </c>
      <c r="R32" s="343">
        <f>CTN_cost!R32+BGO_cost!R32+BETS_cost!R32+BAS_cost!R32+BAN_cost!R32+GL_cost!R32</f>
        <v>0</v>
      </c>
      <c r="S32" s="344">
        <f>CTN_cost!S32+BGO_cost!S32+BETS_cost!S32+BAS_cost!S32+BAN_cost!S32+GL_cost!S32</f>
        <v>0</v>
      </c>
      <c r="T32" s="138"/>
      <c r="U32" s="345">
        <f t="shared" si="1"/>
        <v>0</v>
      </c>
      <c r="V32" s="345">
        <f t="shared" ca="1" si="1"/>
        <v>5638216</v>
      </c>
      <c r="W32" s="345">
        <f t="shared" ca="1" si="1"/>
        <v>3523885</v>
      </c>
      <c r="X32" s="345">
        <f t="shared" si="1"/>
        <v>0</v>
      </c>
      <c r="Y32" s="138"/>
      <c r="Z32" s="345">
        <f t="shared" ca="1" si="5"/>
        <v>9162101</v>
      </c>
      <c r="AB32" s="345">
        <f t="shared" si="6"/>
        <v>0</v>
      </c>
      <c r="AC32" s="345">
        <f t="shared" ca="1" si="7"/>
        <v>5638216</v>
      </c>
      <c r="AD32" s="345">
        <f t="shared" ca="1" si="8"/>
        <v>3523885</v>
      </c>
      <c r="AE32" s="345">
        <f t="shared" si="9"/>
        <v>0</v>
      </c>
      <c r="AG32" s="345">
        <f t="shared" ca="1" si="10"/>
        <v>9162101</v>
      </c>
    </row>
    <row r="33" spans="1:33">
      <c r="B33" s="246" t="str">
        <f t="shared" si="11"/>
        <v>Feeder works</v>
      </c>
      <c r="D33" t="s">
        <v>153</v>
      </c>
      <c r="E33" t="b">
        <f>IF(ISBLANK(D33), "", INDEX(Asset_groups!$F$7:$F$66, MATCH(D33, Asset_groups!$D$7:$D$66,0))="capex")</f>
        <v>1</v>
      </c>
      <c r="F33" s="12"/>
      <c r="G33" s="106"/>
      <c r="H33" s="346">
        <f>CTN_cost!H33+BGO_cost!H33+BETS_cost!H33+BAS_cost!H33+BAN_cost!H33+GL_cost!H33</f>
        <v>0</v>
      </c>
      <c r="I33" s="343">
        <f>CTN_cost!I33+BGO_cost!I33+BETS_cost!I33+BAS_cost!I33+BAN_cost!I33+GL_cost!I33</f>
        <v>0</v>
      </c>
      <c r="J33" s="344">
        <f>CTN_cost!J33+BGO_cost!J33+BETS_cost!J33+BAS_cost!J33+BAN_cost!J33+GL_cost!J33</f>
        <v>0</v>
      </c>
      <c r="K33" s="343">
        <f>CTN_cost!K33+BGO_cost!K33+BETS_cost!K33+BAS_cost!K33+BAN_cost!K33+GL_cost!K33</f>
        <v>4802274</v>
      </c>
      <c r="L33" s="343">
        <f ca="1">CTN_cost!L33+BGO_cost!L33+BETS_cost!L33+BAS_cost!L33+BAN_cost!L33+GL_cost!L33</f>
        <v>0</v>
      </c>
      <c r="M33" s="344">
        <f>CTN_cost!M33+BGO_cost!M33+BETS_cost!M33+BAS_cost!M33+BAN_cost!M33+GL_cost!M33</f>
        <v>0</v>
      </c>
      <c r="N33" s="343">
        <f>CTN_cost!N33+BGO_cost!N33+BETS_cost!N33+BAS_cost!N33+BAN_cost!N33+GL_cost!N33</f>
        <v>4001895</v>
      </c>
      <c r="O33" s="343">
        <f ca="1">CTN_cost!O33+BGO_cost!O33+BETS_cost!O33+BAS_cost!O33+BAN_cost!O33+GL_cost!O33</f>
        <v>0</v>
      </c>
      <c r="P33" s="344">
        <f>CTN_cost!P33+BGO_cost!P33+BETS_cost!P33+BAS_cost!P33+BAN_cost!P33+GL_cost!P33</f>
        <v>0</v>
      </c>
      <c r="Q33" s="343">
        <f>CTN_cost!Q33+BGO_cost!Q33+BETS_cost!Q33+BAS_cost!Q33+BAN_cost!Q33+GL_cost!Q33</f>
        <v>0</v>
      </c>
      <c r="R33" s="343">
        <f>CTN_cost!R33+BGO_cost!R33+BETS_cost!R33+BAS_cost!R33+BAN_cost!R33+GL_cost!R33</f>
        <v>0</v>
      </c>
      <c r="S33" s="344">
        <f>CTN_cost!S33+BGO_cost!S33+BETS_cost!S33+BAS_cost!S33+BAN_cost!S33+GL_cost!S33</f>
        <v>0</v>
      </c>
      <c r="T33" s="138"/>
      <c r="U33" s="345">
        <f t="shared" si="1"/>
        <v>0</v>
      </c>
      <c r="V33" s="345">
        <f t="shared" ca="1" si="1"/>
        <v>4802274</v>
      </c>
      <c r="W33" s="345">
        <f t="shared" ca="1" si="1"/>
        <v>4001895</v>
      </c>
      <c r="X33" s="345">
        <f t="shared" si="1"/>
        <v>0</v>
      </c>
      <c r="Y33" s="138"/>
      <c r="Z33" s="345">
        <f t="shared" ca="1" si="5"/>
        <v>8804169</v>
      </c>
      <c r="AB33" s="345">
        <f t="shared" si="6"/>
        <v>0</v>
      </c>
      <c r="AC33" s="345">
        <f t="shared" ca="1" si="7"/>
        <v>4802274</v>
      </c>
      <c r="AD33" s="345">
        <f t="shared" ca="1" si="8"/>
        <v>4001895</v>
      </c>
      <c r="AE33" s="345">
        <f t="shared" si="9"/>
        <v>0</v>
      </c>
      <c r="AG33" s="345">
        <f t="shared" ca="1" si="10"/>
        <v>8804169</v>
      </c>
    </row>
    <row r="34" spans="1:33">
      <c r="B34" s="246" t="str">
        <f t="shared" si="11"/>
        <v>Feeder works</v>
      </c>
      <c r="D34" t="s">
        <v>182</v>
      </c>
      <c r="E34" t="b">
        <f>IF(ISBLANK(D34), "", INDEX(Asset_groups!$F$7:$F$66, MATCH(D34, Asset_groups!$D$7:$D$66,0))="capex")</f>
        <v>1</v>
      </c>
      <c r="F34" s="12"/>
      <c r="G34" s="106"/>
      <c r="H34" s="346">
        <f>CTN_cost!H34+BGO_cost!H34+BETS_cost!H34+BAS_cost!H34+BAN_cost!H34+GL_cost!H34</f>
        <v>0</v>
      </c>
      <c r="I34" s="343">
        <f>CTN_cost!I34+BGO_cost!I34+BETS_cost!I34+BAS_cost!I34+BAN_cost!I34+GL_cost!I34</f>
        <v>0</v>
      </c>
      <c r="J34" s="344">
        <f>CTN_cost!J34+BGO_cost!J34+BETS_cost!J34+BAS_cost!J34+BAN_cost!J34+GL_cost!J34</f>
        <v>0</v>
      </c>
      <c r="K34" s="343">
        <f>CTN_cost!K34+BGO_cost!K34+BETS_cost!K34+BAS_cost!K34+BAN_cost!K34+GL_cost!K34</f>
        <v>974277</v>
      </c>
      <c r="L34" s="343">
        <f ca="1">CTN_cost!L34+BGO_cost!L34+BETS_cost!L34+BAS_cost!L34+BAN_cost!L34+GL_cost!L34</f>
        <v>0</v>
      </c>
      <c r="M34" s="344">
        <f>CTN_cost!M34+BGO_cost!M34+BETS_cost!M34+BAS_cost!M34+BAN_cost!M34+GL_cost!M34</f>
        <v>0</v>
      </c>
      <c r="N34" s="343">
        <f>CTN_cost!N34+BGO_cost!N34+BETS_cost!N34+BAS_cost!N34+BAN_cost!N34+GL_cost!N34</f>
        <v>274669</v>
      </c>
      <c r="O34" s="343">
        <f ca="1">CTN_cost!O34+BGO_cost!O34+BETS_cost!O34+BAS_cost!O34+BAN_cost!O34+GL_cost!O34</f>
        <v>0</v>
      </c>
      <c r="P34" s="344">
        <f>CTN_cost!P34+BGO_cost!P34+BETS_cost!P34+BAS_cost!P34+BAN_cost!P34+GL_cost!P34</f>
        <v>0</v>
      </c>
      <c r="Q34" s="343">
        <f>CTN_cost!Q34+BGO_cost!Q34+BETS_cost!Q34+BAS_cost!Q34+BAN_cost!Q34+GL_cost!Q34</f>
        <v>0</v>
      </c>
      <c r="R34" s="343">
        <f>CTN_cost!R34+BGO_cost!R34+BETS_cost!R34+BAS_cost!R34+BAN_cost!R34+GL_cost!R34</f>
        <v>0</v>
      </c>
      <c r="S34" s="344">
        <f>CTN_cost!S34+BGO_cost!S34+BETS_cost!S34+BAS_cost!S34+BAN_cost!S34+GL_cost!S34</f>
        <v>0</v>
      </c>
      <c r="T34" s="138"/>
      <c r="U34" s="345">
        <f t="shared" si="1"/>
        <v>0</v>
      </c>
      <c r="V34" s="345">
        <f t="shared" ca="1" si="1"/>
        <v>974277</v>
      </c>
      <c r="W34" s="345">
        <f t="shared" ca="1" si="1"/>
        <v>274669</v>
      </c>
      <c r="X34" s="345">
        <f t="shared" si="1"/>
        <v>0</v>
      </c>
      <c r="Y34" s="138"/>
      <c r="Z34" s="345">
        <f t="shared" ca="1" si="5"/>
        <v>1248946</v>
      </c>
      <c r="AB34" s="345">
        <f t="shared" si="6"/>
        <v>0</v>
      </c>
      <c r="AC34" s="345">
        <f t="shared" ca="1" si="7"/>
        <v>974277</v>
      </c>
      <c r="AD34" s="345">
        <f t="shared" ca="1" si="8"/>
        <v>274669</v>
      </c>
      <c r="AE34" s="345">
        <f t="shared" si="9"/>
        <v>0</v>
      </c>
      <c r="AG34" s="345">
        <f t="shared" ca="1" si="10"/>
        <v>1248946</v>
      </c>
    </row>
    <row r="35" spans="1:33">
      <c r="B35" s="246" t="str">
        <f t="shared" si="11"/>
        <v>Feeder works</v>
      </c>
      <c r="D35" t="s">
        <v>172</v>
      </c>
      <c r="E35" t="b">
        <f>IF(ISBLANK(D35), "", INDEX(Asset_groups!$F$7:$F$66, MATCH(D35, Asset_groups!$D$7:$D$66,0))="capex")</f>
        <v>1</v>
      </c>
      <c r="F35" s="12"/>
      <c r="G35" s="106"/>
      <c r="H35" s="346">
        <f>CTN_cost!H35+BGO_cost!H35+BETS_cost!H35+BAS_cost!H35+BAN_cost!H35+GL_cost!H35</f>
        <v>0</v>
      </c>
      <c r="I35" s="343">
        <f>CTN_cost!I35+BGO_cost!I35+BETS_cost!I35+BAS_cost!I35+BAN_cost!I35+GL_cost!I35</f>
        <v>0</v>
      </c>
      <c r="J35" s="344">
        <f>CTN_cost!J35+BGO_cost!J35+BETS_cost!J35+BAS_cost!J35+BAN_cost!J35+GL_cost!J35</f>
        <v>0</v>
      </c>
      <c r="K35" s="343">
        <f>CTN_cost!K35+BGO_cost!K35+BETS_cost!K35+BAS_cost!K35+BAN_cost!K35+GL_cost!K35</f>
        <v>184667</v>
      </c>
      <c r="L35" s="343">
        <f ca="1">CTN_cost!L35+BGO_cost!L35+BETS_cost!L35+BAS_cost!L35+BAN_cost!L35+GL_cost!L35</f>
        <v>95141.253527109307</v>
      </c>
      <c r="M35" s="344">
        <f>CTN_cost!M35+BGO_cost!M35+BETS_cost!M35+BAS_cost!M35+BAN_cost!M35+GL_cost!M35</f>
        <v>857449</v>
      </c>
      <c r="N35" s="343">
        <f>CTN_cost!N35+BGO_cost!N35+BETS_cost!N35+BAS_cost!N35+BAN_cost!N35+GL_cost!N35</f>
        <v>56036</v>
      </c>
      <c r="O35" s="343">
        <f ca="1">CTN_cost!O35+BGO_cost!O35+BETS_cost!O35+BAS_cost!O35+BAN_cost!O35+GL_cost!O35</f>
        <v>45412.032171357401</v>
      </c>
      <c r="P35" s="344">
        <f>CTN_cost!P35+BGO_cost!P35+BETS_cost!P35+BAS_cost!P35+BAN_cost!P35+GL_cost!P35</f>
        <v>96614</v>
      </c>
      <c r="Q35" s="343">
        <f>CTN_cost!Q35+BGO_cost!Q35+BETS_cost!Q35+BAS_cost!Q35+BAN_cost!Q35+GL_cost!Q35</f>
        <v>0</v>
      </c>
      <c r="R35" s="343">
        <f>CTN_cost!R35+BGO_cost!R35+BETS_cost!R35+BAS_cost!R35+BAN_cost!R35+GL_cost!R35</f>
        <v>0</v>
      </c>
      <c r="S35" s="344">
        <f>CTN_cost!S35+BGO_cost!S35+BETS_cost!S35+BAS_cost!S35+BAN_cost!S35+GL_cost!S35</f>
        <v>0</v>
      </c>
      <c r="T35" s="138"/>
      <c r="U35" s="345">
        <f t="shared" si="1"/>
        <v>0</v>
      </c>
      <c r="V35" s="345">
        <f t="shared" ca="1" si="1"/>
        <v>1137257.2535271093</v>
      </c>
      <c r="W35" s="345">
        <f t="shared" ca="1" si="1"/>
        <v>198062.03217135739</v>
      </c>
      <c r="X35" s="345">
        <f t="shared" si="1"/>
        <v>0</v>
      </c>
      <c r="Y35" s="138"/>
      <c r="Z35" s="345">
        <f t="shared" ca="1" si="5"/>
        <v>1335319.2856984667</v>
      </c>
      <c r="AB35" s="345">
        <f t="shared" si="6"/>
        <v>0</v>
      </c>
      <c r="AC35" s="345">
        <f t="shared" ca="1" si="7"/>
        <v>1137257.2535271093</v>
      </c>
      <c r="AD35" s="345">
        <f t="shared" ca="1" si="8"/>
        <v>198062.03217135739</v>
      </c>
      <c r="AE35" s="345">
        <f t="shared" si="9"/>
        <v>0</v>
      </c>
      <c r="AG35" s="345">
        <f t="shared" ca="1" si="10"/>
        <v>1335319.2856984667</v>
      </c>
    </row>
    <row r="36" spans="1:33">
      <c r="B36" s="246" t="str">
        <f t="shared" si="11"/>
        <v>Feeder works</v>
      </c>
      <c r="D36" s="308" t="s">
        <v>187</v>
      </c>
      <c r="E36" t="b">
        <f>IF(ISBLANK(D36), "", INDEX(Asset_groups!$F$7:$F$66, MATCH(D36, Asset_groups!$D$7:$D$66,0))="capex")</f>
        <v>1</v>
      </c>
      <c r="F36" s="12"/>
      <c r="G36" s="106"/>
      <c r="H36" s="346">
        <f>CTN_cost!H36+BGO_cost!H36+BETS_cost!H36+BAS_cost!H36+BAN_cost!H36+GL_cost!H36</f>
        <v>0</v>
      </c>
      <c r="I36" s="343">
        <f>CTN_cost!I36+BGO_cost!I36+BETS_cost!I36+BAS_cost!I36+BAN_cost!I36+GL_cost!I36</f>
        <v>0</v>
      </c>
      <c r="J36" s="344">
        <f>CTN_cost!J36+BGO_cost!J36+BETS_cost!J36+BAS_cost!J36+BAN_cost!J36+GL_cost!J36</f>
        <v>0</v>
      </c>
      <c r="K36" s="343">
        <f>CTN_cost!K36+BGO_cost!K36+BETS_cost!K36+BAS_cost!K36+BAN_cost!K36+GL_cost!K36</f>
        <v>1515052</v>
      </c>
      <c r="L36" s="343">
        <f ca="1">CTN_cost!L36+BGO_cost!L36+BETS_cost!L36+BAS_cost!L36+BAN_cost!L36+GL_cost!L36</f>
        <v>183664.77713400632</v>
      </c>
      <c r="M36" s="344">
        <f>CTN_cost!M36+BGO_cost!M36+BETS_cost!M36+BAS_cost!M36+BAN_cost!M36+GL_cost!M36</f>
        <v>0</v>
      </c>
      <c r="N36" s="343">
        <f>CTN_cost!N36+BGO_cost!N36+BETS_cost!N36+BAS_cost!N36+BAN_cost!N36+GL_cost!N36</f>
        <v>0</v>
      </c>
      <c r="O36" s="343">
        <f ca="1">CTN_cost!O36+BGO_cost!O36+BETS_cost!O36+BAS_cost!O36+BAN_cost!O36+GL_cost!O36</f>
        <v>0</v>
      </c>
      <c r="P36" s="344">
        <f>CTN_cost!P36+BGO_cost!P36+BETS_cost!P36+BAS_cost!P36+BAN_cost!P36+GL_cost!P36</f>
        <v>0</v>
      </c>
      <c r="Q36" s="343">
        <f>CTN_cost!Q36+BGO_cost!Q36+BETS_cost!Q36+BAS_cost!Q36+BAN_cost!Q36+GL_cost!Q36</f>
        <v>0</v>
      </c>
      <c r="R36" s="343">
        <f>CTN_cost!R36+BGO_cost!R36+BETS_cost!R36+BAS_cost!R36+BAN_cost!R36+GL_cost!R36</f>
        <v>0</v>
      </c>
      <c r="S36" s="344">
        <f>CTN_cost!S36+BGO_cost!S36+BETS_cost!S36+BAS_cost!S36+BAN_cost!S36+GL_cost!S36</f>
        <v>0</v>
      </c>
      <c r="T36" s="138"/>
      <c r="U36" s="345">
        <f t="shared" si="1"/>
        <v>0</v>
      </c>
      <c r="V36" s="345">
        <f t="shared" ca="1" si="1"/>
        <v>1698716.7771340064</v>
      </c>
      <c r="W36" s="345">
        <f t="shared" ca="1" si="1"/>
        <v>0</v>
      </c>
      <c r="X36" s="345">
        <f t="shared" si="1"/>
        <v>0</v>
      </c>
      <c r="Y36" s="138"/>
      <c r="Z36" s="345">
        <f t="shared" ca="1" si="5"/>
        <v>1698716.7771340064</v>
      </c>
      <c r="AB36" s="345">
        <f t="shared" si="6"/>
        <v>0</v>
      </c>
      <c r="AC36" s="345">
        <f t="shared" ca="1" si="7"/>
        <v>1698716.7771340064</v>
      </c>
      <c r="AD36" s="345">
        <f t="shared" ca="1" si="8"/>
        <v>0</v>
      </c>
      <c r="AE36" s="345">
        <f t="shared" si="9"/>
        <v>0</v>
      </c>
      <c r="AG36" s="345">
        <f t="shared" ca="1" si="10"/>
        <v>1698716.7771340064</v>
      </c>
    </row>
    <row r="37" spans="1:33">
      <c r="E37" t="str">
        <f>IF(ISBLANK(D37), "", INDEX(Asset_groups!$F$7:$F$66, MATCH(D37, Asset_groups!$D$7:$D$66,0))="capex")</f>
        <v/>
      </c>
      <c r="F37" s="12"/>
      <c r="G37" s="106"/>
      <c r="H37" s="18"/>
      <c r="I37" s="18"/>
      <c r="J37" s="106"/>
      <c r="K37" s="18"/>
      <c r="L37" s="18"/>
      <c r="M37" s="106"/>
      <c r="N37" s="18"/>
      <c r="O37" s="18"/>
      <c r="P37" s="106"/>
      <c r="Q37" s="18"/>
      <c r="R37" s="18"/>
      <c r="S37" s="106"/>
      <c r="T37" s="308"/>
      <c r="U37" s="114"/>
      <c r="V37" s="114"/>
      <c r="W37" s="114"/>
      <c r="X37" s="114"/>
      <c r="Y37" s="308"/>
      <c r="Z37" s="114"/>
      <c r="AB37" s="114"/>
      <c r="AC37" s="114"/>
      <c r="AD37" s="114"/>
      <c r="AE37" s="114"/>
      <c r="AG37" s="114"/>
    </row>
    <row r="38" spans="1:33" ht="15">
      <c r="A38" s="18"/>
      <c r="B38" s="9" t="s">
        <v>9</v>
      </c>
      <c r="C38" s="18"/>
      <c r="D38" s="18"/>
      <c r="E38" t="str">
        <f>IF(ISBLANK(D38), "", INDEX(Asset_groups!$F$7:$F$66, MATCH(D38, Asset_groups!$D$7:$D$66,0))="capex")</f>
        <v/>
      </c>
      <c r="F38" s="12"/>
      <c r="G38" s="106"/>
      <c r="H38" s="18"/>
      <c r="I38" s="18"/>
      <c r="J38" s="106"/>
      <c r="K38" s="18"/>
      <c r="L38" s="18"/>
      <c r="M38" s="106"/>
      <c r="N38" s="18"/>
      <c r="O38" s="18"/>
      <c r="P38" s="106"/>
      <c r="Q38" s="18"/>
      <c r="R38" s="18"/>
      <c r="S38" s="106"/>
      <c r="T38" s="308"/>
      <c r="U38" s="114"/>
      <c r="V38" s="114"/>
      <c r="W38" s="114"/>
      <c r="X38" s="114"/>
      <c r="Y38" s="308"/>
      <c r="Z38" s="114"/>
      <c r="AB38" s="114"/>
      <c r="AC38" s="114"/>
      <c r="AD38" s="114"/>
      <c r="AE38" s="114"/>
      <c r="AG38" s="114"/>
    </row>
    <row r="39" spans="1:33">
      <c r="B39" s="246" t="str">
        <f t="shared" ref="B39:B48" si="12">B38</f>
        <v>Substation</v>
      </c>
      <c r="C39" s="10" t="s">
        <v>10</v>
      </c>
      <c r="E39" t="str">
        <f>IF(ISBLANK(D39), "", INDEX(Asset_groups!$F$7:$F$66, MATCH(D39, Asset_groups!$D$7:$D$66,0))="capex")</f>
        <v/>
      </c>
      <c r="F39" s="12"/>
      <c r="G39" s="106"/>
      <c r="H39" s="18"/>
      <c r="I39" s="18"/>
      <c r="J39" s="106"/>
      <c r="K39" s="18"/>
      <c r="L39" s="18"/>
      <c r="M39" s="106"/>
      <c r="N39" s="18"/>
      <c r="O39" s="18"/>
      <c r="P39" s="106"/>
      <c r="Q39" s="18"/>
      <c r="R39" s="18"/>
      <c r="S39" s="106"/>
      <c r="T39" s="308"/>
      <c r="U39" s="114"/>
      <c r="V39" s="114"/>
      <c r="W39" s="114"/>
      <c r="X39" s="114"/>
      <c r="Y39" s="308"/>
      <c r="Z39" s="114"/>
      <c r="AB39" s="114"/>
      <c r="AC39" s="114"/>
      <c r="AD39" s="114"/>
      <c r="AE39" s="114"/>
      <c r="AG39" s="114"/>
    </row>
    <row r="40" spans="1:33">
      <c r="B40" s="246" t="str">
        <f t="shared" si="12"/>
        <v>Substation</v>
      </c>
      <c r="D40" t="s">
        <v>11</v>
      </c>
      <c r="E40" t="b">
        <f>IF(ISBLANK(D40), "", INDEX(Asset_groups!$F$7:$F$66, MATCH(D40, Asset_groups!$D$7:$D$66,0))="capex")</f>
        <v>1</v>
      </c>
      <c r="F40" s="12"/>
      <c r="G40" s="106"/>
      <c r="H40" s="346">
        <f>CTN_cost!H40+BGO_cost!H40+BETS_cost!H40+BAS_cost!H40+BAN_cost!H40+GL_cost!H40</f>
        <v>0</v>
      </c>
      <c r="I40" s="343">
        <f>CTN_cost!I40+BGO_cost!I40+BETS_cost!I40+BAS_cost!I40+BAN_cost!I40+GL_cost!I40</f>
        <v>0</v>
      </c>
      <c r="J40" s="344">
        <f>CTN_cost!J40+BGO_cost!J40+BETS_cost!J40+BAS_cost!J40+BAN_cost!J40+GL_cost!J40</f>
        <v>0</v>
      </c>
      <c r="K40" s="343">
        <f>CTN_cost!K40+BGO_cost!K40+BETS_cost!K40+BAS_cost!K40+BAN_cost!K40+GL_cost!K40</f>
        <v>6956202</v>
      </c>
      <c r="L40" s="343">
        <f ca="1">CTN_cost!L40+BGO_cost!L40+BETS_cost!L40+BAS_cost!L40+BAN_cost!L40+GL_cost!L40</f>
        <v>2199628.6622304786</v>
      </c>
      <c r="M40" s="344">
        <f>CTN_cost!M40+BGO_cost!M40+BETS_cost!M40+BAS_cost!M40+BAN_cost!M40+GL_cost!M40</f>
        <v>0</v>
      </c>
      <c r="N40" s="343">
        <f>CTN_cost!N40+BGO_cost!N40+BETS_cost!N40+BAS_cost!N40+BAN_cost!N40+GL_cost!N40</f>
        <v>8115569</v>
      </c>
      <c r="O40" s="343">
        <f ca="1">CTN_cost!O40+BGO_cost!O40+BETS_cost!O40+BAS_cost!O40+BAN_cost!O40+GL_cost!O40</f>
        <v>1292229.5874620341</v>
      </c>
      <c r="P40" s="344">
        <f>CTN_cost!P40+BGO_cost!P40+BETS_cost!P40+BAS_cost!P40+BAN_cost!P40+GL_cost!P40</f>
        <v>0</v>
      </c>
      <c r="Q40" s="343">
        <f>CTN_cost!Q40+BGO_cost!Q40+BETS_cost!Q40+BAS_cost!Q40+BAN_cost!Q40+GL_cost!Q40</f>
        <v>0</v>
      </c>
      <c r="R40" s="343">
        <f>CTN_cost!R40+BGO_cost!R40+BETS_cost!R40+BAS_cost!R40+BAN_cost!R40+GL_cost!R40</f>
        <v>0</v>
      </c>
      <c r="S40" s="344">
        <f>CTN_cost!S40+BGO_cost!S40+BETS_cost!S40+BAS_cost!S40+BAN_cost!S40+GL_cost!S40</f>
        <v>0</v>
      </c>
      <c r="T40" s="138"/>
      <c r="U40" s="345">
        <f t="shared" ref="U40:X52" si="13">SUMIF($H$11:$S$11,U$11, $H40:$S40)</f>
        <v>0</v>
      </c>
      <c r="V40" s="345">
        <f t="shared" ca="1" si="13"/>
        <v>9155830.6622304786</v>
      </c>
      <c r="W40" s="345">
        <f t="shared" ca="1" si="13"/>
        <v>9407798.5874620341</v>
      </c>
      <c r="X40" s="345">
        <f t="shared" si="13"/>
        <v>0</v>
      </c>
      <c r="Y40" s="138"/>
      <c r="Z40" s="345">
        <f t="shared" ref="Z40:Z56" ca="1" si="14">SUM(U40:X40)</f>
        <v>18563629.249692515</v>
      </c>
      <c r="AB40" s="345">
        <f t="shared" ref="AB40:AB50" si="15">U40*$E40</f>
        <v>0</v>
      </c>
      <c r="AC40" s="345">
        <f t="shared" ref="AC40:AC49" ca="1" si="16">V40*$E40</f>
        <v>9155830.6622304786</v>
      </c>
      <c r="AD40" s="345">
        <f t="shared" ref="AD40:AD49" ca="1" si="17">W40*$E40</f>
        <v>9407798.5874620341</v>
      </c>
      <c r="AE40" s="345">
        <f t="shared" ref="AE40:AE49" si="18">X40*$E40</f>
        <v>0</v>
      </c>
      <c r="AG40" s="345">
        <f t="shared" ref="AG40:AG56" ca="1" si="19">SUM(AB40:AE40)</f>
        <v>18563629.249692515</v>
      </c>
    </row>
    <row r="41" spans="1:33">
      <c r="B41" s="246" t="str">
        <f t="shared" si="12"/>
        <v>Substation</v>
      </c>
      <c r="D41" t="s">
        <v>12</v>
      </c>
      <c r="E41" t="b">
        <f>IF(ISBLANK(D41), "", INDEX(Asset_groups!$F$7:$F$66, MATCH(D41, Asset_groups!$D$7:$D$66,0))="capex")</f>
        <v>1</v>
      </c>
      <c r="F41" s="12"/>
      <c r="G41" s="106"/>
      <c r="H41" s="346">
        <f>CTN_cost!H41+BGO_cost!H41+BETS_cost!H41+BAS_cost!H41+BAN_cost!H41+GL_cost!H41</f>
        <v>0</v>
      </c>
      <c r="I41" s="343">
        <f>CTN_cost!I41+BGO_cost!I41+BETS_cost!I41+BAS_cost!I41+BAN_cost!I41+GL_cost!I41</f>
        <v>0</v>
      </c>
      <c r="J41" s="344">
        <f>CTN_cost!J41+BGO_cost!J41+BETS_cost!J41+BAS_cost!J41+BAN_cost!J41+GL_cost!J41</f>
        <v>0</v>
      </c>
      <c r="K41" s="343">
        <f>CTN_cost!K41+BGO_cost!K41+BETS_cost!K41+BAS_cost!K41+BAN_cost!K41+GL_cost!K41</f>
        <v>289842</v>
      </c>
      <c r="L41" s="343">
        <f ca="1">CTN_cost!L41+BGO_cost!L41+BETS_cost!L41+BAS_cost!L41+BAN_cost!L41+GL_cost!L41</f>
        <v>0</v>
      </c>
      <c r="M41" s="344">
        <f>CTN_cost!M41+BGO_cost!M41+BETS_cost!M41+BAS_cost!M41+BAN_cost!M41+GL_cost!M41</f>
        <v>0</v>
      </c>
      <c r="N41" s="343">
        <f>CTN_cost!N41+BGO_cost!N41+BETS_cost!N41+BAS_cost!N41+BAN_cost!N41+GL_cost!N41</f>
        <v>434763</v>
      </c>
      <c r="O41" s="343">
        <f ca="1">CTN_cost!O41+BGO_cost!O41+BETS_cost!O41+BAS_cost!O41+BAN_cost!O41+GL_cost!O41</f>
        <v>0</v>
      </c>
      <c r="P41" s="344">
        <f>CTN_cost!P41+BGO_cost!P41+BETS_cost!P41+BAS_cost!P41+BAN_cost!P41+GL_cost!P41</f>
        <v>0</v>
      </c>
      <c r="Q41" s="343">
        <f>CTN_cost!Q41+BGO_cost!Q41+BETS_cost!Q41+BAS_cost!Q41+BAN_cost!Q41+GL_cost!Q41</f>
        <v>0</v>
      </c>
      <c r="R41" s="343">
        <f>CTN_cost!R41+BGO_cost!R41+BETS_cost!R41+BAS_cost!R41+BAN_cost!R41+GL_cost!R41</f>
        <v>0</v>
      </c>
      <c r="S41" s="344">
        <f>CTN_cost!S41+BGO_cost!S41+BETS_cost!S41+BAS_cost!S41+BAN_cost!S41+GL_cost!S41</f>
        <v>0</v>
      </c>
      <c r="T41" s="138"/>
      <c r="U41" s="345">
        <f t="shared" si="13"/>
        <v>0</v>
      </c>
      <c r="V41" s="345">
        <f t="shared" ca="1" si="13"/>
        <v>289842</v>
      </c>
      <c r="W41" s="345">
        <f t="shared" ca="1" si="13"/>
        <v>434763</v>
      </c>
      <c r="X41" s="345">
        <f t="shared" si="13"/>
        <v>0</v>
      </c>
      <c r="Y41" s="138"/>
      <c r="Z41" s="345">
        <f t="shared" ca="1" si="14"/>
        <v>724605</v>
      </c>
      <c r="AB41" s="345">
        <f t="shared" si="15"/>
        <v>0</v>
      </c>
      <c r="AC41" s="345">
        <f t="shared" ca="1" si="16"/>
        <v>289842</v>
      </c>
      <c r="AD41" s="345">
        <f t="shared" ca="1" si="17"/>
        <v>434763</v>
      </c>
      <c r="AE41" s="345">
        <f t="shared" si="18"/>
        <v>0</v>
      </c>
      <c r="AG41" s="345">
        <f t="shared" ca="1" si="19"/>
        <v>724605</v>
      </c>
    </row>
    <row r="42" spans="1:33">
      <c r="B42" s="246" t="str">
        <f t="shared" si="12"/>
        <v>Substation</v>
      </c>
      <c r="D42" t="s">
        <v>178</v>
      </c>
      <c r="E42" t="b">
        <f>IF(ISBLANK(D42), "", INDEX(Asset_groups!$F$7:$F$66, MATCH(D42, Asset_groups!$D$7:$D$66,0))="capex")</f>
        <v>1</v>
      </c>
      <c r="F42" s="12"/>
      <c r="G42" s="106"/>
      <c r="H42" s="346">
        <f>CTN_cost!H42+BGO_cost!H42+BETS_cost!H42+BAS_cost!H42+BAN_cost!H42+GL_cost!H42</f>
        <v>0</v>
      </c>
      <c r="I42" s="343">
        <f>CTN_cost!I42+BGO_cost!I42+BETS_cost!I42+BAS_cost!I42+BAN_cost!I42+GL_cost!I42</f>
        <v>0</v>
      </c>
      <c r="J42" s="344">
        <f>CTN_cost!J42+BGO_cost!J42+BETS_cost!J42+BAS_cost!J42+BAN_cost!J42+GL_cost!J42</f>
        <v>0</v>
      </c>
      <c r="K42" s="343">
        <f>CTN_cost!K42+BGO_cost!K42+BETS_cost!K42+BAS_cost!K42+BAN_cost!K42+GL_cost!K42</f>
        <v>870491</v>
      </c>
      <c r="L42" s="343">
        <f ca="1">CTN_cost!L42+BGO_cost!L42+BETS_cost!L42+BAS_cost!L42+BAN_cost!L42+GL_cost!L42</f>
        <v>0</v>
      </c>
      <c r="M42" s="344">
        <f>CTN_cost!M42+BGO_cost!M42+BETS_cost!M42+BAS_cost!M42+BAN_cost!M42+GL_cost!M42</f>
        <v>0</v>
      </c>
      <c r="N42" s="343">
        <f>CTN_cost!N42+BGO_cost!N42+BETS_cost!N42+BAS_cost!N42+BAN_cost!N42+GL_cost!N42</f>
        <v>0</v>
      </c>
      <c r="O42" s="343">
        <f ca="1">CTN_cost!O42+BGO_cost!O42+BETS_cost!O42+BAS_cost!O42+BAN_cost!O42+GL_cost!O42</f>
        <v>0</v>
      </c>
      <c r="P42" s="344">
        <f>CTN_cost!P42+BGO_cost!P42+BETS_cost!P42+BAS_cost!P42+BAN_cost!P42+GL_cost!P42</f>
        <v>0</v>
      </c>
      <c r="Q42" s="343">
        <f>CTN_cost!Q42+BGO_cost!Q42+BETS_cost!Q42+BAS_cost!Q42+BAN_cost!Q42+GL_cost!Q42</f>
        <v>0</v>
      </c>
      <c r="R42" s="343">
        <f>CTN_cost!R42+BGO_cost!R42+BETS_cost!R42+BAS_cost!R42+BAN_cost!R42+GL_cost!R42</f>
        <v>0</v>
      </c>
      <c r="S42" s="344">
        <f>CTN_cost!S42+BGO_cost!S42+BETS_cost!S42+BAS_cost!S42+BAN_cost!S42+GL_cost!S42</f>
        <v>0</v>
      </c>
      <c r="T42" s="138"/>
      <c r="U42" s="345">
        <f t="shared" si="13"/>
        <v>0</v>
      </c>
      <c r="V42" s="345">
        <f t="shared" ca="1" si="13"/>
        <v>870491</v>
      </c>
      <c r="W42" s="345">
        <f t="shared" ca="1" si="13"/>
        <v>0</v>
      </c>
      <c r="X42" s="345">
        <f t="shared" si="13"/>
        <v>0</v>
      </c>
      <c r="Y42" s="138"/>
      <c r="Z42" s="345">
        <f t="shared" ca="1" si="14"/>
        <v>870491</v>
      </c>
      <c r="AB42" s="345">
        <f t="shared" si="15"/>
        <v>0</v>
      </c>
      <c r="AC42" s="345">
        <f t="shared" ca="1" si="16"/>
        <v>870491</v>
      </c>
      <c r="AD42" s="345">
        <f t="shared" ca="1" si="17"/>
        <v>0</v>
      </c>
      <c r="AE42" s="345">
        <f t="shared" si="18"/>
        <v>0</v>
      </c>
      <c r="AG42" s="345">
        <f t="shared" ca="1" si="19"/>
        <v>870491</v>
      </c>
    </row>
    <row r="43" spans="1:33">
      <c r="B43" s="246" t="str">
        <f t="shared" si="12"/>
        <v>Substation</v>
      </c>
      <c r="D43" t="s">
        <v>13</v>
      </c>
      <c r="E43" t="b">
        <f>IF(ISBLANK(D43), "", INDEX(Asset_groups!$F$7:$F$66, MATCH(D43, Asset_groups!$D$7:$D$66,0))="capex")</f>
        <v>1</v>
      </c>
      <c r="F43" s="12"/>
      <c r="G43" s="106"/>
      <c r="H43" s="346">
        <f>CTN_cost!H43+BGO_cost!H43+BETS_cost!H43+BAS_cost!H43+BAN_cost!H43+GL_cost!H43</f>
        <v>0</v>
      </c>
      <c r="I43" s="343">
        <f>CTN_cost!I43+BGO_cost!I43+BETS_cost!I43+BAS_cost!I43+BAN_cost!I43+GL_cost!I43</f>
        <v>0</v>
      </c>
      <c r="J43" s="344">
        <f>CTN_cost!J43+BGO_cost!J43+BETS_cost!J43+BAS_cost!J43+BAN_cost!J43+GL_cost!J43</f>
        <v>0</v>
      </c>
      <c r="K43" s="343">
        <f>CTN_cost!K43+BGO_cost!K43+BETS_cost!K43+BAS_cost!K43+BAN_cost!K43+GL_cost!K43</f>
        <v>467663</v>
      </c>
      <c r="L43" s="343">
        <f ca="1">CTN_cost!L43+BGO_cost!L43+BETS_cost!L43+BAS_cost!L43+BAN_cost!L43+GL_cost!L43</f>
        <v>0</v>
      </c>
      <c r="M43" s="344">
        <f>CTN_cost!M43+BGO_cost!M43+BETS_cost!M43+BAS_cost!M43+BAN_cost!M43+GL_cost!M43</f>
        <v>0</v>
      </c>
      <c r="N43" s="343">
        <f>CTN_cost!N43+BGO_cost!N43+BETS_cost!N43+BAS_cost!N43+BAN_cost!N43+GL_cost!N43</f>
        <v>467663</v>
      </c>
      <c r="O43" s="343">
        <f ca="1">CTN_cost!O43+BGO_cost!O43+BETS_cost!O43+BAS_cost!O43+BAN_cost!O43+GL_cost!O43</f>
        <v>0</v>
      </c>
      <c r="P43" s="344">
        <f>CTN_cost!P43+BGO_cost!P43+BETS_cost!P43+BAS_cost!P43+BAN_cost!P43+GL_cost!P43</f>
        <v>0</v>
      </c>
      <c r="Q43" s="343">
        <f>CTN_cost!Q43+BGO_cost!Q43+BETS_cost!Q43+BAS_cost!Q43+BAN_cost!Q43+GL_cost!Q43</f>
        <v>0</v>
      </c>
      <c r="R43" s="343">
        <f>CTN_cost!R43+BGO_cost!R43+BETS_cost!R43+BAS_cost!R43+BAN_cost!R43+GL_cost!R43</f>
        <v>0</v>
      </c>
      <c r="S43" s="344">
        <f>CTN_cost!S43+BGO_cost!S43+BETS_cost!S43+BAS_cost!S43+BAN_cost!S43+GL_cost!S43</f>
        <v>0</v>
      </c>
      <c r="T43" s="138"/>
      <c r="U43" s="345">
        <f t="shared" si="13"/>
        <v>0</v>
      </c>
      <c r="V43" s="345">
        <f t="shared" ca="1" si="13"/>
        <v>467663</v>
      </c>
      <c r="W43" s="345">
        <f t="shared" ca="1" si="13"/>
        <v>467663</v>
      </c>
      <c r="X43" s="345">
        <f t="shared" si="13"/>
        <v>0</v>
      </c>
      <c r="Y43" s="138"/>
      <c r="Z43" s="345">
        <f t="shared" ca="1" si="14"/>
        <v>935326</v>
      </c>
      <c r="AB43" s="345">
        <f t="shared" si="15"/>
        <v>0</v>
      </c>
      <c r="AC43" s="345">
        <f t="shared" ca="1" si="16"/>
        <v>467663</v>
      </c>
      <c r="AD43" s="345">
        <f t="shared" ca="1" si="17"/>
        <v>467663</v>
      </c>
      <c r="AE43" s="345">
        <f t="shared" si="18"/>
        <v>0</v>
      </c>
      <c r="AG43" s="345">
        <f t="shared" ca="1" si="19"/>
        <v>935326</v>
      </c>
    </row>
    <row r="44" spans="1:33">
      <c r="B44" s="246" t="str">
        <f t="shared" si="12"/>
        <v>Substation</v>
      </c>
      <c r="D44" t="s">
        <v>23</v>
      </c>
      <c r="E44" t="b">
        <f>IF(ISBLANK(D44), "", INDEX(Asset_groups!$F$7:$F$66, MATCH(D44, Asset_groups!$D$7:$D$66,0))="capex")</f>
        <v>1</v>
      </c>
      <c r="F44" s="12"/>
      <c r="G44" s="106"/>
      <c r="H44" s="346">
        <f>CTN_cost!H44+BGO_cost!H44+BETS_cost!H44+BAS_cost!H44+BAN_cost!H44+GL_cost!H44</f>
        <v>0</v>
      </c>
      <c r="I44" s="343">
        <f>CTN_cost!I44+BGO_cost!I44+BETS_cost!I44+BAS_cost!I44+BAN_cost!I44+GL_cost!I44</f>
        <v>0</v>
      </c>
      <c r="J44" s="344">
        <f>CTN_cost!J44+BGO_cost!J44+BETS_cost!J44+BAS_cost!J44+BAN_cost!J44+GL_cost!J44</f>
        <v>0</v>
      </c>
      <c r="K44" s="343">
        <f>CTN_cost!K44+BGO_cost!K44+BETS_cost!K44+BAS_cost!K44+BAN_cost!K44+GL_cost!K44</f>
        <v>142023</v>
      </c>
      <c r="L44" s="343">
        <f ca="1">CTN_cost!L44+BGO_cost!L44+BETS_cost!L44+BAS_cost!L44+BAN_cost!L44+GL_cost!L44</f>
        <v>0</v>
      </c>
      <c r="M44" s="344">
        <f>CTN_cost!M44+BGO_cost!M44+BETS_cost!M44+BAS_cost!M44+BAN_cost!M44+GL_cost!M44</f>
        <v>0</v>
      </c>
      <c r="N44" s="343">
        <f>CTN_cost!N44+BGO_cost!N44+BETS_cost!N44+BAS_cost!N44+BAN_cost!N44+GL_cost!N44</f>
        <v>189364</v>
      </c>
      <c r="O44" s="343">
        <f ca="1">CTN_cost!O44+BGO_cost!O44+BETS_cost!O44+BAS_cost!O44+BAN_cost!O44+GL_cost!O44</f>
        <v>0</v>
      </c>
      <c r="P44" s="344">
        <f>CTN_cost!P44+BGO_cost!P44+BETS_cost!P44+BAS_cost!P44+BAN_cost!P44+GL_cost!P44</f>
        <v>0</v>
      </c>
      <c r="Q44" s="343">
        <f>CTN_cost!Q44+BGO_cost!Q44+BETS_cost!Q44+BAS_cost!Q44+BAN_cost!Q44+GL_cost!Q44</f>
        <v>0</v>
      </c>
      <c r="R44" s="343">
        <f>CTN_cost!R44+BGO_cost!R44+BETS_cost!R44+BAS_cost!R44+BAN_cost!R44+GL_cost!R44</f>
        <v>0</v>
      </c>
      <c r="S44" s="344">
        <f>CTN_cost!S44+BGO_cost!S44+BETS_cost!S44+BAS_cost!S44+BAN_cost!S44+GL_cost!S44</f>
        <v>0</v>
      </c>
      <c r="T44" s="138"/>
      <c r="U44" s="345">
        <f t="shared" si="13"/>
        <v>0</v>
      </c>
      <c r="V44" s="345">
        <f t="shared" ca="1" si="13"/>
        <v>142023</v>
      </c>
      <c r="W44" s="345">
        <f t="shared" ca="1" si="13"/>
        <v>189364</v>
      </c>
      <c r="X44" s="345">
        <f t="shared" si="13"/>
        <v>0</v>
      </c>
      <c r="Y44" s="138"/>
      <c r="Z44" s="345">
        <f t="shared" ca="1" si="14"/>
        <v>331387</v>
      </c>
      <c r="AB44" s="345">
        <f t="shared" si="15"/>
        <v>0</v>
      </c>
      <c r="AC44" s="345">
        <f t="shared" ca="1" si="16"/>
        <v>142023</v>
      </c>
      <c r="AD44" s="345">
        <f t="shared" ca="1" si="17"/>
        <v>189364</v>
      </c>
      <c r="AE44" s="345">
        <f t="shared" si="18"/>
        <v>0</v>
      </c>
      <c r="AG44" s="345">
        <f t="shared" ca="1" si="19"/>
        <v>331387</v>
      </c>
    </row>
    <row r="45" spans="1:33">
      <c r="B45" s="246" t="str">
        <f t="shared" si="12"/>
        <v>Substation</v>
      </c>
      <c r="D45" t="s">
        <v>24</v>
      </c>
      <c r="E45" t="b">
        <f>IF(ISBLANK(D45), "", INDEX(Asset_groups!$F$7:$F$66, MATCH(D45, Asset_groups!$D$7:$D$66,0))="capex")</f>
        <v>1</v>
      </c>
      <c r="F45" s="12"/>
      <c r="G45" s="106"/>
      <c r="H45" s="346">
        <f>CTN_cost!H45+BGO_cost!H45+BETS_cost!H45+BAS_cost!H45+BAN_cost!H45+GL_cost!H45</f>
        <v>0</v>
      </c>
      <c r="I45" s="343">
        <f>CTN_cost!I45+BGO_cost!I45+BETS_cost!I45+BAS_cost!I45+BAN_cost!I45+GL_cost!I45</f>
        <v>0</v>
      </c>
      <c r="J45" s="344">
        <f>CTN_cost!J45+BGO_cost!J45+BETS_cost!J45+BAS_cost!J45+BAN_cost!J45+GL_cost!J45</f>
        <v>0</v>
      </c>
      <c r="K45" s="343">
        <f>CTN_cost!K45+BGO_cost!K45+BETS_cost!K45+BAS_cost!K45+BAN_cost!K45+GL_cost!K45</f>
        <v>104344</v>
      </c>
      <c r="L45" s="343">
        <f ca="1">CTN_cost!L45+BGO_cost!L45+BETS_cost!L45+BAS_cost!L45+BAN_cost!L45+GL_cost!L45</f>
        <v>0</v>
      </c>
      <c r="M45" s="344">
        <f>CTN_cost!M45+BGO_cost!M45+BETS_cost!M45+BAS_cost!M45+BAN_cost!M45+GL_cost!M45</f>
        <v>0</v>
      </c>
      <c r="N45" s="343">
        <f>CTN_cost!N45+BGO_cost!N45+BETS_cost!N45+BAS_cost!N45+BAN_cost!N45+GL_cost!N45</f>
        <v>104344</v>
      </c>
      <c r="O45" s="343">
        <f ca="1">CTN_cost!O45+BGO_cost!O45+BETS_cost!O45+BAS_cost!O45+BAN_cost!O45+GL_cost!O45</f>
        <v>0</v>
      </c>
      <c r="P45" s="344">
        <f>CTN_cost!P45+BGO_cost!P45+BETS_cost!P45+BAS_cost!P45+BAN_cost!P45+GL_cost!P45</f>
        <v>0</v>
      </c>
      <c r="Q45" s="343">
        <f>CTN_cost!Q45+BGO_cost!Q45+BETS_cost!Q45+BAS_cost!Q45+BAN_cost!Q45+GL_cost!Q45</f>
        <v>0</v>
      </c>
      <c r="R45" s="343">
        <f>CTN_cost!R45+BGO_cost!R45+BETS_cost!R45+BAS_cost!R45+BAN_cost!R45+GL_cost!R45</f>
        <v>0</v>
      </c>
      <c r="S45" s="344">
        <f>CTN_cost!S45+BGO_cost!S45+BETS_cost!S45+BAS_cost!S45+BAN_cost!S45+GL_cost!S45</f>
        <v>0</v>
      </c>
      <c r="T45" s="138"/>
      <c r="U45" s="345">
        <f t="shared" si="13"/>
        <v>0</v>
      </c>
      <c r="V45" s="345">
        <f t="shared" ca="1" si="13"/>
        <v>104344</v>
      </c>
      <c r="W45" s="345">
        <f t="shared" ca="1" si="13"/>
        <v>104344</v>
      </c>
      <c r="X45" s="345">
        <f t="shared" si="13"/>
        <v>0</v>
      </c>
      <c r="Y45" s="138"/>
      <c r="Z45" s="345">
        <f t="shared" ca="1" si="14"/>
        <v>208688</v>
      </c>
      <c r="AB45" s="345">
        <f t="shared" si="15"/>
        <v>0</v>
      </c>
      <c r="AC45" s="345">
        <f t="shared" ca="1" si="16"/>
        <v>104344</v>
      </c>
      <c r="AD45" s="345">
        <f t="shared" ca="1" si="17"/>
        <v>104344</v>
      </c>
      <c r="AE45" s="345">
        <f t="shared" si="18"/>
        <v>0</v>
      </c>
      <c r="AG45" s="345">
        <f t="shared" ca="1" si="19"/>
        <v>208688</v>
      </c>
    </row>
    <row r="46" spans="1:33">
      <c r="B46" s="246" t="str">
        <f t="shared" si="12"/>
        <v>Substation</v>
      </c>
      <c r="D46" t="s">
        <v>14</v>
      </c>
      <c r="E46" t="b">
        <f>IF(ISBLANK(D46), "", INDEX(Asset_groups!$F$7:$F$66, MATCH(D46, Asset_groups!$D$7:$D$66,0))="capex")</f>
        <v>1</v>
      </c>
      <c r="F46" s="12"/>
      <c r="G46" s="106"/>
      <c r="H46" s="346">
        <f>CTN_cost!H46+BGO_cost!H46+BETS_cost!H46+BAS_cost!H46+BAN_cost!H46+GL_cost!H46</f>
        <v>0</v>
      </c>
      <c r="I46" s="343">
        <f>CTN_cost!I46+BGO_cost!I46+BETS_cost!I46+BAS_cost!I46+BAN_cost!I46+GL_cost!I46</f>
        <v>0</v>
      </c>
      <c r="J46" s="344">
        <f>CTN_cost!J46+BGO_cost!J46+BETS_cost!J46+BAS_cost!J46+BAN_cost!J46+GL_cost!J46</f>
        <v>0</v>
      </c>
      <c r="K46" s="343">
        <f>CTN_cost!K46+BGO_cost!K46+BETS_cost!K46+BAS_cost!K46+BAN_cost!K46+GL_cost!K46</f>
        <v>309177</v>
      </c>
      <c r="L46" s="343">
        <f ca="1">CTN_cost!L46+BGO_cost!L46+BETS_cost!L46+BAS_cost!L46+BAN_cost!L46+GL_cost!L46</f>
        <v>0</v>
      </c>
      <c r="M46" s="344">
        <f>CTN_cost!M46+BGO_cost!M46+BETS_cost!M46+BAS_cost!M46+BAN_cost!M46+GL_cost!M46</f>
        <v>0</v>
      </c>
      <c r="N46" s="343">
        <f>CTN_cost!N46+BGO_cost!N46+BETS_cost!N46+BAS_cost!N46+BAN_cost!N46+GL_cost!N46</f>
        <v>0</v>
      </c>
      <c r="O46" s="343">
        <f ca="1">CTN_cost!O46+BGO_cost!O46+BETS_cost!O46+BAS_cost!O46+BAN_cost!O46+GL_cost!O46</f>
        <v>0</v>
      </c>
      <c r="P46" s="344">
        <f>CTN_cost!P46+BGO_cost!P46+BETS_cost!P46+BAS_cost!P46+BAN_cost!P46+GL_cost!P46</f>
        <v>0</v>
      </c>
      <c r="Q46" s="343">
        <f>CTN_cost!Q46+BGO_cost!Q46+BETS_cost!Q46+BAS_cost!Q46+BAN_cost!Q46+GL_cost!Q46</f>
        <v>0</v>
      </c>
      <c r="R46" s="343">
        <f>CTN_cost!R46+BGO_cost!R46+BETS_cost!R46+BAS_cost!R46+BAN_cost!R46+GL_cost!R46</f>
        <v>0</v>
      </c>
      <c r="S46" s="344">
        <f>CTN_cost!S46+BGO_cost!S46+BETS_cost!S46+BAS_cost!S46+BAN_cost!S46+GL_cost!S46</f>
        <v>0</v>
      </c>
      <c r="T46" s="138"/>
      <c r="U46" s="345">
        <f t="shared" si="13"/>
        <v>0</v>
      </c>
      <c r="V46" s="345">
        <f t="shared" ca="1" si="13"/>
        <v>309177</v>
      </c>
      <c r="W46" s="345">
        <f t="shared" ca="1" si="13"/>
        <v>0</v>
      </c>
      <c r="X46" s="345">
        <f t="shared" si="13"/>
        <v>0</v>
      </c>
      <c r="Y46" s="138"/>
      <c r="Z46" s="345">
        <f t="shared" ca="1" si="14"/>
        <v>309177</v>
      </c>
      <c r="AB46" s="345">
        <f t="shared" si="15"/>
        <v>0</v>
      </c>
      <c r="AC46" s="345">
        <f t="shared" ca="1" si="16"/>
        <v>309177</v>
      </c>
      <c r="AD46" s="345">
        <f t="shared" ca="1" si="17"/>
        <v>0</v>
      </c>
      <c r="AE46" s="345">
        <f t="shared" si="18"/>
        <v>0</v>
      </c>
      <c r="AG46" s="345">
        <f t="shared" ca="1" si="19"/>
        <v>309177</v>
      </c>
    </row>
    <row r="47" spans="1:33">
      <c r="B47" s="246" t="str">
        <f t="shared" si="12"/>
        <v>Substation</v>
      </c>
      <c r="D47" t="s">
        <v>15</v>
      </c>
      <c r="E47" t="b">
        <f>IF(ISBLANK(D47), "", INDEX(Asset_groups!$F$7:$F$66, MATCH(D47, Asset_groups!$D$7:$D$66,0))="capex")</f>
        <v>1</v>
      </c>
      <c r="F47" s="12"/>
      <c r="G47" s="106"/>
      <c r="H47" s="346">
        <f>CTN_cost!H47+BGO_cost!H47+BETS_cost!H47+BAS_cost!H47+BAN_cost!H47+GL_cost!H47</f>
        <v>0</v>
      </c>
      <c r="I47" s="343">
        <f>CTN_cost!I47+BGO_cost!I47+BETS_cost!I47+BAS_cost!I47+BAN_cost!I47+GL_cost!I47</f>
        <v>0</v>
      </c>
      <c r="J47" s="344">
        <f>CTN_cost!J47+BGO_cost!J47+BETS_cost!J47+BAS_cost!J47+BAN_cost!J47+GL_cost!J47</f>
        <v>0</v>
      </c>
      <c r="K47" s="343">
        <f>CTN_cost!K47+BGO_cost!K47+BETS_cost!K47+BAS_cost!K47+BAN_cost!K47+GL_cost!K47</f>
        <v>144921</v>
      </c>
      <c r="L47" s="343">
        <f ca="1">CTN_cost!L47+BGO_cost!L47+BETS_cost!L47+BAS_cost!L47+BAN_cost!L47+GL_cost!L47</f>
        <v>0</v>
      </c>
      <c r="M47" s="344">
        <f>CTN_cost!M47+BGO_cost!M47+BETS_cost!M47+BAS_cost!M47+BAN_cost!M47+GL_cost!M47</f>
        <v>0</v>
      </c>
      <c r="N47" s="343">
        <f>CTN_cost!N47+BGO_cost!N47+BETS_cost!N47+BAS_cost!N47+BAN_cost!N47+GL_cost!N47</f>
        <v>144921</v>
      </c>
      <c r="O47" s="343">
        <f ca="1">CTN_cost!O47+BGO_cost!O47+BETS_cost!O47+BAS_cost!O47+BAN_cost!O47+GL_cost!O47</f>
        <v>0</v>
      </c>
      <c r="P47" s="344">
        <f>CTN_cost!P47+BGO_cost!P47+BETS_cost!P47+BAS_cost!P47+BAN_cost!P47+GL_cost!P47</f>
        <v>0</v>
      </c>
      <c r="Q47" s="343">
        <f>CTN_cost!Q47+BGO_cost!Q47+BETS_cost!Q47+BAS_cost!Q47+BAN_cost!Q47+GL_cost!Q47</f>
        <v>0</v>
      </c>
      <c r="R47" s="343">
        <f>CTN_cost!R47+BGO_cost!R47+BETS_cost!R47+BAS_cost!R47+BAN_cost!R47+GL_cost!R47</f>
        <v>0</v>
      </c>
      <c r="S47" s="344">
        <f>CTN_cost!S47+BGO_cost!S47+BETS_cost!S47+BAS_cost!S47+BAN_cost!S47+GL_cost!S47</f>
        <v>0</v>
      </c>
      <c r="T47" s="138"/>
      <c r="U47" s="345">
        <f t="shared" si="13"/>
        <v>0</v>
      </c>
      <c r="V47" s="345">
        <f t="shared" ca="1" si="13"/>
        <v>144921</v>
      </c>
      <c r="W47" s="345">
        <f t="shared" ca="1" si="13"/>
        <v>144921</v>
      </c>
      <c r="X47" s="345">
        <f t="shared" si="13"/>
        <v>0</v>
      </c>
      <c r="Y47" s="138"/>
      <c r="Z47" s="345">
        <f t="shared" ca="1" si="14"/>
        <v>289842</v>
      </c>
      <c r="AB47" s="345">
        <f t="shared" si="15"/>
        <v>0</v>
      </c>
      <c r="AC47" s="345">
        <f t="shared" ca="1" si="16"/>
        <v>144921</v>
      </c>
      <c r="AD47" s="345">
        <f t="shared" ca="1" si="17"/>
        <v>144921</v>
      </c>
      <c r="AE47" s="345">
        <f t="shared" si="18"/>
        <v>0</v>
      </c>
      <c r="AG47" s="345">
        <f t="shared" ca="1" si="19"/>
        <v>289842</v>
      </c>
    </row>
    <row r="48" spans="1:33">
      <c r="B48" s="246" t="str">
        <f t="shared" si="12"/>
        <v>Substation</v>
      </c>
      <c r="D48" t="s">
        <v>92</v>
      </c>
      <c r="E48" t="b">
        <f>IF(ISBLANK(D48), "", INDEX(Asset_groups!$F$7:$F$66, MATCH(D48, Asset_groups!$D$7:$D$66,0))="capex")</f>
        <v>1</v>
      </c>
      <c r="F48" s="12"/>
      <c r="G48" s="106"/>
      <c r="H48" s="346">
        <f>CTN_cost!H48+BGO_cost!H48+BETS_cost!H48+BAS_cost!H48+BAN_cost!H48+GL_cost!H48</f>
        <v>0</v>
      </c>
      <c r="I48" s="343">
        <f>CTN_cost!I48+BGO_cost!I48+BETS_cost!I48+BAS_cost!I48+BAN_cost!I48+GL_cost!I48</f>
        <v>0</v>
      </c>
      <c r="J48" s="344">
        <f>CTN_cost!J48+BGO_cost!J48+BETS_cost!J48+BAS_cost!J48+BAN_cost!J48+GL_cost!J48</f>
        <v>0</v>
      </c>
      <c r="K48" s="343">
        <f>CTN_cost!K48+BGO_cost!K48+BETS_cost!K48+BAS_cost!K48+BAN_cost!K48+GL_cost!K48</f>
        <v>0</v>
      </c>
      <c r="L48" s="343">
        <f ca="1">CTN_cost!L48+BGO_cost!L48+BETS_cost!L48+BAS_cost!L48+BAN_cost!L48+GL_cost!L48</f>
        <v>0</v>
      </c>
      <c r="M48" s="344">
        <f>CTN_cost!M48+BGO_cost!M48+BETS_cost!M48+BAS_cost!M48+BAN_cost!M48+GL_cost!M48</f>
        <v>0</v>
      </c>
      <c r="N48" s="343">
        <f>CTN_cost!N48+BGO_cost!N48+BETS_cost!N48+BAS_cost!N48+BAN_cost!N48+GL_cost!N48</f>
        <v>0</v>
      </c>
      <c r="O48" s="343">
        <f ca="1">CTN_cost!O48+BGO_cost!O48+BETS_cost!O48+BAS_cost!O48+BAN_cost!O48+GL_cost!O48</f>
        <v>0</v>
      </c>
      <c r="P48" s="344">
        <f>CTN_cost!P48+BGO_cost!P48+BETS_cost!P48+BAS_cost!P48+BAN_cost!P48+GL_cost!P48</f>
        <v>0</v>
      </c>
      <c r="Q48" s="343">
        <f>CTN_cost!Q48+BGO_cost!Q48+BETS_cost!Q48+BAS_cost!Q48+BAN_cost!Q48+GL_cost!Q48</f>
        <v>0</v>
      </c>
      <c r="R48" s="343">
        <f>CTN_cost!R48+BGO_cost!R48+BETS_cost!R48+BAS_cost!R48+BAN_cost!R48+GL_cost!R48</f>
        <v>0</v>
      </c>
      <c r="S48" s="344">
        <f>CTN_cost!S48+BGO_cost!S48+BETS_cost!S48+BAS_cost!S48+BAN_cost!S48+GL_cost!S48</f>
        <v>0</v>
      </c>
      <c r="T48" s="138"/>
      <c r="U48" s="345">
        <f>SUMIF($H$11:$S$11,U$11, $H48:$S48)</f>
        <v>0</v>
      </c>
      <c r="V48" s="345">
        <f ca="1">SUMIF($H$11:$S$11,V$11, $H48:$S48)</f>
        <v>0</v>
      </c>
      <c r="W48" s="345">
        <f ca="1">SUMIF($H$11:$S$11,W$11, $H48:$S48)</f>
        <v>0</v>
      </c>
      <c r="X48" s="345">
        <f>SUMIF($H$11:$S$11,X$11, $H48:$S48)</f>
        <v>0</v>
      </c>
      <c r="Y48" s="138"/>
      <c r="Z48" s="345">
        <f ca="1">SUM(U48:X48)</f>
        <v>0</v>
      </c>
      <c r="AB48" s="345">
        <f>U48*$E48</f>
        <v>0</v>
      </c>
      <c r="AC48" s="345">
        <f ca="1">V48*$E48</f>
        <v>0</v>
      </c>
      <c r="AD48" s="345">
        <f ca="1">W48*$E48</f>
        <v>0</v>
      </c>
      <c r="AE48" s="345">
        <f>X48*$E48</f>
        <v>0</v>
      </c>
      <c r="AG48" s="345">
        <f ca="1">SUM(AB48:AE48)</f>
        <v>0</v>
      </c>
    </row>
    <row r="49" spans="1:16361">
      <c r="B49" s="246" t="str">
        <f t="shared" ref="B49:B56" si="20">B48</f>
        <v>Substation</v>
      </c>
      <c r="D49" t="s">
        <v>57</v>
      </c>
      <c r="E49" t="b">
        <f>IF(ISBLANK(D49), "", INDEX(Asset_groups!$F$7:$F$66, MATCH(D49, Asset_groups!$D$7:$D$66,0))="capex")</f>
        <v>1</v>
      </c>
      <c r="F49" s="12"/>
      <c r="G49" s="106"/>
      <c r="H49" s="346">
        <f>CTN_cost!H49+BGO_cost!H49+BETS_cost!H49+BAS_cost!H49+BAN_cost!H49+GL_cost!H49</f>
        <v>0</v>
      </c>
      <c r="I49" s="343">
        <f>CTN_cost!I49+BGO_cost!I49+BETS_cost!I49+BAS_cost!I49+BAN_cost!I49+GL_cost!I49</f>
        <v>0</v>
      </c>
      <c r="J49" s="344">
        <f>CTN_cost!J49+BGO_cost!J49+BETS_cost!J49+BAS_cost!J49+BAN_cost!J49+GL_cost!J49</f>
        <v>0</v>
      </c>
      <c r="K49" s="343">
        <f>CTN_cost!K49+BGO_cost!K49+BETS_cost!K49+BAS_cost!K49+BAN_cost!K49+GL_cost!K49</f>
        <v>0</v>
      </c>
      <c r="L49" s="343">
        <f ca="1">CTN_cost!L49+BGO_cost!L49+BETS_cost!L49+BAS_cost!L49+BAN_cost!L49+GL_cost!L49</f>
        <v>0</v>
      </c>
      <c r="M49" s="344">
        <f>CTN_cost!M49+BGO_cost!M49+BETS_cost!M49+BAS_cost!M49+BAN_cost!M49+GL_cost!M49</f>
        <v>0</v>
      </c>
      <c r="N49" s="343">
        <f>CTN_cost!N49+BGO_cost!N49+BETS_cost!N49+BAS_cost!N49+BAN_cost!N49+GL_cost!N49</f>
        <v>0</v>
      </c>
      <c r="O49" s="343">
        <f ca="1">CTN_cost!O49+BGO_cost!O49+BETS_cost!O49+BAS_cost!O49+BAN_cost!O49+GL_cost!O49</f>
        <v>0</v>
      </c>
      <c r="P49" s="344">
        <f>CTN_cost!P49+BGO_cost!P49+BETS_cost!P49+BAS_cost!P49+BAN_cost!P49+GL_cost!P49</f>
        <v>0</v>
      </c>
      <c r="Q49" s="343">
        <f>CTN_cost!Q49+BGO_cost!Q49+BETS_cost!Q49+BAS_cost!Q49+BAN_cost!Q49+GL_cost!Q49</f>
        <v>0</v>
      </c>
      <c r="R49" s="343">
        <f>CTN_cost!R49+BGO_cost!R49+BETS_cost!R49+BAS_cost!R49+BAN_cost!R49+GL_cost!R49</f>
        <v>0</v>
      </c>
      <c r="S49" s="344">
        <f>CTN_cost!S49+BGO_cost!S49+BETS_cost!S49+BAS_cost!S49+BAN_cost!S49+GL_cost!S49</f>
        <v>0</v>
      </c>
      <c r="T49" s="138"/>
      <c r="U49" s="345">
        <f t="shared" si="13"/>
        <v>0</v>
      </c>
      <c r="V49" s="345">
        <f t="shared" ca="1" si="13"/>
        <v>0</v>
      </c>
      <c r="W49" s="345">
        <f t="shared" ca="1" si="13"/>
        <v>0</v>
      </c>
      <c r="X49" s="345">
        <f t="shared" si="13"/>
        <v>0</v>
      </c>
      <c r="Y49" s="138"/>
      <c r="Z49" s="345">
        <f t="shared" ca="1" si="14"/>
        <v>0</v>
      </c>
      <c r="AB49" s="345">
        <f t="shared" si="15"/>
        <v>0</v>
      </c>
      <c r="AC49" s="345">
        <f t="shared" ca="1" si="16"/>
        <v>0</v>
      </c>
      <c r="AD49" s="345">
        <f t="shared" ca="1" si="17"/>
        <v>0</v>
      </c>
      <c r="AE49" s="345">
        <f t="shared" si="18"/>
        <v>0</v>
      </c>
      <c r="AG49" s="345">
        <f t="shared" ca="1" si="19"/>
        <v>0</v>
      </c>
    </row>
    <row r="50" spans="1:16361">
      <c r="B50" s="246" t="str">
        <f t="shared" si="20"/>
        <v>Substation</v>
      </c>
      <c r="D50" t="s">
        <v>16</v>
      </c>
      <c r="E50" t="b">
        <f>IF(ISBLANK(D50), "", INDEX(Asset_groups!$F$7:$F$66, MATCH(D50, Asset_groups!$D$7:$D$66,0))="capex")</f>
        <v>1</v>
      </c>
      <c r="F50" s="12"/>
      <c r="G50" s="106"/>
      <c r="H50" s="346">
        <f>CTN_cost!H50+BGO_cost!H50+BETS_cost!H50+BAS_cost!H50+BAN_cost!H50+GL_cost!H50</f>
        <v>0</v>
      </c>
      <c r="I50" s="343">
        <f>CTN_cost!I50+BGO_cost!I50+BETS_cost!I50+BAS_cost!I50+BAN_cost!I50+GL_cost!I50</f>
        <v>0</v>
      </c>
      <c r="J50" s="344">
        <f>CTN_cost!J50+BGO_cost!J50+BETS_cost!J50+BAS_cost!J50+BAN_cost!J50+GL_cost!J50</f>
        <v>0</v>
      </c>
      <c r="K50" s="343">
        <f>CTN_cost!K50+BGO_cost!K50+BETS_cost!K50+BAS_cost!K50+BAN_cost!K50+GL_cost!K50</f>
        <v>99126</v>
      </c>
      <c r="L50" s="343">
        <f ca="1">CTN_cost!L50+BGO_cost!L50+BETS_cost!L50+BAS_cost!L50+BAN_cost!L50+GL_cost!L50</f>
        <v>0</v>
      </c>
      <c r="M50" s="344">
        <f>CTN_cost!M50+BGO_cost!M50+BETS_cost!M50+BAS_cost!M50+BAN_cost!M50+GL_cost!M50</f>
        <v>0</v>
      </c>
      <c r="N50" s="343">
        <f>CTN_cost!N50+BGO_cost!N50+BETS_cost!N50+BAS_cost!N50+BAN_cost!N50+GL_cost!N50</f>
        <v>49563</v>
      </c>
      <c r="O50" s="343">
        <f ca="1">CTN_cost!O50+BGO_cost!O50+BETS_cost!O50+BAS_cost!O50+BAN_cost!O50+GL_cost!O50</f>
        <v>0</v>
      </c>
      <c r="P50" s="344">
        <f>CTN_cost!P50+BGO_cost!P50+BETS_cost!P50+BAS_cost!P50+BAN_cost!P50+GL_cost!P50</f>
        <v>0</v>
      </c>
      <c r="Q50" s="343">
        <f>CTN_cost!Q50+BGO_cost!Q50+BETS_cost!Q50+BAS_cost!Q50+BAN_cost!Q50+GL_cost!Q50</f>
        <v>0</v>
      </c>
      <c r="R50" s="343">
        <f>CTN_cost!R50+BGO_cost!R50+BETS_cost!R50+BAS_cost!R50+BAN_cost!R50+GL_cost!R50</f>
        <v>0</v>
      </c>
      <c r="S50" s="344">
        <f>CTN_cost!S50+BGO_cost!S50+BETS_cost!S50+BAS_cost!S50+BAN_cost!S50+GL_cost!S50</f>
        <v>0</v>
      </c>
      <c r="T50" s="138"/>
      <c r="U50" s="345">
        <f t="shared" si="13"/>
        <v>0</v>
      </c>
      <c r="V50" s="345">
        <f t="shared" ca="1" si="13"/>
        <v>99126</v>
      </c>
      <c r="W50" s="345">
        <f t="shared" ca="1" si="13"/>
        <v>49563</v>
      </c>
      <c r="X50" s="345">
        <f t="shared" si="13"/>
        <v>0</v>
      </c>
      <c r="Y50" s="138"/>
      <c r="Z50" s="345">
        <f t="shared" ca="1" si="14"/>
        <v>148689</v>
      </c>
      <c r="AB50" s="345">
        <f t="shared" si="15"/>
        <v>0</v>
      </c>
      <c r="AC50" s="345">
        <f t="shared" ref="AC50:AE50" ca="1" si="21">V50*$E50</f>
        <v>99126</v>
      </c>
      <c r="AD50" s="345">
        <f t="shared" ca="1" si="21"/>
        <v>49563</v>
      </c>
      <c r="AE50" s="345">
        <f t="shared" si="21"/>
        <v>0</v>
      </c>
      <c r="AG50" s="345">
        <f t="shared" ca="1" si="19"/>
        <v>148689</v>
      </c>
    </row>
    <row r="51" spans="1:16361">
      <c r="B51" s="246" t="str">
        <f t="shared" si="20"/>
        <v>Substation</v>
      </c>
      <c r="D51" s="315" t="s">
        <v>169</v>
      </c>
      <c r="E51" t="b">
        <f>IF(ISBLANK(D51), "", INDEX(Asset_groups!$F$7:$F$66, MATCH(D51, Asset_groups!$D$7:$D$66,0))="capex")</f>
        <v>1</v>
      </c>
      <c r="F51" s="12"/>
      <c r="G51" s="106"/>
      <c r="H51" s="346">
        <f>CTN_cost!H51+BGO_cost!H51+BETS_cost!H51+BAS_cost!H51+BAN_cost!H51+GL_cost!H51</f>
        <v>0</v>
      </c>
      <c r="I51" s="343">
        <f>CTN_cost!I51+BGO_cost!I51+BETS_cost!I51+BAS_cost!I51+BAN_cost!I51+GL_cost!I51</f>
        <v>0</v>
      </c>
      <c r="J51" s="344">
        <f>CTN_cost!J51+BGO_cost!J51+BETS_cost!J51+BAS_cost!J51+BAN_cost!J51+GL_cost!J51</f>
        <v>0</v>
      </c>
      <c r="K51" s="343">
        <f>CTN_cost!K51+BGO_cost!K51+BETS_cost!K51+BAS_cost!K51+BAN_cost!K51+GL_cost!K51</f>
        <v>433704</v>
      </c>
      <c r="L51" s="343">
        <f ca="1">CTN_cost!L51+BGO_cost!L51+BETS_cost!L51+BAS_cost!L51+BAN_cost!L51+GL_cost!L51</f>
        <v>0</v>
      </c>
      <c r="M51" s="344">
        <f>CTN_cost!M51+BGO_cost!M51+BETS_cost!M51+BAS_cost!M51+BAN_cost!M51+GL_cost!M51</f>
        <v>0</v>
      </c>
      <c r="N51" s="343">
        <f>CTN_cost!N51+BGO_cost!N51+BETS_cost!N51+BAS_cost!N51+BAN_cost!N51+GL_cost!N51</f>
        <v>650556</v>
      </c>
      <c r="O51" s="343">
        <f ca="1">CTN_cost!O51+BGO_cost!O51+BETS_cost!O51+BAS_cost!O51+BAN_cost!O51+GL_cost!O51</f>
        <v>0</v>
      </c>
      <c r="P51" s="344">
        <f>CTN_cost!P51+BGO_cost!P51+BETS_cost!P51+BAS_cost!P51+BAN_cost!P51+GL_cost!P51</f>
        <v>0</v>
      </c>
      <c r="Q51" s="343">
        <f>CTN_cost!Q51+BGO_cost!Q51+BETS_cost!Q51+BAS_cost!Q51+BAN_cost!Q51+GL_cost!Q51</f>
        <v>0</v>
      </c>
      <c r="R51" s="343">
        <f>CTN_cost!R51+BGO_cost!R51+BETS_cost!R51+BAS_cost!R51+BAN_cost!R51+GL_cost!R51</f>
        <v>0</v>
      </c>
      <c r="S51" s="344">
        <f>CTN_cost!S51+BGO_cost!S51+BETS_cost!S51+BAS_cost!S51+BAN_cost!S51+GL_cost!S51</f>
        <v>0</v>
      </c>
      <c r="T51" s="138"/>
      <c r="U51" s="345">
        <f t="shared" si="13"/>
        <v>0</v>
      </c>
      <c r="V51" s="345">
        <f t="shared" ca="1" si="13"/>
        <v>433704</v>
      </c>
      <c r="W51" s="345">
        <f t="shared" ca="1" si="13"/>
        <v>650556</v>
      </c>
      <c r="X51" s="345">
        <f t="shared" si="13"/>
        <v>0</v>
      </c>
      <c r="Y51" s="138"/>
      <c r="Z51" s="345">
        <f t="shared" ref="Z51:Z52" ca="1" si="22">SUM(U51:X51)</f>
        <v>1084260</v>
      </c>
      <c r="AB51" s="345">
        <f t="shared" ref="AB51:AB52" si="23">U51*$E51</f>
        <v>0</v>
      </c>
      <c r="AC51" s="345">
        <f t="shared" ref="AC51:AC52" ca="1" si="24">V51*$E51</f>
        <v>433704</v>
      </c>
      <c r="AD51" s="345">
        <f t="shared" ref="AD51:AD52" ca="1" si="25">W51*$E51</f>
        <v>650556</v>
      </c>
      <c r="AE51" s="345">
        <f t="shared" ref="AE51:AE52" si="26">X51*$E51</f>
        <v>0</v>
      </c>
      <c r="AG51" s="345">
        <f t="shared" ref="AG51:AG52" ca="1" si="27">SUM(AB51:AE51)</f>
        <v>1084260</v>
      </c>
    </row>
    <row r="52" spans="1:16361">
      <c r="B52" s="246" t="str">
        <f t="shared" si="20"/>
        <v>Substation</v>
      </c>
      <c r="D52" s="315" t="s">
        <v>160</v>
      </c>
      <c r="E52" t="b">
        <f>IF(ISBLANK(D52), "", INDEX(Asset_groups!$F$7:$F$66, MATCH(D52, Asset_groups!$D$7:$D$66,0))="capex")</f>
        <v>1</v>
      </c>
      <c r="F52" s="12"/>
      <c r="G52" s="106"/>
      <c r="H52" s="346">
        <f>CTN_cost!H52+BGO_cost!H52+BETS_cost!H52+BAS_cost!H52+BAN_cost!H52+GL_cost!H52</f>
        <v>0</v>
      </c>
      <c r="I52" s="343">
        <f>CTN_cost!I52+BGO_cost!I52+BETS_cost!I52+BAS_cost!I52+BAN_cost!I52+GL_cost!I52</f>
        <v>0</v>
      </c>
      <c r="J52" s="344">
        <f>CTN_cost!J52+BGO_cost!J52+BETS_cost!J52+BAS_cost!J52+BAN_cost!J52+GL_cost!J52</f>
        <v>0</v>
      </c>
      <c r="K52" s="343">
        <f>CTN_cost!K52+BGO_cost!K52+BETS_cost!K52+BAS_cost!K52+BAN_cost!K52+GL_cost!K52</f>
        <v>781732</v>
      </c>
      <c r="L52" s="343">
        <f ca="1">CTN_cost!L52+BGO_cost!L52+BETS_cost!L52+BAS_cost!L52+BAN_cost!L52+GL_cost!L52</f>
        <v>0</v>
      </c>
      <c r="M52" s="344">
        <f>CTN_cost!M52+BGO_cost!M52+BETS_cost!M52+BAS_cost!M52+BAN_cost!M52+GL_cost!M52</f>
        <v>0</v>
      </c>
      <c r="N52" s="343">
        <f>CTN_cost!N52+BGO_cost!N52+BETS_cost!N52+BAS_cost!N52+BAN_cost!N52+GL_cost!N52</f>
        <v>726669</v>
      </c>
      <c r="O52" s="343">
        <f ca="1">CTN_cost!O52+BGO_cost!O52+BETS_cost!O52+BAS_cost!O52+BAN_cost!O52+GL_cost!O52</f>
        <v>0</v>
      </c>
      <c r="P52" s="344">
        <f>CTN_cost!P52+BGO_cost!P52+BETS_cost!P52+BAS_cost!P52+BAN_cost!P52+GL_cost!P52</f>
        <v>0</v>
      </c>
      <c r="Q52" s="343">
        <f>CTN_cost!Q52+BGO_cost!Q52+BETS_cost!Q52+BAS_cost!Q52+BAN_cost!Q52+GL_cost!Q52</f>
        <v>0</v>
      </c>
      <c r="R52" s="343">
        <f>CTN_cost!R52+BGO_cost!R52+BETS_cost!R52+BAS_cost!R52+BAN_cost!R52+GL_cost!R52</f>
        <v>0</v>
      </c>
      <c r="S52" s="344">
        <f>CTN_cost!S52+BGO_cost!S52+BETS_cost!S52+BAS_cost!S52+BAN_cost!S52+GL_cost!S52</f>
        <v>0</v>
      </c>
      <c r="T52" s="138"/>
      <c r="U52" s="345">
        <f t="shared" si="13"/>
        <v>0</v>
      </c>
      <c r="V52" s="345">
        <f t="shared" ca="1" si="13"/>
        <v>781732</v>
      </c>
      <c r="W52" s="345">
        <f t="shared" ca="1" si="13"/>
        <v>726669</v>
      </c>
      <c r="X52" s="345">
        <f t="shared" si="13"/>
        <v>0</v>
      </c>
      <c r="Y52" s="138"/>
      <c r="Z52" s="345">
        <f t="shared" ca="1" si="22"/>
        <v>1508401</v>
      </c>
      <c r="AB52" s="345">
        <f t="shared" si="23"/>
        <v>0</v>
      </c>
      <c r="AC52" s="345">
        <f t="shared" ca="1" si="24"/>
        <v>781732</v>
      </c>
      <c r="AD52" s="345">
        <f t="shared" ca="1" si="25"/>
        <v>726669</v>
      </c>
      <c r="AE52" s="345">
        <f t="shared" si="26"/>
        <v>0</v>
      </c>
      <c r="AG52" s="345">
        <f t="shared" ca="1" si="27"/>
        <v>1508401</v>
      </c>
    </row>
    <row r="53" spans="1:16361">
      <c r="B53" s="246" t="str">
        <f t="shared" si="20"/>
        <v>Substation</v>
      </c>
      <c r="E53" t="str">
        <f>IF(ISBLANK(D53), "", INDEX(Asset_groups!$F$7:$F$66, MATCH(D53, Asset_groups!$D$7:$D$66,0))="capex")</f>
        <v/>
      </c>
      <c r="F53" s="12"/>
      <c r="G53" s="106"/>
      <c r="H53" s="18"/>
      <c r="I53" s="18"/>
      <c r="J53" s="106"/>
      <c r="K53" s="18"/>
      <c r="L53" s="18"/>
      <c r="M53" s="106"/>
      <c r="N53" s="18"/>
      <c r="O53" s="18"/>
      <c r="P53" s="106"/>
      <c r="Q53" s="18"/>
      <c r="R53" s="18"/>
      <c r="S53" s="106"/>
      <c r="T53" s="308"/>
      <c r="U53" s="112"/>
      <c r="V53" s="112"/>
      <c r="W53" s="112"/>
      <c r="X53" s="114"/>
      <c r="Y53" s="308"/>
      <c r="Z53" s="114"/>
      <c r="AB53" s="112"/>
      <c r="AC53" s="112"/>
      <c r="AD53" s="112"/>
      <c r="AE53" s="114"/>
      <c r="AG53" s="112"/>
    </row>
    <row r="54" spans="1:16361">
      <c r="B54" s="246" t="str">
        <f t="shared" si="20"/>
        <v>Substation</v>
      </c>
      <c r="C54" s="10"/>
      <c r="D54" s="5" t="s">
        <v>126</v>
      </c>
      <c r="E54" t="b">
        <f>IF(ISBLANK(D54), "", INDEX(Asset_groups!$F$7:$F$66, MATCH(D54, Asset_groups!$D$7:$D$66,0))="capex")</f>
        <v>1</v>
      </c>
      <c r="F54" s="12"/>
      <c r="G54" s="106"/>
      <c r="H54" s="346">
        <f>CTN_cost!H54+BGO_cost!H54+BETS_cost!H54+BAS_cost!H54+BAN_cost!H54+GL_cost!H54</f>
        <v>0</v>
      </c>
      <c r="I54" s="343">
        <f>CTN_cost!I54+BGO_cost!I54+BETS_cost!I54+BAS_cost!I54+BAN_cost!I54+GL_cost!I54</f>
        <v>0</v>
      </c>
      <c r="J54" s="344">
        <f>CTN_cost!J54+BGO_cost!J54+BETS_cost!J54+BAS_cost!J54+BAN_cost!J54+GL_cost!J54</f>
        <v>0</v>
      </c>
      <c r="K54" s="343">
        <f>CTN_cost!K54+BGO_cost!K54+BETS_cost!K54+BAS_cost!K54+BAN_cost!K54+GL_cost!K54</f>
        <v>741816</v>
      </c>
      <c r="L54" s="343">
        <f ca="1">CTN_cost!L54+BGO_cost!L54+BETS_cost!L54+BAS_cost!L54+BAN_cost!L54+GL_cost!L54</f>
        <v>3910097.8329501888</v>
      </c>
      <c r="M54" s="344">
        <f>CTN_cost!M54+BGO_cost!M54+BETS_cost!M54+BAS_cost!M54+BAN_cost!M54+GL_cost!M54</f>
        <v>0</v>
      </c>
      <c r="N54" s="343">
        <f>CTN_cost!N54+BGO_cost!N54+BETS_cost!N54+BAS_cost!N54+BAN_cost!N54+GL_cost!N54</f>
        <v>764375</v>
      </c>
      <c r="O54" s="343">
        <f ca="1">CTN_cost!O54+BGO_cost!O54+BETS_cost!O54+BAS_cost!O54+BAN_cost!O54+GL_cost!O54</f>
        <v>2309484.7786392234</v>
      </c>
      <c r="P54" s="344">
        <f>CTN_cost!P54+BGO_cost!P54+BETS_cost!P54+BAS_cost!P54+BAN_cost!P54+GL_cost!P54</f>
        <v>0</v>
      </c>
      <c r="Q54" s="343">
        <f>CTN_cost!Q54+BGO_cost!Q54+BETS_cost!Q54+BAS_cost!Q54+BAN_cost!Q54+GL_cost!Q54</f>
        <v>0</v>
      </c>
      <c r="R54" s="343">
        <f>CTN_cost!R54+BGO_cost!R54+BETS_cost!R54+BAS_cost!R54+BAN_cost!R54+GL_cost!R54</f>
        <v>0</v>
      </c>
      <c r="S54" s="344">
        <f>CTN_cost!S54+BGO_cost!S54+BETS_cost!S54+BAS_cost!S54+BAN_cost!S54+GL_cost!S54</f>
        <v>0</v>
      </c>
      <c r="T54" s="138"/>
      <c r="U54" s="345">
        <f>SUMIF($H$11:$S$11,U$11, $H54:$S54)</f>
        <v>0</v>
      </c>
      <c r="V54" s="345">
        <f ca="1">SUMIF($H$11:$S$11,V$11, $H54:$S54)</f>
        <v>4651913.8329501888</v>
      </c>
      <c r="W54" s="345">
        <f ca="1">SUMIF($H$11:$S$11,W$11, $H54:$S54)</f>
        <v>3073859.7786392234</v>
      </c>
      <c r="X54" s="345">
        <f>SUMIF($H$11:$S$11,X$11, $H54:$S54)</f>
        <v>0</v>
      </c>
      <c r="Y54" s="138"/>
      <c r="Z54" s="345">
        <f t="shared" ca="1" si="14"/>
        <v>7725773.6115894122</v>
      </c>
      <c r="AB54" s="345">
        <f t="shared" ref="AB54:AE56" si="28">U54*$E54</f>
        <v>0</v>
      </c>
      <c r="AC54" s="345">
        <f t="shared" ca="1" si="28"/>
        <v>4651913.8329501888</v>
      </c>
      <c r="AD54" s="345">
        <f t="shared" ca="1" si="28"/>
        <v>3073859.7786392234</v>
      </c>
      <c r="AE54" s="345">
        <f t="shared" si="28"/>
        <v>0</v>
      </c>
      <c r="AG54" s="345">
        <f t="shared" ca="1" si="19"/>
        <v>7725773.6115894122</v>
      </c>
    </row>
    <row r="55" spans="1:16361">
      <c r="B55" s="246" t="str">
        <f t="shared" si="20"/>
        <v>Substation</v>
      </c>
      <c r="C55" s="10"/>
      <c r="D55" s="5" t="s">
        <v>20</v>
      </c>
      <c r="E55" t="b">
        <f>IF(ISBLANK(D55), "", INDEX(Asset_groups!$F$7:$F$66, MATCH(D55, Asset_groups!$D$7:$D$66,0))="capex")</f>
        <v>1</v>
      </c>
      <c r="F55" s="12"/>
      <c r="G55" s="106"/>
      <c r="H55" s="346">
        <f>CTN_cost!H55+BGO_cost!H55+BETS_cost!H55+BAS_cost!H55+BAN_cost!H55+GL_cost!H55</f>
        <v>0</v>
      </c>
      <c r="I55" s="343">
        <f>CTN_cost!I55+BGO_cost!I55+BETS_cost!I55+BAS_cost!I55+BAN_cost!I55+GL_cost!I55</f>
        <v>0</v>
      </c>
      <c r="J55" s="344">
        <f>CTN_cost!J55+BGO_cost!J55+BETS_cost!J55+BAS_cost!J55+BAN_cost!J55+GL_cost!J55</f>
        <v>0</v>
      </c>
      <c r="K55" s="343">
        <f>CTN_cost!K55+BGO_cost!K55+BETS_cost!K55+BAS_cost!K55+BAN_cost!K55+GL_cost!K55</f>
        <v>0</v>
      </c>
      <c r="L55" s="343">
        <f ca="1">CTN_cost!L55+BGO_cost!L55+BETS_cost!L55+BAS_cost!L55+BAN_cost!L55+GL_cost!L55</f>
        <v>2140283</v>
      </c>
      <c r="M55" s="344">
        <f>CTN_cost!M55+BGO_cost!M55+BETS_cost!M55+BAS_cost!M55+BAN_cost!M55+GL_cost!M55</f>
        <v>0</v>
      </c>
      <c r="N55" s="343">
        <f>CTN_cost!N55+BGO_cost!N55+BETS_cost!N55+BAS_cost!N55+BAN_cost!N55+GL_cost!N55</f>
        <v>0</v>
      </c>
      <c r="O55" s="343">
        <f ca="1">CTN_cost!O55+BGO_cost!O55+BETS_cost!O55+BAS_cost!O55+BAN_cost!O55+GL_cost!O55</f>
        <v>1754454</v>
      </c>
      <c r="P55" s="344">
        <f>CTN_cost!P55+BGO_cost!P55+BETS_cost!P55+BAS_cost!P55+BAN_cost!P55+GL_cost!P55</f>
        <v>0</v>
      </c>
      <c r="Q55" s="343">
        <f>CTN_cost!Q55+BGO_cost!Q55+BETS_cost!Q55+BAS_cost!Q55+BAN_cost!Q55+GL_cost!Q55</f>
        <v>0</v>
      </c>
      <c r="R55" s="343">
        <f>CTN_cost!R55+BGO_cost!R55+BETS_cost!R55+BAS_cost!R55+BAN_cost!R55+GL_cost!R55</f>
        <v>0</v>
      </c>
      <c r="S55" s="344">
        <f>CTN_cost!S55+BGO_cost!S55+BETS_cost!S55+BAS_cost!S55+BAN_cost!S55+GL_cost!S55</f>
        <v>0</v>
      </c>
      <c r="T55" s="138"/>
      <c r="U55" s="345">
        <f t="shared" ref="U55:X56" si="29">SUMIF($H$11:$S$11,U$11, $H55:$S55)</f>
        <v>0</v>
      </c>
      <c r="V55" s="345">
        <f t="shared" ca="1" si="29"/>
        <v>2140283</v>
      </c>
      <c r="W55" s="345">
        <f t="shared" ca="1" si="29"/>
        <v>1754454</v>
      </c>
      <c r="X55" s="345">
        <f t="shared" si="29"/>
        <v>0</v>
      </c>
      <c r="Y55" s="138"/>
      <c r="Z55" s="345">
        <f t="shared" ca="1" si="14"/>
        <v>3894737</v>
      </c>
      <c r="AB55" s="345">
        <f t="shared" si="28"/>
        <v>0</v>
      </c>
      <c r="AC55" s="345">
        <f t="shared" ca="1" si="28"/>
        <v>2140283</v>
      </c>
      <c r="AD55" s="345">
        <f t="shared" ca="1" si="28"/>
        <v>1754454</v>
      </c>
      <c r="AE55" s="345">
        <f t="shared" si="28"/>
        <v>0</v>
      </c>
      <c r="AG55" s="345">
        <f t="shared" ca="1" si="19"/>
        <v>3894737</v>
      </c>
    </row>
    <row r="56" spans="1:16361">
      <c r="B56" s="246" t="str">
        <f t="shared" si="20"/>
        <v>Substation</v>
      </c>
      <c r="C56" s="10"/>
      <c r="D56" s="5" t="s">
        <v>77</v>
      </c>
      <c r="E56" t="b">
        <f>IF(ISBLANK(D56), "", INDEX(Asset_groups!$F$7:$F$66, MATCH(D56, Asset_groups!$D$7:$D$66,0))="capex")</f>
        <v>1</v>
      </c>
      <c r="F56" s="12"/>
      <c r="G56" s="106"/>
      <c r="H56" s="346">
        <f>CTN_cost!H56+BGO_cost!H56+BETS_cost!H56+BAS_cost!H56+BAN_cost!H56+GL_cost!H56</f>
        <v>0</v>
      </c>
      <c r="I56" s="343">
        <f>CTN_cost!I56+BGO_cost!I56+BETS_cost!I56+BAS_cost!I56+BAN_cost!I56+GL_cost!I56</f>
        <v>0</v>
      </c>
      <c r="J56" s="344">
        <f>CTN_cost!J56+BGO_cost!J56+BETS_cost!J56+BAS_cost!J56+BAN_cost!J56+GL_cost!J56</f>
        <v>0</v>
      </c>
      <c r="K56" s="343">
        <f>CTN_cost!K56+BGO_cost!K56+BETS_cost!K56+BAS_cost!K56+BAN_cost!K56+GL_cost!K56</f>
        <v>0</v>
      </c>
      <c r="L56" s="343">
        <f ca="1">CTN_cost!L56+BGO_cost!L56+BETS_cost!L56+BAS_cost!L56+BAN_cost!L56+GL_cost!L56</f>
        <v>2560942</v>
      </c>
      <c r="M56" s="344">
        <f>CTN_cost!M56+BGO_cost!M56+BETS_cost!M56+BAS_cost!M56+BAN_cost!M56+GL_cost!M56</f>
        <v>0</v>
      </c>
      <c r="N56" s="343">
        <f>CTN_cost!N56+BGO_cost!N56+BETS_cost!N56+BAS_cost!N56+BAN_cost!N56+GL_cost!N56</f>
        <v>0</v>
      </c>
      <c r="O56" s="343">
        <f ca="1">CTN_cost!O56+BGO_cost!O56+BETS_cost!O56+BAS_cost!O56+BAN_cost!O56+GL_cost!O56</f>
        <v>2049664</v>
      </c>
      <c r="P56" s="344">
        <f>CTN_cost!P56+BGO_cost!P56+BETS_cost!P56+BAS_cost!P56+BAN_cost!P56+GL_cost!P56</f>
        <v>0</v>
      </c>
      <c r="Q56" s="343">
        <f>CTN_cost!Q56+BGO_cost!Q56+BETS_cost!Q56+BAS_cost!Q56+BAN_cost!Q56+GL_cost!Q56</f>
        <v>0</v>
      </c>
      <c r="R56" s="343">
        <f>CTN_cost!R56+BGO_cost!R56+BETS_cost!R56+BAS_cost!R56+BAN_cost!R56+GL_cost!R56</f>
        <v>0</v>
      </c>
      <c r="S56" s="344">
        <f>CTN_cost!S56+BGO_cost!S56+BETS_cost!S56+BAS_cost!S56+BAN_cost!S56+GL_cost!S56</f>
        <v>0</v>
      </c>
      <c r="T56" s="138"/>
      <c r="U56" s="345">
        <f t="shared" si="29"/>
        <v>0</v>
      </c>
      <c r="V56" s="345">
        <f t="shared" ca="1" si="29"/>
        <v>2560942</v>
      </c>
      <c r="W56" s="345">
        <f t="shared" ca="1" si="29"/>
        <v>2049664</v>
      </c>
      <c r="X56" s="345">
        <f t="shared" si="29"/>
        <v>0</v>
      </c>
      <c r="Y56" s="138"/>
      <c r="Z56" s="345">
        <f t="shared" ca="1" si="14"/>
        <v>4610606</v>
      </c>
      <c r="AB56" s="345">
        <f t="shared" si="28"/>
        <v>0</v>
      </c>
      <c r="AC56" s="345">
        <f t="shared" ca="1" si="28"/>
        <v>2560942</v>
      </c>
      <c r="AD56" s="345">
        <f t="shared" ca="1" si="28"/>
        <v>2049664</v>
      </c>
      <c r="AE56" s="345">
        <f t="shared" si="28"/>
        <v>0</v>
      </c>
      <c r="AG56" s="345">
        <f t="shared" ca="1" si="19"/>
        <v>4610606</v>
      </c>
    </row>
    <row r="57" spans="1:16361">
      <c r="E57" t="str">
        <f>IF(ISBLANK(D57), "", INDEX(Asset_groups!$F$7:$F$66, MATCH(D57, Asset_groups!$D$7:$D$66,0))="capex")</f>
        <v/>
      </c>
      <c r="F57" s="12"/>
      <c r="G57" s="106"/>
      <c r="H57" s="18"/>
      <c r="I57" s="18"/>
      <c r="J57" s="106"/>
      <c r="K57" s="18"/>
      <c r="L57" s="18"/>
      <c r="M57" s="106"/>
      <c r="N57" s="18"/>
      <c r="O57" s="18"/>
      <c r="P57" s="106"/>
      <c r="Q57" s="18"/>
      <c r="R57" s="18"/>
      <c r="S57" s="106"/>
      <c r="T57" s="308"/>
      <c r="U57" s="112"/>
      <c r="V57" s="112"/>
      <c r="W57" s="112"/>
      <c r="X57" s="112"/>
      <c r="Y57" s="308"/>
      <c r="Z57" s="112"/>
      <c r="AB57" s="112"/>
      <c r="AC57" s="112"/>
      <c r="AD57" s="112"/>
      <c r="AE57" s="112"/>
      <c r="AG57" s="112"/>
    </row>
    <row r="58" spans="1:16361" s="8" customFormat="1" ht="15.75">
      <c r="A58" s="6"/>
      <c r="B58" s="9" t="s">
        <v>17</v>
      </c>
      <c r="C58" s="10"/>
      <c r="D58"/>
      <c r="E58" t="str">
        <f>IF(ISBLANK(D58), "", INDEX(Asset_groups!$F$7:$F$66, MATCH(D58, Asset_groups!$D$7:$D$66,0))="capex")</f>
        <v/>
      </c>
      <c r="F58" s="12"/>
      <c r="G58" s="108"/>
      <c r="H58" s="18"/>
      <c r="I58" s="18"/>
      <c r="J58" s="108"/>
      <c r="K58" s="18"/>
      <c r="L58" s="18"/>
      <c r="M58" s="108"/>
      <c r="N58" s="18"/>
      <c r="O58" s="18"/>
      <c r="P58" s="108"/>
      <c r="Q58" s="18"/>
      <c r="R58" s="18"/>
      <c r="S58" s="108"/>
      <c r="T58" s="308"/>
      <c r="U58" s="116"/>
      <c r="V58" s="116"/>
      <c r="W58" s="116"/>
      <c r="X58" s="116"/>
      <c r="Y58" s="308"/>
      <c r="Z58" s="116"/>
      <c r="AA58"/>
      <c r="AB58" s="116"/>
      <c r="AC58" s="116"/>
      <c r="AD58" s="116"/>
      <c r="AE58" s="116"/>
      <c r="AF58"/>
      <c r="AG58" s="116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</row>
    <row r="59" spans="1:16361">
      <c r="B59" s="246" t="str">
        <f>B58</f>
        <v>Contracts</v>
      </c>
      <c r="D59" s="19" t="s">
        <v>28</v>
      </c>
      <c r="E59" t="b">
        <f>IF(ISBLANK(D59), "", INDEX(Asset_groups!$F$7:$F$66, MATCH(D59, Asset_groups!$D$7:$D$66,0))="capex")</f>
        <v>1</v>
      </c>
      <c r="F59" s="12"/>
      <c r="G59" s="106"/>
      <c r="H59" s="346">
        <f>CTN_cost!H59+BGO_cost!H59+BETS_cost!H59+BAS_cost!H59+BAN_cost!H59+GL_cost!H59</f>
        <v>0</v>
      </c>
      <c r="I59" s="343">
        <f>CTN_cost!I59+BGO_cost!I59+BETS_cost!I59+BAS_cost!I59+BAN_cost!I59+GL_cost!I59</f>
        <v>0</v>
      </c>
      <c r="J59" s="344">
        <f>CTN_cost!J59+BGO_cost!J59+BETS_cost!J59+BAS_cost!J59+BAN_cost!J59+GL_cost!J59</f>
        <v>0</v>
      </c>
      <c r="K59" s="343">
        <f>CTN_cost!K59+BGO_cost!K59+BETS_cost!K59+BAS_cost!K59+BAN_cost!K59+GL_cost!K59</f>
        <v>0</v>
      </c>
      <c r="L59" s="343">
        <f ca="1">CTN_cost!L59+BGO_cost!L59+BETS_cost!L59+BAS_cost!L59+BAN_cost!L59+GL_cost!L59</f>
        <v>0</v>
      </c>
      <c r="M59" s="344">
        <f>CTN_cost!M59+BGO_cost!M59+BETS_cost!M59+BAS_cost!M59+BAN_cost!M59+GL_cost!M59</f>
        <v>1097843</v>
      </c>
      <c r="N59" s="343">
        <f>CTN_cost!N59+BGO_cost!N59+BETS_cost!N59+BAS_cost!N59+BAN_cost!N59+GL_cost!N59</f>
        <v>0</v>
      </c>
      <c r="O59" s="343">
        <f ca="1">CTN_cost!O59+BGO_cost!O59+BETS_cost!O59+BAS_cost!O59+BAN_cost!O59+GL_cost!O59</f>
        <v>0</v>
      </c>
      <c r="P59" s="344">
        <f>CTN_cost!P59+BGO_cost!P59+BETS_cost!P59+BAS_cost!P59+BAN_cost!P59+GL_cost!P59</f>
        <v>1091683</v>
      </c>
      <c r="Q59" s="343">
        <f>CTN_cost!Q59+BGO_cost!Q59+BETS_cost!Q59+BAS_cost!Q59+BAN_cost!Q59+GL_cost!Q59</f>
        <v>0</v>
      </c>
      <c r="R59" s="343">
        <f>CTN_cost!R59+BGO_cost!R59+BETS_cost!R59+BAS_cost!R59+BAN_cost!R59+GL_cost!R59</f>
        <v>0</v>
      </c>
      <c r="S59" s="344">
        <f>CTN_cost!S59+BGO_cost!S59+BETS_cost!S59+BAS_cost!S59+BAN_cost!S59+GL_cost!S59</f>
        <v>0</v>
      </c>
      <c r="T59" s="138"/>
      <c r="U59" s="345">
        <f t="shared" ref="U59:X63" si="30">SUMIF($H$11:$S$11,U$11, $H59:$S59)</f>
        <v>0</v>
      </c>
      <c r="V59" s="345">
        <f t="shared" ca="1" si="30"/>
        <v>1097843</v>
      </c>
      <c r="W59" s="345">
        <f t="shared" ca="1" si="30"/>
        <v>1091683</v>
      </c>
      <c r="X59" s="345">
        <f t="shared" si="30"/>
        <v>0</v>
      </c>
      <c r="Y59" s="138"/>
      <c r="Z59" s="345">
        <f t="shared" ref="Z59:Z63" ca="1" si="31">SUM(U59:X59)</f>
        <v>2189526</v>
      </c>
      <c r="AB59" s="345">
        <f t="shared" ref="AB59:AB63" si="32">U59*$E59</f>
        <v>0</v>
      </c>
      <c r="AC59" s="345">
        <f t="shared" ref="AC59:AC63" ca="1" si="33">V59*$E59</f>
        <v>1097843</v>
      </c>
      <c r="AD59" s="345">
        <f t="shared" ref="AD59:AD63" ca="1" si="34">W59*$E59</f>
        <v>1091683</v>
      </c>
      <c r="AE59" s="345">
        <f t="shared" ref="AE59:AE63" si="35">X59*$E59</f>
        <v>0</v>
      </c>
      <c r="AG59" s="345">
        <f t="shared" ref="AG59:AG63" ca="1" si="36">SUM(AB59:AE59)</f>
        <v>2189526</v>
      </c>
    </row>
    <row r="60" spans="1:16361">
      <c r="B60" s="246" t="str">
        <f>B59</f>
        <v>Contracts</v>
      </c>
      <c r="D60" s="19" t="s">
        <v>31</v>
      </c>
      <c r="E60" t="b">
        <f>IF(ISBLANK(D60), "", INDEX(Asset_groups!$F$7:$F$66, MATCH(D60, Asset_groups!$D$7:$D$66,0))="capex")</f>
        <v>1</v>
      </c>
      <c r="F60" s="12"/>
      <c r="G60" s="106"/>
      <c r="H60" s="346">
        <f>CTN_cost!H60+BGO_cost!H60+BETS_cost!H60+BAS_cost!H60+BAN_cost!H60+GL_cost!H60</f>
        <v>0</v>
      </c>
      <c r="I60" s="343">
        <f>CTN_cost!I60+BGO_cost!I60+BETS_cost!I60+BAS_cost!I60+BAN_cost!I60+GL_cost!I60</f>
        <v>0</v>
      </c>
      <c r="J60" s="344">
        <f>CTN_cost!J60+BGO_cost!J60+BETS_cost!J60+BAS_cost!J60+BAN_cost!J60+GL_cost!J60</f>
        <v>0</v>
      </c>
      <c r="K60" s="343">
        <f>CTN_cost!K60+BGO_cost!K60+BETS_cost!K60+BAS_cost!K60+BAN_cost!K60+GL_cost!K60</f>
        <v>0</v>
      </c>
      <c r="L60" s="343">
        <f ca="1">CTN_cost!L60+BGO_cost!L60+BETS_cost!L60+BAS_cost!L60+BAN_cost!L60+GL_cost!L60</f>
        <v>0</v>
      </c>
      <c r="M60" s="344">
        <f>CTN_cost!M60+BGO_cost!M60+BETS_cost!M60+BAS_cost!M60+BAN_cost!M60+GL_cost!M60</f>
        <v>603459</v>
      </c>
      <c r="N60" s="343">
        <f>CTN_cost!N60+BGO_cost!N60+BETS_cost!N60+BAS_cost!N60+BAN_cost!N60+GL_cost!N60</f>
        <v>0</v>
      </c>
      <c r="O60" s="343">
        <f ca="1">CTN_cost!O60+BGO_cost!O60+BETS_cost!O60+BAS_cost!O60+BAN_cost!O60+GL_cost!O60</f>
        <v>0</v>
      </c>
      <c r="P60" s="344">
        <f>CTN_cost!P60+BGO_cost!P60+BETS_cost!P60+BAS_cost!P60+BAN_cost!P60+GL_cost!P60</f>
        <v>511043</v>
      </c>
      <c r="Q60" s="343">
        <f>CTN_cost!Q60+BGO_cost!Q60+BETS_cost!Q60+BAS_cost!Q60+BAN_cost!Q60+GL_cost!Q60</f>
        <v>0</v>
      </c>
      <c r="R60" s="343">
        <f>CTN_cost!R60+BGO_cost!R60+BETS_cost!R60+BAS_cost!R60+BAN_cost!R60+GL_cost!R60</f>
        <v>0</v>
      </c>
      <c r="S60" s="344">
        <f>CTN_cost!S60+BGO_cost!S60+BETS_cost!S60+BAS_cost!S60+BAN_cost!S60+GL_cost!S60</f>
        <v>0</v>
      </c>
      <c r="T60" s="138"/>
      <c r="U60" s="345">
        <f t="shared" si="30"/>
        <v>0</v>
      </c>
      <c r="V60" s="345">
        <f t="shared" ca="1" si="30"/>
        <v>603459</v>
      </c>
      <c r="W60" s="345">
        <f t="shared" ca="1" si="30"/>
        <v>511043</v>
      </c>
      <c r="X60" s="345">
        <f t="shared" si="30"/>
        <v>0</v>
      </c>
      <c r="Y60" s="138"/>
      <c r="Z60" s="345">
        <f t="shared" ca="1" si="31"/>
        <v>1114502</v>
      </c>
      <c r="AB60" s="345">
        <f t="shared" si="32"/>
        <v>0</v>
      </c>
      <c r="AC60" s="345">
        <f t="shared" ca="1" si="33"/>
        <v>603459</v>
      </c>
      <c r="AD60" s="345">
        <f t="shared" ca="1" si="34"/>
        <v>511043</v>
      </c>
      <c r="AE60" s="345">
        <f t="shared" si="35"/>
        <v>0</v>
      </c>
      <c r="AG60" s="345">
        <f t="shared" ca="1" si="36"/>
        <v>1114502</v>
      </c>
    </row>
    <row r="61" spans="1:16361">
      <c r="B61" s="246" t="str">
        <f>B60</f>
        <v>Contracts</v>
      </c>
      <c r="D61" s="19" t="s">
        <v>21</v>
      </c>
      <c r="E61" t="b">
        <f>IF(ISBLANK(D61), "", INDEX(Asset_groups!$F$7:$F$66, MATCH(D61, Asset_groups!$D$7:$D$66,0))="capex")</f>
        <v>1</v>
      </c>
      <c r="F61" s="12"/>
      <c r="G61" s="106"/>
      <c r="H61" s="346">
        <f>CTN_cost!H61+BGO_cost!H61+BETS_cost!H61+BAS_cost!H61+BAN_cost!H61+GL_cost!H61</f>
        <v>0</v>
      </c>
      <c r="I61" s="343">
        <f>CTN_cost!I61+BGO_cost!I61+BETS_cost!I61+BAS_cost!I61+BAN_cost!I61+GL_cost!I61</f>
        <v>0</v>
      </c>
      <c r="J61" s="344">
        <f>CTN_cost!J61+BGO_cost!J61+BETS_cost!J61+BAS_cost!J61+BAN_cost!J61+GL_cost!J61</f>
        <v>0</v>
      </c>
      <c r="K61" s="343">
        <f>CTN_cost!K61+BGO_cost!K61+BETS_cost!K61+BAS_cost!K61+BAN_cost!K61+GL_cost!K61</f>
        <v>0</v>
      </c>
      <c r="L61" s="343">
        <f ca="1">CTN_cost!L61+BGO_cost!L61+BETS_cost!L61+BAS_cost!L61+BAN_cost!L61+GL_cost!L61</f>
        <v>0</v>
      </c>
      <c r="M61" s="344">
        <f>CTN_cost!M61+BGO_cost!M61+BETS_cost!M61+BAS_cost!M61+BAN_cost!M61+GL_cost!M61</f>
        <v>2222120.7029437413</v>
      </c>
      <c r="N61" s="343">
        <f>CTN_cost!N61+BGO_cost!N61+BETS_cost!N61+BAS_cost!N61+BAN_cost!N61+GL_cost!N61</f>
        <v>0</v>
      </c>
      <c r="O61" s="343">
        <f ca="1">CTN_cost!O61+BGO_cost!O61+BETS_cost!O61+BAS_cost!O61+BAN_cost!O61+GL_cost!O61</f>
        <v>0</v>
      </c>
      <c r="P61" s="344">
        <f>CTN_cost!P61+BGO_cost!P61+BETS_cost!P61+BAS_cost!P61+BAN_cost!P61+GL_cost!P61</f>
        <v>2150361.1732765469</v>
      </c>
      <c r="Q61" s="343">
        <f>CTN_cost!Q61+BGO_cost!Q61+BETS_cost!Q61+BAS_cost!Q61+BAN_cost!Q61+GL_cost!Q61</f>
        <v>0</v>
      </c>
      <c r="R61" s="343">
        <f>CTN_cost!R61+BGO_cost!R61+BETS_cost!R61+BAS_cost!R61+BAN_cost!R61+GL_cost!R61</f>
        <v>0</v>
      </c>
      <c r="S61" s="344">
        <f>CTN_cost!S61+BGO_cost!S61+BETS_cost!S61+BAS_cost!S61+BAN_cost!S61+GL_cost!S61</f>
        <v>0</v>
      </c>
      <c r="T61" s="138"/>
      <c r="U61" s="345">
        <f t="shared" si="30"/>
        <v>0</v>
      </c>
      <c r="V61" s="345">
        <f t="shared" ca="1" si="30"/>
        <v>2222120.7029437413</v>
      </c>
      <c r="W61" s="345">
        <f t="shared" ca="1" si="30"/>
        <v>2150361.1732765469</v>
      </c>
      <c r="X61" s="345">
        <f t="shared" si="30"/>
        <v>0</v>
      </c>
      <c r="Y61" s="138"/>
      <c r="Z61" s="345">
        <f t="shared" ca="1" si="31"/>
        <v>4372481.8762202878</v>
      </c>
      <c r="AB61" s="345">
        <f t="shared" si="32"/>
        <v>0</v>
      </c>
      <c r="AC61" s="345">
        <f t="shared" ca="1" si="33"/>
        <v>2222120.7029437413</v>
      </c>
      <c r="AD61" s="345">
        <f t="shared" ca="1" si="34"/>
        <v>2150361.1732765469</v>
      </c>
      <c r="AE61" s="345">
        <f t="shared" si="35"/>
        <v>0</v>
      </c>
      <c r="AG61" s="345">
        <f t="shared" ca="1" si="36"/>
        <v>4372481.8762202878</v>
      </c>
    </row>
    <row r="62" spans="1:16361">
      <c r="B62" s="246" t="str">
        <f>B61</f>
        <v>Contracts</v>
      </c>
      <c r="D62" s="180" t="s">
        <v>29</v>
      </c>
      <c r="E62" t="b">
        <f>IF(ISBLANK(D62), "", INDEX(Asset_groups!$F$7:$F$66, MATCH(D62, Asset_groups!$D$7:$D$66,0))="capex")</f>
        <v>1</v>
      </c>
      <c r="F62" s="12"/>
      <c r="G62" s="106"/>
      <c r="H62" s="346">
        <f>CTN_cost!H62+BGO_cost!H62+BETS_cost!H62+BAS_cost!H62+BAN_cost!H62+GL_cost!H62</f>
        <v>0</v>
      </c>
      <c r="I62" s="343">
        <f>CTN_cost!I62+BGO_cost!I62+BETS_cost!I62+BAS_cost!I62+BAN_cost!I62+GL_cost!I62</f>
        <v>0</v>
      </c>
      <c r="J62" s="344">
        <f>CTN_cost!J62+BGO_cost!J62+BETS_cost!J62+BAS_cost!J62+BAN_cost!J62+GL_cost!J62</f>
        <v>0</v>
      </c>
      <c r="K62" s="343">
        <f>CTN_cost!K62+BGO_cost!K62+BETS_cost!K62+BAS_cost!K62+BAN_cost!K62+GL_cost!K62</f>
        <v>0</v>
      </c>
      <c r="L62" s="343">
        <f ca="1">CTN_cost!L62+BGO_cost!L62+BETS_cost!L62+BAS_cost!L62+BAN_cost!L62+GL_cost!L62</f>
        <v>0</v>
      </c>
      <c r="M62" s="344">
        <f>CTN_cost!M62+BGO_cost!M62+BETS_cost!M62+BAS_cost!M62+BAN_cost!M62+GL_cost!M62</f>
        <v>101445</v>
      </c>
      <c r="N62" s="343">
        <f>CTN_cost!N62+BGO_cost!N62+BETS_cost!N62+BAS_cost!N62+BAN_cost!N62+GL_cost!N62</f>
        <v>0</v>
      </c>
      <c r="O62" s="343">
        <f ca="1">CTN_cost!O62+BGO_cost!O62+BETS_cost!O62+BAS_cost!O62+BAN_cost!O62+GL_cost!O62</f>
        <v>0</v>
      </c>
      <c r="P62" s="344">
        <f>CTN_cost!P62+BGO_cost!P62+BETS_cost!P62+BAS_cost!P62+BAN_cost!P62+GL_cost!P62</f>
        <v>101445</v>
      </c>
      <c r="Q62" s="343">
        <f>CTN_cost!Q62+BGO_cost!Q62+BETS_cost!Q62+BAS_cost!Q62+BAN_cost!Q62+GL_cost!Q62</f>
        <v>0</v>
      </c>
      <c r="R62" s="343">
        <f>CTN_cost!R62+BGO_cost!R62+BETS_cost!R62+BAS_cost!R62+BAN_cost!R62+GL_cost!R62</f>
        <v>0</v>
      </c>
      <c r="S62" s="344">
        <f>CTN_cost!S62+BGO_cost!S62+BETS_cost!S62+BAS_cost!S62+BAN_cost!S62+GL_cost!S62</f>
        <v>0</v>
      </c>
      <c r="T62" s="138"/>
      <c r="U62" s="345">
        <f t="shared" si="30"/>
        <v>0</v>
      </c>
      <c r="V62" s="345">
        <f t="shared" ca="1" si="30"/>
        <v>101445</v>
      </c>
      <c r="W62" s="345">
        <f t="shared" ca="1" si="30"/>
        <v>101445</v>
      </c>
      <c r="X62" s="345">
        <f t="shared" si="30"/>
        <v>0</v>
      </c>
      <c r="Y62" s="138"/>
      <c r="Z62" s="345">
        <f t="shared" ca="1" si="31"/>
        <v>202890</v>
      </c>
      <c r="AB62" s="345">
        <f t="shared" ref="AB62" si="37">U62*$E62</f>
        <v>0</v>
      </c>
      <c r="AC62" s="345">
        <f t="shared" ref="AC62" ca="1" si="38">V62*$E62</f>
        <v>101445</v>
      </c>
      <c r="AD62" s="345">
        <f t="shared" ref="AD62" ca="1" si="39">W62*$E62</f>
        <v>101445</v>
      </c>
      <c r="AE62" s="345">
        <f t="shared" ref="AE62" si="40">X62*$E62</f>
        <v>0</v>
      </c>
      <c r="AG62" s="345">
        <f t="shared" ca="1" si="36"/>
        <v>202890</v>
      </c>
    </row>
    <row r="63" spans="1:16361">
      <c r="B63" s="246" t="str">
        <f>B61</f>
        <v>Contracts</v>
      </c>
      <c r="D63" s="180" t="s">
        <v>160</v>
      </c>
      <c r="E63" t="b">
        <f>IF(ISBLANK(D63), "", INDEX(Asset_groups!$F$7:$F$66, MATCH(D63, Asset_groups!$D$7:$D$66,0))="capex")</f>
        <v>1</v>
      </c>
      <c r="F63" s="12"/>
      <c r="G63" s="106"/>
      <c r="H63" s="346">
        <f>CTN_cost!H63+BGO_cost!H63+BETS_cost!H63+BAS_cost!H63+BAN_cost!H63+GL_cost!H63</f>
        <v>0</v>
      </c>
      <c r="I63" s="343">
        <f>CTN_cost!I63+BGO_cost!I63+BETS_cost!I63+BAS_cost!I63+BAN_cost!I63+GL_cost!I63</f>
        <v>0</v>
      </c>
      <c r="J63" s="344">
        <f>CTN_cost!J63+BGO_cost!J63+BETS_cost!J63+BAS_cost!J63+BAN_cost!J63+GL_cost!J63</f>
        <v>0</v>
      </c>
      <c r="K63" s="343">
        <f>CTN_cost!K63+BGO_cost!K63+BETS_cost!K63+BAS_cost!K63+BAN_cost!K63+GL_cost!K63</f>
        <v>0</v>
      </c>
      <c r="L63" s="343">
        <f ca="1">CTN_cost!L63+BGO_cost!L63+BETS_cost!L63+BAS_cost!L63+BAN_cost!L63+GL_cost!L63</f>
        <v>0</v>
      </c>
      <c r="M63" s="344">
        <f>CTN_cost!M63+BGO_cost!M63+BETS_cost!M63+BAS_cost!M63+BAN_cost!M63+GL_cost!M63</f>
        <v>663738</v>
      </c>
      <c r="N63" s="343">
        <f>CTN_cost!N63+BGO_cost!N63+BETS_cost!N63+BAS_cost!N63+BAN_cost!N63+GL_cost!N63</f>
        <v>0</v>
      </c>
      <c r="O63" s="343">
        <f ca="1">CTN_cost!O63+BGO_cost!O63+BETS_cost!O63+BAS_cost!O63+BAN_cost!O63+GL_cost!O63</f>
        <v>0</v>
      </c>
      <c r="P63" s="344">
        <f>CTN_cost!P63+BGO_cost!P63+BETS_cost!P63+BAS_cost!P63+BAN_cost!P63+GL_cost!P63</f>
        <v>477756</v>
      </c>
      <c r="Q63" s="343">
        <f>CTN_cost!Q63+BGO_cost!Q63+BETS_cost!Q63+BAS_cost!Q63+BAN_cost!Q63+GL_cost!Q63</f>
        <v>0</v>
      </c>
      <c r="R63" s="343">
        <f>CTN_cost!R63+BGO_cost!R63+BETS_cost!R63+BAS_cost!R63+BAN_cost!R63+GL_cost!R63</f>
        <v>0</v>
      </c>
      <c r="S63" s="344">
        <f>CTN_cost!S63+BGO_cost!S63+BETS_cost!S63+BAS_cost!S63+BAN_cost!S63+GL_cost!S63</f>
        <v>0</v>
      </c>
      <c r="T63" s="138"/>
      <c r="U63" s="345">
        <f t="shared" si="30"/>
        <v>0</v>
      </c>
      <c r="V63" s="345">
        <f t="shared" ca="1" si="30"/>
        <v>663738</v>
      </c>
      <c r="W63" s="345">
        <f t="shared" ca="1" si="30"/>
        <v>477756</v>
      </c>
      <c r="X63" s="345">
        <f t="shared" si="30"/>
        <v>0</v>
      </c>
      <c r="Y63" s="138"/>
      <c r="Z63" s="345">
        <f t="shared" ca="1" si="31"/>
        <v>1141494</v>
      </c>
      <c r="AB63" s="345">
        <f t="shared" si="32"/>
        <v>0</v>
      </c>
      <c r="AC63" s="345">
        <f t="shared" ca="1" si="33"/>
        <v>663738</v>
      </c>
      <c r="AD63" s="345">
        <f t="shared" ca="1" si="34"/>
        <v>477756</v>
      </c>
      <c r="AE63" s="345">
        <f t="shared" si="35"/>
        <v>0</v>
      </c>
      <c r="AG63" s="345">
        <f t="shared" ca="1" si="36"/>
        <v>1141494</v>
      </c>
    </row>
    <row r="64" spans="1:16361">
      <c r="D64" s="19"/>
      <c r="E64" t="str">
        <f>IF(ISBLANK(D64), "", INDEX(Asset_groups!$F$7:$F$66, MATCH(D64, Asset_groups!$D$7:$D$66,0))="capex")</f>
        <v/>
      </c>
      <c r="F64" s="12"/>
      <c r="G64" s="106"/>
      <c r="H64" s="47"/>
      <c r="I64" s="47"/>
      <c r="J64" s="107"/>
      <c r="K64" s="47"/>
      <c r="L64" s="47"/>
      <c r="M64" s="107"/>
      <c r="N64" s="47"/>
      <c r="O64" s="47"/>
      <c r="P64" s="107"/>
      <c r="Q64" s="47"/>
      <c r="R64" s="47"/>
      <c r="S64" s="107"/>
      <c r="T64" s="308"/>
      <c r="U64" s="115"/>
      <c r="V64" s="115"/>
      <c r="W64" s="115"/>
      <c r="X64" s="115"/>
      <c r="Y64" s="308"/>
      <c r="Z64" s="115"/>
      <c r="AA64" s="18"/>
      <c r="AB64" s="339"/>
      <c r="AC64" s="339"/>
      <c r="AD64" s="339"/>
      <c r="AE64" s="339"/>
      <c r="AF64" s="18"/>
      <c r="AG64" s="339"/>
    </row>
    <row r="65" spans="1:34" ht="15">
      <c r="B65" s="9" t="s">
        <v>164</v>
      </c>
      <c r="D65" s="19"/>
      <c r="F65" s="12"/>
      <c r="G65" s="106"/>
      <c r="H65" s="18"/>
      <c r="I65" s="18"/>
      <c r="J65" s="108"/>
      <c r="K65" s="18"/>
      <c r="L65" s="18"/>
      <c r="M65" s="108"/>
      <c r="N65" s="18"/>
      <c r="O65" s="18"/>
      <c r="P65" s="108"/>
      <c r="Q65" s="18"/>
      <c r="R65" s="18"/>
      <c r="S65" s="108"/>
      <c r="T65" s="308"/>
      <c r="U65" s="116"/>
      <c r="V65" s="116"/>
      <c r="W65" s="116"/>
      <c r="X65" s="116"/>
      <c r="Y65" s="308"/>
      <c r="Z65" s="116"/>
      <c r="AA65" s="308"/>
      <c r="AB65" s="116"/>
      <c r="AC65" s="116"/>
      <c r="AD65" s="116"/>
      <c r="AE65" s="116"/>
      <c r="AF65" s="308"/>
      <c r="AG65" s="116"/>
    </row>
    <row r="66" spans="1:34" s="308" customFormat="1" ht="15">
      <c r="B66" s="246" t="s">
        <v>174</v>
      </c>
      <c r="D66" s="8" t="str">
        <f>Project_inputs!B73</f>
        <v>Distribution Code voltage variation payment</v>
      </c>
      <c r="E66" s="308" t="b">
        <f>IF(ISBLANK(D66), "", INDEX(Asset_groups!$F$7:$F$66, MATCH(D66, Asset_groups!$D$7:$D$66,0))="capex")</f>
        <v>0</v>
      </c>
      <c r="F66" s="12"/>
      <c r="G66" s="106"/>
      <c r="H66" s="346">
        <f>CTN_cost!H68+BGO_cost!H68+BETS_cost!H68+BAS_cost!H68+BAN_cost!H68+GL_cost!H68</f>
        <v>0</v>
      </c>
      <c r="I66" s="343">
        <f>CTN_cost!I68+BGO_cost!I68+BETS_cost!I68+BAS_cost!I68+BAN_cost!I68+GL_cost!I68</f>
        <v>0</v>
      </c>
      <c r="J66" s="344">
        <f>CTN_cost!J68+BGO_cost!J68+BETS_cost!J68+BAS_cost!J68+BAN_cost!J68+GL_cost!J68</f>
        <v>0</v>
      </c>
      <c r="K66" s="343">
        <f>CTN_cost!K68+BGO_cost!K68+BETS_cost!K68+BAS_cost!K68+BAN_cost!K68+GL_cost!K68</f>
        <v>480228</v>
      </c>
      <c r="L66" s="343">
        <f>CTN_cost!L68+BGO_cost!L68+BETS_cost!L68+BAS_cost!L68+BAN_cost!L68+GL_cost!L68</f>
        <v>0</v>
      </c>
      <c r="M66" s="344">
        <f>CTN_cost!M68+BGO_cost!M68+BETS_cost!M68+BAS_cost!M68+BAN_cost!M68+GL_cost!M68</f>
        <v>0</v>
      </c>
      <c r="N66" s="343">
        <f>CTN_cost!N68+BGO_cost!N68+BETS_cost!N68+BAS_cost!N68+BAN_cost!N68+GL_cost!N68</f>
        <v>480228</v>
      </c>
      <c r="O66" s="343">
        <f>CTN_cost!O68+BGO_cost!O68+BETS_cost!O68+BAS_cost!O68+BAN_cost!O68+GL_cost!O68</f>
        <v>0</v>
      </c>
      <c r="P66" s="344">
        <f>CTN_cost!P68+BGO_cost!P68+BETS_cost!P68+BAS_cost!P68+BAN_cost!P68+GL_cost!P68</f>
        <v>0</v>
      </c>
      <c r="Q66" s="343">
        <f>CTN_cost!Q68+BGO_cost!Q68+BETS_cost!Q68+BAS_cost!Q68+BAN_cost!Q68+GL_cost!Q68</f>
        <v>0</v>
      </c>
      <c r="R66" s="343">
        <f>CTN_cost!R68+BGO_cost!R68+BETS_cost!R68+BAS_cost!R68+BAN_cost!R68+GL_cost!R68</f>
        <v>0</v>
      </c>
      <c r="S66" s="344">
        <f>CTN_cost!S68+BGO_cost!S68+BETS_cost!S68+BAS_cost!S68+BAN_cost!S68+GL_cost!S68</f>
        <v>0</v>
      </c>
      <c r="T66" s="138"/>
      <c r="U66" s="345">
        <f>SUMIF($H$11:$S$11,U$11, $H66:$S66)</f>
        <v>0</v>
      </c>
      <c r="V66" s="345">
        <f>SUMIF($H$11:$S$11,V$11, $H66:$S66)</f>
        <v>480228</v>
      </c>
      <c r="W66" s="345">
        <f>SUMIF($H$11:$S$11,W$11, $H66:$S66)</f>
        <v>480228</v>
      </c>
      <c r="X66" s="345">
        <f>SUMIF($H$11:$S$11,X$11, $H66:$S66)</f>
        <v>0</v>
      </c>
      <c r="Y66" s="138"/>
      <c r="Z66" s="345">
        <f>SUM(U66:X66)</f>
        <v>960456</v>
      </c>
      <c r="AB66" s="345">
        <f t="shared" ref="AB66:AE69" si="41">U66*$E66</f>
        <v>0</v>
      </c>
      <c r="AC66" s="345">
        <f t="shared" si="41"/>
        <v>0</v>
      </c>
      <c r="AD66" s="345">
        <f t="shared" si="41"/>
        <v>0</v>
      </c>
      <c r="AE66" s="345">
        <f t="shared" si="41"/>
        <v>0</v>
      </c>
      <c r="AG66" s="345">
        <f t="shared" ref="AG66:AG67" si="42">SUM(AB66:AE66)</f>
        <v>0</v>
      </c>
    </row>
    <row r="67" spans="1:34" ht="15">
      <c r="B67" s="246" t="s">
        <v>46</v>
      </c>
      <c r="D67" s="8" t="s">
        <v>46</v>
      </c>
      <c r="E67" t="b">
        <f>IF(ISBLANK(D67), "", INDEX(Asset_groups!$F$7:$F$66, MATCH(D67, Asset_groups!$D$7:$D$66,0))="capex")</f>
        <v>0</v>
      </c>
      <c r="F67" s="12"/>
      <c r="G67" s="106"/>
      <c r="H67" s="349"/>
      <c r="I67" s="350"/>
      <c r="J67" s="351"/>
      <c r="K67" s="350"/>
      <c r="L67" s="350"/>
      <c r="M67" s="351"/>
      <c r="N67" s="350"/>
      <c r="O67" s="350"/>
      <c r="P67" s="351"/>
      <c r="Q67" s="350"/>
      <c r="R67" s="350"/>
      <c r="S67" s="351"/>
      <c r="T67" s="308"/>
      <c r="U67" s="345">
        <f ca="1">Project_inputs!$I87*SUM(U$15:U$63)/SUM($U$15:$X$63)*IF($E67,1,(Project_inputs!L96))</f>
        <v>0</v>
      </c>
      <c r="V67" s="345">
        <f ca="1">Project_inputs!$I87*SUM(V$15:V$63)/SUM($U$15:$X$63)*IF($E67,1,(Project_inputs!M96))</f>
        <v>2542399.8238757732</v>
      </c>
      <c r="W67" s="345">
        <f ca="1">Project_inputs!$I87*SUM(W$15:W$63)/SUM($U$15:$X$63)*IF($E67,1,(Project_inputs!N96))</f>
        <v>1844350.9346275479</v>
      </c>
      <c r="X67" s="345">
        <f ca="1">Project_inputs!$I87*SUM(X$15:X$63)/SUM($U$15:$X$63)*IF($E67,1,(Project_inputs!O96))</f>
        <v>0</v>
      </c>
      <c r="Y67" s="138"/>
      <c r="Z67" s="345">
        <f ca="1">SUM(U67:X67)</f>
        <v>4386750.7585033216</v>
      </c>
      <c r="AB67" s="345">
        <f t="shared" ca="1" si="41"/>
        <v>0</v>
      </c>
      <c r="AC67" s="345">
        <f t="shared" ca="1" si="41"/>
        <v>0</v>
      </c>
      <c r="AD67" s="345">
        <f t="shared" ca="1" si="41"/>
        <v>0</v>
      </c>
      <c r="AE67" s="345">
        <f t="shared" ca="1" si="41"/>
        <v>0</v>
      </c>
      <c r="AF67" s="308"/>
      <c r="AG67" s="345">
        <f t="shared" ca="1" si="42"/>
        <v>0</v>
      </c>
    </row>
    <row r="68" spans="1:34">
      <c r="B68" s="308"/>
      <c r="D68" t="str">
        <f>Project_inputs!B82</f>
        <v>Test trailer</v>
      </c>
      <c r="E68" t="b">
        <f>IF(ISBLANK(D68), "", INDEX(Asset_groups!$F$7:$F$66, MATCH(D68, Asset_groups!$D$7:$D$66,0))="capex")</f>
        <v>1</v>
      </c>
      <c r="F68" s="12"/>
      <c r="G68" s="106"/>
      <c r="H68" s="352"/>
      <c r="I68" s="353"/>
      <c r="J68" s="354"/>
      <c r="K68" s="353"/>
      <c r="L68" s="353"/>
      <c r="M68" s="354"/>
      <c r="N68" s="353"/>
      <c r="O68" s="353"/>
      <c r="P68" s="354"/>
      <c r="Q68" s="353"/>
      <c r="R68" s="353"/>
      <c r="S68" s="354"/>
      <c r="T68" s="138"/>
      <c r="U68" s="345">
        <f>INDEX(Project_inputs!$K82:$N82, MATCH(U$11,Project_inputs!$K$73:$N$73,0))</f>
        <v>0</v>
      </c>
      <c r="V68" s="345">
        <f>INDEX(Project_inputs!$K82:$N82, MATCH(V$11,Project_inputs!$K$73:$N$73,0))</f>
        <v>154582</v>
      </c>
      <c r="W68" s="345">
        <f>INDEX(Project_inputs!$K82:$N82, MATCH(W$11,Project_inputs!$K$73:$N$73,0))</f>
        <v>0</v>
      </c>
      <c r="X68" s="345">
        <f>INDEX(Project_inputs!$K82:$N82, MATCH(X$11,Project_inputs!$K$73:$N$73,0))</f>
        <v>0</v>
      </c>
      <c r="Y68" s="138"/>
      <c r="Z68" s="345">
        <f t="shared" ref="Z68:Z69" si="43">SUM(U68:X68)</f>
        <v>154582</v>
      </c>
      <c r="AB68" s="345">
        <f t="shared" si="41"/>
        <v>0</v>
      </c>
      <c r="AC68" s="345">
        <f t="shared" si="41"/>
        <v>154582</v>
      </c>
      <c r="AD68" s="345">
        <f t="shared" si="41"/>
        <v>0</v>
      </c>
      <c r="AE68" s="345">
        <f t="shared" si="41"/>
        <v>0</v>
      </c>
      <c r="AF68" s="308"/>
      <c r="AG68" s="345">
        <f t="shared" ref="AG68:AG69" si="44">SUM(AB68:AE68)</f>
        <v>154582</v>
      </c>
    </row>
    <row r="69" spans="1:34">
      <c r="B69" s="308"/>
      <c r="D69" t="str">
        <f>Project_inputs!B83</f>
        <v>Spare GFN</v>
      </c>
      <c r="E69" t="b">
        <f>IF(ISBLANK(D69), "", INDEX(Asset_groups!$F$7:$F$66, MATCH(D69, Asset_groups!$D$7:$D$66,0))="capex")</f>
        <v>1</v>
      </c>
      <c r="F69" s="12"/>
      <c r="G69" s="106"/>
      <c r="H69" s="358"/>
      <c r="I69" s="296"/>
      <c r="J69" s="297"/>
      <c r="K69" s="296"/>
      <c r="L69" s="296"/>
      <c r="M69" s="297"/>
      <c r="N69" s="296"/>
      <c r="O69" s="296"/>
      <c r="P69" s="297"/>
      <c r="Q69" s="296"/>
      <c r="R69" s="296"/>
      <c r="S69" s="297"/>
      <c r="T69" s="308"/>
      <c r="U69" s="345">
        <f>INDEX(Project_inputs!$K83:$N83, MATCH(U$11,Project_inputs!$K$73:$N$73,0))</f>
        <v>0</v>
      </c>
      <c r="V69" s="345">
        <f>INDEX(Project_inputs!$K83:$N83, MATCH(V$11,Project_inputs!$K$73:$N$73,0))</f>
        <v>1159367</v>
      </c>
      <c r="W69" s="345">
        <f>INDEX(Project_inputs!$K83:$N83, MATCH(W$11,Project_inputs!$K$73:$N$73,0))</f>
        <v>0</v>
      </c>
      <c r="X69" s="345">
        <f>INDEX(Project_inputs!$K83:$N83, MATCH(X$11,Project_inputs!$K$73:$N$73,0))</f>
        <v>0</v>
      </c>
      <c r="Y69" s="138"/>
      <c r="Z69" s="345">
        <f t="shared" si="43"/>
        <v>1159367</v>
      </c>
      <c r="AB69" s="345">
        <f t="shared" si="41"/>
        <v>0</v>
      </c>
      <c r="AC69" s="345">
        <f t="shared" si="41"/>
        <v>1159367</v>
      </c>
      <c r="AD69" s="345">
        <f t="shared" si="41"/>
        <v>0</v>
      </c>
      <c r="AE69" s="345">
        <f t="shared" si="41"/>
        <v>0</v>
      </c>
      <c r="AF69" s="308"/>
      <c r="AG69" s="345">
        <f t="shared" si="44"/>
        <v>1159367</v>
      </c>
    </row>
    <row r="70" spans="1:34" s="308" customFormat="1">
      <c r="D70" s="19"/>
      <c r="F70" s="12"/>
      <c r="G70" s="106"/>
      <c r="H70" s="355"/>
      <c r="I70" s="356"/>
      <c r="J70" s="357"/>
      <c r="K70" s="356"/>
      <c r="L70" s="356"/>
      <c r="M70" s="357"/>
      <c r="N70" s="356"/>
      <c r="O70" s="356"/>
      <c r="P70" s="357"/>
      <c r="Q70" s="356"/>
      <c r="R70" s="356"/>
      <c r="S70" s="357"/>
      <c r="U70" s="345"/>
      <c r="V70" s="345"/>
      <c r="W70" s="345"/>
      <c r="X70" s="345"/>
      <c r="Y70" s="138"/>
      <c r="Z70" s="345"/>
      <c r="AB70" s="115"/>
      <c r="AC70" s="115"/>
      <c r="AD70" s="115"/>
      <c r="AE70" s="115"/>
      <c r="AG70" s="115"/>
    </row>
    <row r="71" spans="1:34" ht="13.5" thickBot="1">
      <c r="C71" s="15" t="s">
        <v>141</v>
      </c>
      <c r="D71" s="16"/>
      <c r="E71" s="16"/>
      <c r="F71" s="12"/>
      <c r="G71" s="106"/>
      <c r="H71" s="304">
        <f t="shared" ref="H71:S71" si="45">SUMIF($E$15:$E$69, TRUE, H15:H69)</f>
        <v>0</v>
      </c>
      <c r="I71" s="304">
        <f t="shared" si="45"/>
        <v>0</v>
      </c>
      <c r="J71" s="109">
        <f t="shared" si="45"/>
        <v>0</v>
      </c>
      <c r="K71" s="304">
        <f t="shared" si="45"/>
        <v>41856904</v>
      </c>
      <c r="L71" s="304">
        <f t="shared" ca="1" si="45"/>
        <v>26041181.397206549</v>
      </c>
      <c r="M71" s="109">
        <f t="shared" si="45"/>
        <v>5546054.7029437413</v>
      </c>
      <c r="N71" s="304">
        <f t="shared" si="45"/>
        <v>33857146</v>
      </c>
      <c r="O71" s="304">
        <f t="shared" ca="1" si="45"/>
        <v>14658461.020970181</v>
      </c>
      <c r="P71" s="109">
        <f t="shared" si="45"/>
        <v>4428902.1732765473</v>
      </c>
      <c r="Q71" s="304">
        <f t="shared" si="45"/>
        <v>0</v>
      </c>
      <c r="R71" s="304">
        <f t="shared" si="45"/>
        <v>0</v>
      </c>
      <c r="S71" s="109">
        <f t="shared" si="45"/>
        <v>0</v>
      </c>
      <c r="U71" s="359">
        <f>SUMIF($E$15:$E$69, TRUE, U15:U69)</f>
        <v>0</v>
      </c>
      <c r="V71" s="359">
        <f ca="1">SUMIF($E$15:$E$69, TRUE, V15:V69)</f>
        <v>74758089.100150287</v>
      </c>
      <c r="W71" s="359">
        <f ca="1">SUMIF($E$15:$E$69, TRUE, W15:W69)</f>
        <v>52944509.194246724</v>
      </c>
      <c r="X71" s="360">
        <f>SUMIF($E$15:$E$69, TRUE, X15:X69)</f>
        <v>0</v>
      </c>
      <c r="Z71" s="360">
        <f t="shared" ref="Z71" ca="1" si="46">SUM(U71:X71)</f>
        <v>127702598.29439701</v>
      </c>
      <c r="AB71" s="359">
        <f ca="1">SUM(AB15:AB69)</f>
        <v>0</v>
      </c>
      <c r="AC71" s="359">
        <f ca="1">SUM(AC15:AC69)</f>
        <v>74758089.100150287</v>
      </c>
      <c r="AD71" s="359">
        <f ca="1">SUM(AD15:AD69)</f>
        <v>52944509.194246724</v>
      </c>
      <c r="AE71" s="360">
        <f ca="1">SUM(AE15:AE69)</f>
        <v>0</v>
      </c>
      <c r="AG71" s="360">
        <f t="shared" ref="AG71" ca="1" si="47">SUM(AB71:AE71)</f>
        <v>127702598.29439701</v>
      </c>
    </row>
    <row r="72" spans="1:34" ht="15.75" thickTop="1">
      <c r="B72" s="9"/>
      <c r="C72" s="27"/>
      <c r="D72" s="125"/>
      <c r="E72" s="125"/>
      <c r="F72" s="126"/>
      <c r="G72" s="125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4" spans="1:34" ht="13.5" thickBot="1">
      <c r="C74" s="15" t="s">
        <v>62</v>
      </c>
      <c r="D74" s="16"/>
      <c r="E74" s="16"/>
      <c r="F74" s="12"/>
      <c r="G74" s="106"/>
      <c r="H74" s="88">
        <f t="shared" ref="H74:S74" si="48">SUM(H15:H63)</f>
        <v>0</v>
      </c>
      <c r="I74" s="88">
        <f t="shared" si="48"/>
        <v>0</v>
      </c>
      <c r="J74" s="109">
        <f t="shared" si="48"/>
        <v>0</v>
      </c>
      <c r="K74" s="88">
        <f t="shared" si="48"/>
        <v>41856904</v>
      </c>
      <c r="L74" s="88">
        <f t="shared" ca="1" si="48"/>
        <v>26041181.397206549</v>
      </c>
      <c r="M74" s="109">
        <f t="shared" si="48"/>
        <v>5546054.7029437413</v>
      </c>
      <c r="N74" s="88">
        <f t="shared" si="48"/>
        <v>33857146</v>
      </c>
      <c r="O74" s="88">
        <f t="shared" ca="1" si="48"/>
        <v>14658461.020970181</v>
      </c>
      <c r="P74" s="109">
        <f t="shared" si="48"/>
        <v>4428902.1732765473</v>
      </c>
      <c r="Q74" s="88">
        <f t="shared" si="48"/>
        <v>0</v>
      </c>
      <c r="R74" s="88">
        <f t="shared" si="48"/>
        <v>0</v>
      </c>
      <c r="S74" s="109">
        <f t="shared" si="48"/>
        <v>0</v>
      </c>
      <c r="U74" s="359">
        <f ca="1">SUM(U15:U69)</f>
        <v>0</v>
      </c>
      <c r="V74" s="359">
        <f ca="1">SUM(V15:V69)</f>
        <v>77780716.924026057</v>
      </c>
      <c r="W74" s="359">
        <f ca="1">SUM(W15:W69)</f>
        <v>55269088.128874272</v>
      </c>
      <c r="X74" s="360">
        <f ca="1">SUM(X15:X69)</f>
        <v>0</v>
      </c>
      <c r="Z74" s="360">
        <f ca="1">SUM(Z15:Z69)</f>
        <v>133049805.05290034</v>
      </c>
      <c r="AB74" s="308"/>
      <c r="AC74" s="308"/>
      <c r="AD74" s="308"/>
      <c r="AE74" s="308"/>
      <c r="AG74" s="308"/>
    </row>
    <row r="75" spans="1:34" ht="13.5" thickTop="1">
      <c r="C75" s="27"/>
      <c r="D75" s="125"/>
      <c r="E75" s="125"/>
      <c r="F75" s="126"/>
      <c r="G75" s="125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25"/>
      <c r="U75" s="125"/>
      <c r="V75" s="125"/>
      <c r="W75" s="125"/>
      <c r="X75" s="125"/>
      <c r="Y75" s="125"/>
      <c r="Z75" s="2"/>
      <c r="AA75" s="125"/>
      <c r="AB75" s="125"/>
      <c r="AC75" s="125"/>
      <c r="AD75" s="125"/>
      <c r="AE75" s="125"/>
      <c r="AF75" s="125"/>
      <c r="AG75" s="125"/>
    </row>
    <row r="76" spans="1:34">
      <c r="C76" s="18"/>
      <c r="D76" s="18"/>
      <c r="E76" s="18"/>
      <c r="F76" s="12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2"/>
      <c r="AA76" s="18"/>
      <c r="AB76" s="18"/>
      <c r="AC76" s="18"/>
      <c r="AD76" s="18"/>
      <c r="AE76" s="18"/>
      <c r="AF76" s="18"/>
      <c r="AG76" s="18"/>
    </row>
    <row r="77" spans="1:34" s="2" customFormat="1">
      <c r="A77"/>
      <c r="B77"/>
      <c r="C77"/>
      <c r="D77"/>
      <c r="E77"/>
      <c r="F77" s="20"/>
      <c r="H77" s="139"/>
      <c r="I77" s="56"/>
      <c r="J77" s="56"/>
      <c r="K77" s="56"/>
      <c r="U77" s="101"/>
      <c r="V77" s="101"/>
      <c r="W77" s="101"/>
      <c r="X77" s="101"/>
      <c r="AB77" s="150"/>
      <c r="AC77" s="150"/>
      <c r="AD77" s="150"/>
      <c r="AE77" s="150"/>
      <c r="AG77" s="150"/>
    </row>
    <row r="78" spans="1:34" s="2" customFormat="1">
      <c r="A78"/>
      <c r="B78"/>
      <c r="C78"/>
      <c r="D78" s="20" t="s">
        <v>75</v>
      </c>
      <c r="E78" t="b">
        <f t="array" ref="E78">D18:D52=Cost_Summary!D14:D48</f>
        <v>1</v>
      </c>
      <c r="F78" s="20"/>
      <c r="H78" s="56"/>
      <c r="I78" s="56"/>
      <c r="J78" s="56"/>
      <c r="K78" s="56"/>
      <c r="U78" s="101"/>
      <c r="V78" s="101"/>
      <c r="W78" s="101"/>
      <c r="X78" s="101"/>
      <c r="AB78" s="101"/>
      <c r="AC78" s="101"/>
      <c r="AD78" s="101"/>
      <c r="AE78" s="101"/>
      <c r="AG78" s="101"/>
    </row>
    <row r="79" spans="1:34">
      <c r="H79" s="138"/>
      <c r="I79" s="138"/>
      <c r="J79" s="138"/>
      <c r="Z79" s="2"/>
    </row>
    <row r="80" spans="1:34" s="2" customFormat="1">
      <c r="A80"/>
      <c r="B80"/>
      <c r="C80"/>
      <c r="D80"/>
      <c r="E80"/>
      <c r="F80" s="20"/>
      <c r="H80" s="56"/>
      <c r="I80" s="56"/>
      <c r="J80" s="56"/>
      <c r="K80" s="56"/>
      <c r="U80" s="101"/>
      <c r="AB80" s="101"/>
      <c r="AG80" s="101"/>
    </row>
    <row r="81" spans="1:9" s="2" customFormat="1">
      <c r="A81"/>
      <c r="B81"/>
      <c r="C81"/>
      <c r="D81"/>
      <c r="E81"/>
      <c r="F81" s="20"/>
      <c r="I81" s="153"/>
    </row>
    <row r="82" spans="1:9" s="2" customFormat="1">
      <c r="A82"/>
      <c r="B82"/>
      <c r="C82"/>
      <c r="D82"/>
      <c r="E82"/>
      <c r="F82" s="20"/>
    </row>
    <row r="83" spans="1:9" s="2" customFormat="1">
      <c r="A83"/>
      <c r="B83"/>
      <c r="C83"/>
      <c r="D83"/>
      <c r="E83"/>
      <c r="F83" s="20"/>
    </row>
    <row r="84" spans="1:9" s="2" customFormat="1">
      <c r="A84"/>
      <c r="B84"/>
      <c r="C84"/>
      <c r="D84"/>
      <c r="E84"/>
      <c r="F84" s="20"/>
    </row>
    <row r="85" spans="1:9" s="2" customFormat="1">
      <c r="A85"/>
      <c r="B85"/>
      <c r="C85"/>
      <c r="D85"/>
      <c r="E85"/>
      <c r="F85" s="20"/>
    </row>
    <row r="86" spans="1:9" s="2" customFormat="1">
      <c r="A86"/>
      <c r="B86"/>
      <c r="C86"/>
      <c r="D86"/>
      <c r="E86"/>
      <c r="F86" s="20"/>
    </row>
    <row r="87" spans="1:9" s="2" customFormat="1">
      <c r="A87"/>
      <c r="B87"/>
      <c r="C87"/>
      <c r="D87"/>
      <c r="E87"/>
      <c r="F87" s="20"/>
    </row>
    <row r="88" spans="1:9" s="2" customFormat="1">
      <c r="A88"/>
      <c r="B88"/>
      <c r="C88"/>
      <c r="D88"/>
      <c r="E88"/>
      <c r="F88" s="20"/>
    </row>
    <row r="89" spans="1:9" s="2" customFormat="1">
      <c r="A89"/>
      <c r="B89"/>
      <c r="C89"/>
      <c r="D89"/>
      <c r="E89"/>
      <c r="F89" s="20"/>
    </row>
    <row r="90" spans="1:9" s="2" customFormat="1">
      <c r="A90"/>
      <c r="B90"/>
      <c r="C90"/>
      <c r="D90"/>
      <c r="E90"/>
      <c r="F90" s="20"/>
    </row>
    <row r="91" spans="1:9" s="2" customFormat="1">
      <c r="A91"/>
      <c r="B91"/>
      <c r="C91"/>
      <c r="D91"/>
      <c r="E91"/>
      <c r="F91" s="20"/>
    </row>
    <row r="92" spans="1:9" s="2" customFormat="1">
      <c r="A92"/>
      <c r="B92"/>
      <c r="C92"/>
      <c r="D92"/>
      <c r="E92"/>
      <c r="F92" s="20"/>
    </row>
    <row r="93" spans="1:9" s="2" customFormat="1">
      <c r="A93"/>
      <c r="B93"/>
      <c r="C93"/>
      <c r="D93"/>
      <c r="E93"/>
      <c r="F93" s="20"/>
    </row>
    <row r="94" spans="1:9" s="2" customFormat="1">
      <c r="A94"/>
      <c r="B94"/>
      <c r="C94"/>
      <c r="D94"/>
      <c r="E94"/>
      <c r="F94" s="20"/>
    </row>
    <row r="95" spans="1:9" s="2" customFormat="1">
      <c r="A95"/>
      <c r="B95"/>
      <c r="C95"/>
      <c r="D95"/>
      <c r="E95"/>
      <c r="F95" s="20"/>
    </row>
    <row r="96" spans="1:9" s="2" customFormat="1">
      <c r="A96"/>
      <c r="B96"/>
      <c r="C96"/>
      <c r="D96"/>
      <c r="E96"/>
      <c r="F96" s="20"/>
    </row>
    <row r="97" spans="1:6" s="2" customFormat="1">
      <c r="A97"/>
      <c r="B97"/>
      <c r="C97"/>
      <c r="D97"/>
      <c r="E97"/>
      <c r="F97" s="20"/>
    </row>
    <row r="98" spans="1:6" s="2" customFormat="1">
      <c r="A98"/>
      <c r="B98"/>
      <c r="C98"/>
      <c r="D98"/>
      <c r="E98"/>
      <c r="F98" s="20"/>
    </row>
    <row r="99" spans="1:6" s="2" customFormat="1">
      <c r="A99"/>
      <c r="B99"/>
      <c r="C99"/>
      <c r="D99"/>
      <c r="E99"/>
      <c r="F99" s="20"/>
    </row>
    <row r="100" spans="1:6" s="2" customFormat="1">
      <c r="A100"/>
      <c r="B100"/>
      <c r="C100"/>
      <c r="D100"/>
      <c r="E100"/>
      <c r="F100" s="20"/>
    </row>
    <row r="101" spans="1:6" s="2" customFormat="1">
      <c r="A101"/>
      <c r="B101"/>
      <c r="C101"/>
      <c r="D101"/>
      <c r="E101"/>
      <c r="F101" s="20"/>
    </row>
    <row r="102" spans="1:6" s="2" customFormat="1">
      <c r="A102"/>
      <c r="B102"/>
      <c r="C102"/>
      <c r="D102"/>
      <c r="E102"/>
      <c r="F102" s="20"/>
    </row>
    <row r="103" spans="1:6" s="2" customFormat="1">
      <c r="A103"/>
      <c r="B103"/>
      <c r="C103"/>
      <c r="D103"/>
      <c r="E103"/>
      <c r="F103" s="20"/>
    </row>
    <row r="104" spans="1:6" s="2" customFormat="1">
      <c r="A104"/>
      <c r="B104"/>
      <c r="C104"/>
      <c r="D104"/>
      <c r="E104"/>
      <c r="F104" s="20"/>
    </row>
    <row r="105" spans="1:6" s="2" customFormat="1">
      <c r="A105"/>
      <c r="B105"/>
      <c r="C105"/>
      <c r="D105"/>
      <c r="E105"/>
      <c r="F105" s="20"/>
    </row>
    <row r="106" spans="1:6" s="2" customFormat="1">
      <c r="A106"/>
      <c r="B106"/>
      <c r="C106"/>
      <c r="D106"/>
      <c r="E106"/>
      <c r="F106" s="20"/>
    </row>
    <row r="107" spans="1:6" s="2" customFormat="1">
      <c r="A107"/>
      <c r="B107"/>
      <c r="C107"/>
      <c r="D107"/>
      <c r="E107"/>
      <c r="F107" s="20"/>
    </row>
    <row r="108" spans="1:6" s="2" customFormat="1">
      <c r="A108"/>
      <c r="B108"/>
      <c r="C108"/>
      <c r="D108"/>
      <c r="E108"/>
      <c r="F108" s="20"/>
    </row>
    <row r="109" spans="1:6" s="2" customFormat="1">
      <c r="A109"/>
      <c r="B109"/>
      <c r="C109"/>
      <c r="D109"/>
      <c r="E109"/>
      <c r="F109" s="20"/>
    </row>
    <row r="110" spans="1:6" s="2" customFormat="1">
      <c r="A110"/>
      <c r="B110"/>
      <c r="C110"/>
      <c r="D110"/>
      <c r="E110"/>
      <c r="F110" s="20"/>
    </row>
    <row r="111" spans="1:6" s="2" customFormat="1">
      <c r="A111"/>
      <c r="B111"/>
      <c r="C111"/>
      <c r="D111"/>
      <c r="E111"/>
      <c r="F111" s="20"/>
    </row>
    <row r="112" spans="1:6" s="2" customFormat="1">
      <c r="A112"/>
      <c r="B112"/>
      <c r="C112"/>
      <c r="D112"/>
      <c r="E112"/>
      <c r="F112" s="20"/>
    </row>
    <row r="113" spans="1:6" s="2" customFormat="1">
      <c r="A113"/>
      <c r="B113"/>
      <c r="C113"/>
      <c r="D113"/>
      <c r="E113"/>
      <c r="F113" s="20"/>
    </row>
    <row r="114" spans="1:6" s="2" customFormat="1">
      <c r="A114"/>
      <c r="B114"/>
      <c r="C114"/>
      <c r="D114"/>
      <c r="E114"/>
      <c r="F114" s="20"/>
    </row>
    <row r="115" spans="1:6" s="2" customFormat="1">
      <c r="A115"/>
      <c r="B115"/>
      <c r="C115"/>
      <c r="D115"/>
      <c r="E115"/>
      <c r="F115" s="20"/>
    </row>
    <row r="116" spans="1:6" s="2" customFormat="1">
      <c r="A116"/>
      <c r="B116"/>
      <c r="C116"/>
      <c r="D116"/>
      <c r="E116"/>
      <c r="F116" s="20"/>
    </row>
    <row r="117" spans="1:6" s="2" customFormat="1">
      <c r="A117"/>
      <c r="B117"/>
      <c r="C117"/>
      <c r="D117"/>
      <c r="E117"/>
      <c r="F117" s="20"/>
    </row>
    <row r="118" spans="1:6" s="2" customFormat="1">
      <c r="A118"/>
      <c r="B118"/>
      <c r="C118"/>
      <c r="D118"/>
      <c r="E118"/>
      <c r="F118" s="20"/>
    </row>
    <row r="119" spans="1:6" s="2" customFormat="1">
      <c r="A119"/>
      <c r="B119"/>
      <c r="C119"/>
      <c r="D119"/>
      <c r="E119"/>
      <c r="F119" s="20"/>
    </row>
    <row r="120" spans="1:6" s="2" customFormat="1">
      <c r="A120"/>
      <c r="B120"/>
      <c r="C120"/>
      <c r="D120"/>
      <c r="E120"/>
      <c r="F120" s="20"/>
    </row>
    <row r="121" spans="1:6" s="2" customFormat="1">
      <c r="A121"/>
      <c r="B121"/>
      <c r="C121"/>
      <c r="D121"/>
      <c r="E121"/>
      <c r="F121" s="20"/>
    </row>
    <row r="122" spans="1:6" s="2" customFormat="1">
      <c r="A122"/>
      <c r="B122"/>
      <c r="C122"/>
      <c r="D122"/>
      <c r="E122"/>
      <c r="F122" s="20"/>
    </row>
    <row r="123" spans="1:6" s="2" customFormat="1">
      <c r="A123"/>
      <c r="B123"/>
      <c r="C123"/>
      <c r="D123"/>
      <c r="E123"/>
      <c r="F123" s="20"/>
    </row>
    <row r="124" spans="1:6" s="2" customFormat="1">
      <c r="A124"/>
      <c r="B124"/>
      <c r="C124"/>
      <c r="D124"/>
      <c r="E124"/>
      <c r="F124" s="20"/>
    </row>
    <row r="125" spans="1:6" s="2" customFormat="1">
      <c r="A125"/>
      <c r="B125"/>
      <c r="C125"/>
      <c r="D125"/>
      <c r="E125"/>
      <c r="F125" s="20"/>
    </row>
    <row r="126" spans="1:6" s="2" customFormat="1">
      <c r="A126"/>
      <c r="B126"/>
      <c r="C126"/>
      <c r="D126"/>
      <c r="E126"/>
      <c r="F126" s="20"/>
    </row>
    <row r="127" spans="1:6" s="2" customFormat="1">
      <c r="A127"/>
      <c r="B127"/>
      <c r="C127"/>
      <c r="D127"/>
      <c r="E127"/>
      <c r="F127" s="20"/>
    </row>
    <row r="128" spans="1:6" s="2" customFormat="1">
      <c r="A128"/>
      <c r="B128"/>
      <c r="C128"/>
      <c r="D128"/>
      <c r="E128"/>
      <c r="F128" s="20"/>
    </row>
    <row r="129" spans="1:26" s="2" customFormat="1">
      <c r="A129"/>
      <c r="B129"/>
      <c r="C129"/>
      <c r="D129"/>
      <c r="E129"/>
      <c r="F129" s="20"/>
    </row>
    <row r="130" spans="1:26" s="2" customFormat="1">
      <c r="A130"/>
      <c r="B130"/>
      <c r="C130"/>
      <c r="D130"/>
      <c r="E130"/>
      <c r="F130" s="20"/>
    </row>
    <row r="131" spans="1:26" s="2" customFormat="1">
      <c r="A131"/>
      <c r="B131"/>
      <c r="C131"/>
      <c r="D131"/>
      <c r="E131"/>
      <c r="F131" s="20"/>
    </row>
    <row r="132" spans="1:26" s="2" customFormat="1">
      <c r="A132"/>
      <c r="B132"/>
      <c r="C132"/>
      <c r="D132"/>
      <c r="E132"/>
      <c r="F132" s="20"/>
    </row>
    <row r="133" spans="1:26" s="2" customFormat="1">
      <c r="A133"/>
      <c r="B133"/>
      <c r="C133"/>
      <c r="D133"/>
      <c r="E133"/>
      <c r="F133" s="20"/>
    </row>
    <row r="134" spans="1:26" s="2" customFormat="1">
      <c r="A134"/>
      <c r="B134"/>
      <c r="C134"/>
      <c r="D134"/>
      <c r="E134"/>
      <c r="F134" s="20"/>
    </row>
    <row r="135" spans="1:26" s="2" customFormat="1">
      <c r="A135"/>
      <c r="B135"/>
      <c r="C135"/>
      <c r="D135"/>
      <c r="E135"/>
      <c r="F135" s="20"/>
    </row>
    <row r="136" spans="1:26" s="2" customFormat="1">
      <c r="A136"/>
      <c r="B136"/>
      <c r="C136"/>
      <c r="D136"/>
      <c r="E136"/>
      <c r="F136" s="20"/>
    </row>
    <row r="137" spans="1:26" s="2" customFormat="1">
      <c r="A137"/>
      <c r="B137"/>
      <c r="C137"/>
      <c r="D137"/>
      <c r="E137"/>
      <c r="F137" s="20"/>
    </row>
    <row r="138" spans="1:26" s="2" customFormat="1">
      <c r="A138"/>
      <c r="B138"/>
      <c r="C138"/>
      <c r="D138"/>
      <c r="E138"/>
      <c r="F138" s="20"/>
    </row>
    <row r="139" spans="1:26" s="2" customFormat="1">
      <c r="A139"/>
      <c r="B139"/>
      <c r="C139"/>
      <c r="D139"/>
      <c r="E139"/>
      <c r="F139" s="20"/>
    </row>
    <row r="140" spans="1:26" s="2" customFormat="1">
      <c r="A140"/>
      <c r="B140"/>
      <c r="C140"/>
      <c r="D140"/>
      <c r="E140"/>
      <c r="F140" s="20"/>
    </row>
    <row r="141" spans="1:26" s="2" customFormat="1">
      <c r="A141"/>
      <c r="B141"/>
      <c r="C141"/>
      <c r="D141"/>
      <c r="E141"/>
      <c r="F141" s="20"/>
      <c r="Z141"/>
    </row>
    <row r="142" spans="1:26" s="2" customFormat="1">
      <c r="A142"/>
      <c r="B142"/>
      <c r="C142"/>
      <c r="D142"/>
      <c r="E142"/>
      <c r="F142" s="20"/>
      <c r="Z142"/>
    </row>
    <row r="143" spans="1:26" s="2" customFormat="1">
      <c r="A143"/>
      <c r="B143"/>
      <c r="C143"/>
      <c r="D143"/>
      <c r="E143"/>
      <c r="F143" s="20"/>
      <c r="Z143"/>
    </row>
    <row r="144" spans="1:26" s="2" customFormat="1">
      <c r="A144"/>
      <c r="B144"/>
      <c r="C144"/>
      <c r="D144"/>
      <c r="E144"/>
      <c r="F144" s="20"/>
      <c r="Z144"/>
    </row>
    <row r="145" spans="1:26" s="2" customFormat="1">
      <c r="A145"/>
      <c r="B145"/>
      <c r="C145"/>
      <c r="D145"/>
      <c r="E145"/>
      <c r="F145" s="20"/>
      <c r="Z145"/>
    </row>
    <row r="146" spans="1:26" s="2" customFormat="1">
      <c r="A146"/>
      <c r="B146"/>
      <c r="C146"/>
      <c r="D146"/>
      <c r="E146"/>
      <c r="F146" s="20"/>
      <c r="Z146"/>
    </row>
    <row r="147" spans="1:26" s="2" customFormat="1">
      <c r="A147"/>
      <c r="B147"/>
      <c r="C147"/>
      <c r="D147"/>
      <c r="E147"/>
      <c r="F147" s="20"/>
      <c r="Z147"/>
    </row>
    <row r="148" spans="1:26" s="2" customFormat="1">
      <c r="A148"/>
      <c r="B148"/>
      <c r="C148"/>
      <c r="D148"/>
      <c r="E148"/>
      <c r="F148" s="20"/>
      <c r="Z148"/>
    </row>
    <row r="149" spans="1:26" s="2" customFormat="1">
      <c r="A149"/>
      <c r="B149"/>
      <c r="C149"/>
      <c r="D149"/>
      <c r="E149"/>
      <c r="F149" s="20"/>
      <c r="Z149"/>
    </row>
  </sheetData>
  <conditionalFormatting sqref="H2">
    <cfRule type="containsText" dxfId="0" priority="1" operator="containsText" text="TRUE">
      <formula>NOT(ISERROR(SEARCH("TRUE",H2)))</formula>
    </cfRule>
  </conditionalFormatting>
  <pageMargins left="0.43307086614173229" right="0.23622047244094488" top="0.55118110236220474" bottom="0.55118110236220474" header="0.31496062992125984" footer="0.31496062992125984"/>
  <pageSetup paperSize="9" scale="4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56"/>
  <sheetViews>
    <sheetView showGridLines="0" zoomScale="70" zoomScaleNormal="70" workbookViewId="0"/>
  </sheetViews>
  <sheetFormatPr defaultRowHeight="12.75"/>
  <cols>
    <col min="1" max="1" width="3.140625" style="72" customWidth="1"/>
    <col min="2" max="2" width="28.5703125" style="74" customWidth="1"/>
    <col min="3" max="3" width="16.85546875" style="74" customWidth="1"/>
    <col min="4" max="5" width="12" style="74" customWidth="1"/>
    <col min="6" max="6" width="12" style="73" customWidth="1"/>
    <col min="7" max="7" width="12.42578125" style="73" customWidth="1"/>
    <col min="8" max="13" width="12.28515625" style="73" customWidth="1"/>
    <col min="14" max="14" width="8.140625" style="73" customWidth="1"/>
    <col min="15" max="19" width="16.5703125" style="72" customWidth="1"/>
    <col min="20" max="16384" width="9.140625" style="72"/>
  </cols>
  <sheetData>
    <row r="1" spans="1:36" customFormat="1" ht="23.25">
      <c r="A1" s="204" t="str">
        <f>Project_inputs!A1</f>
        <v>Powercor REFCLs Tranche 2 Contingent Project Application</v>
      </c>
      <c r="B1" s="205"/>
      <c r="C1" s="205"/>
      <c r="D1" s="205"/>
      <c r="E1" s="205"/>
      <c r="F1" s="205"/>
      <c r="G1" s="205"/>
      <c r="H1" s="205"/>
      <c r="I1" s="205"/>
      <c r="J1" s="205"/>
      <c r="K1" s="230"/>
      <c r="L1" s="230"/>
      <c r="M1" s="230"/>
      <c r="N1" s="230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</row>
    <row r="2" spans="1:36" customFormat="1" ht="17.25" customHeight="1">
      <c r="A2" s="206" t="s">
        <v>39</v>
      </c>
      <c r="B2" s="205"/>
      <c r="C2" s="206"/>
      <c r="D2" s="206"/>
      <c r="E2" s="206"/>
      <c r="F2" s="205"/>
      <c r="G2" s="205"/>
      <c r="H2" s="205"/>
      <c r="I2" s="205"/>
      <c r="J2" s="205"/>
      <c r="K2" s="230"/>
      <c r="L2" s="230"/>
      <c r="M2" s="230"/>
      <c r="N2" s="230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</row>
    <row r="3" spans="1:36" s="308" customFormat="1" ht="15" customHeight="1">
      <c r="A3" s="208" t="s">
        <v>170</v>
      </c>
      <c r="B3" s="205"/>
      <c r="C3" s="205"/>
      <c r="D3" s="205"/>
      <c r="E3" s="205"/>
      <c r="F3" s="205"/>
      <c r="G3" s="205"/>
      <c r="H3" s="205"/>
      <c r="I3" s="205"/>
      <c r="J3" s="205"/>
      <c r="K3" s="230"/>
      <c r="L3" s="230"/>
      <c r="M3" s="230"/>
      <c r="N3" s="230"/>
      <c r="O3" s="231"/>
      <c r="P3" s="231"/>
      <c r="Q3" s="231"/>
      <c r="R3" s="231"/>
      <c r="S3" s="231"/>
      <c r="T3" s="231"/>
      <c r="U3" s="231"/>
      <c r="V3" s="10"/>
      <c r="W3" s="10"/>
    </row>
    <row r="4" spans="1:36">
      <c r="K4" s="230"/>
      <c r="L4" s="230"/>
      <c r="M4" s="230"/>
      <c r="N4" s="230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</row>
    <row r="5" spans="1:36" ht="12.75" customHeight="1">
      <c r="A5" s="79"/>
      <c r="B5" s="72"/>
      <c r="F5" s="74"/>
      <c r="G5" s="74"/>
      <c r="H5" s="322"/>
      <c r="I5" s="322"/>
      <c r="J5" s="322"/>
      <c r="K5" s="230"/>
      <c r="L5" s="230"/>
      <c r="M5" s="230"/>
      <c r="N5" s="230"/>
      <c r="O5" s="231"/>
      <c r="P5" s="231"/>
      <c r="Q5" s="231"/>
      <c r="R5" s="231"/>
      <c r="S5" s="231"/>
      <c r="T5" s="231"/>
      <c r="U5" s="231"/>
      <c r="V5"/>
      <c r="W5"/>
      <c r="X5"/>
      <c r="Y5"/>
      <c r="Z5"/>
      <c r="AA5"/>
      <c r="AB5"/>
    </row>
    <row r="6" spans="1:36" ht="12.75" customHeight="1">
      <c r="B6" s="72"/>
      <c r="D6" s="76"/>
      <c r="E6" s="76"/>
      <c r="K6" s="230"/>
      <c r="L6" s="230"/>
      <c r="M6" s="230"/>
      <c r="N6" s="230"/>
      <c r="O6" s="231"/>
      <c r="P6" s="231"/>
      <c r="Q6" s="231"/>
      <c r="R6" s="231"/>
      <c r="S6" s="231"/>
      <c r="T6" s="231"/>
      <c r="U6" s="231"/>
      <c r="V6"/>
      <c r="W6"/>
      <c r="X6"/>
      <c r="Y6"/>
      <c r="Z6"/>
      <c r="AA6"/>
      <c r="AB6"/>
    </row>
    <row r="7" spans="1:36" ht="12.75" customHeight="1">
      <c r="B7" s="72"/>
      <c r="D7" s="76"/>
      <c r="E7" s="76"/>
      <c r="K7" s="230"/>
      <c r="L7" s="230"/>
      <c r="M7" s="230"/>
      <c r="N7" s="230"/>
      <c r="O7" s="231"/>
      <c r="P7" s="231"/>
      <c r="Q7" s="231"/>
      <c r="R7" s="231"/>
      <c r="S7" s="231"/>
      <c r="T7" s="231"/>
      <c r="U7" s="231"/>
      <c r="V7"/>
      <c r="W7"/>
      <c r="X7"/>
      <c r="Y7"/>
      <c r="Z7"/>
      <c r="AA7"/>
      <c r="AB7"/>
    </row>
    <row r="8" spans="1:36" s="2" customFormat="1">
      <c r="A8" s="209" t="s">
        <v>130</v>
      </c>
      <c r="B8" s="209"/>
      <c r="C8" s="209"/>
      <c r="D8" s="209"/>
      <c r="E8" s="209"/>
      <c r="F8" s="211"/>
      <c r="G8" s="211"/>
      <c r="H8" s="211"/>
      <c r="I8" s="211"/>
      <c r="J8" s="229"/>
      <c r="L8" s="74"/>
      <c r="M8" s="308"/>
    </row>
    <row r="9" spans="1:36" ht="12.75" customHeight="1">
      <c r="B9" s="72"/>
      <c r="C9" s="75"/>
      <c r="D9" s="76"/>
      <c r="E9" s="76"/>
      <c r="L9" s="74"/>
      <c r="M9" s="30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36" s="79" customFormat="1">
      <c r="B10" s="279" t="s">
        <v>129</v>
      </c>
      <c r="C10" s="279"/>
      <c r="D10" s="283"/>
      <c r="E10" s="283"/>
      <c r="F10" s="283">
        <v>2016</v>
      </c>
      <c r="G10" s="283">
        <v>2017</v>
      </c>
      <c r="H10" s="283">
        <v>2018</v>
      </c>
      <c r="I10" s="283">
        <v>2019</v>
      </c>
      <c r="J10" s="283">
        <v>2020</v>
      </c>
      <c r="K10" s="284"/>
      <c r="L10" s="74"/>
      <c r="M10" s="30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6">
      <c r="B11" s="74" t="s">
        <v>3</v>
      </c>
      <c r="D11" s="73" t="s">
        <v>184</v>
      </c>
      <c r="E11" s="124"/>
      <c r="F11" s="77"/>
      <c r="G11" s="77"/>
      <c r="H11" s="326">
        <v>196.04042562041033</v>
      </c>
      <c r="I11" s="77">
        <f>H11*(1+Project_inputs!M$95)</f>
        <v>197.20405982917313</v>
      </c>
      <c r="J11" s="77">
        <f>I11*(1+Project_inputs!N$95)</f>
        <v>198.45031178921366</v>
      </c>
      <c r="L11"/>
      <c r="M11"/>
      <c r="N11"/>
      <c r="O11"/>
      <c r="P11"/>
      <c r="Q11" s="317"/>
      <c r="R11" s="317"/>
      <c r="S11" s="317"/>
      <c r="T11" s="317"/>
      <c r="U11"/>
      <c r="V11"/>
      <c r="W11"/>
      <c r="X11"/>
      <c r="Y11"/>
      <c r="Z11"/>
      <c r="AA11"/>
      <c r="AB11"/>
    </row>
    <row r="12" spans="1:36">
      <c r="F12" s="77"/>
      <c r="G12" s="77"/>
      <c r="H12" s="77"/>
      <c r="I12" s="77"/>
      <c r="J12" s="77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36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36" s="2" customFormat="1">
      <c r="A14" s="209" t="s">
        <v>150</v>
      </c>
      <c r="B14" s="209"/>
      <c r="C14" s="209"/>
      <c r="D14" s="209"/>
      <c r="E14" s="209"/>
      <c r="F14" s="211"/>
      <c r="G14" s="211"/>
      <c r="H14" s="211"/>
      <c r="I14" s="211"/>
      <c r="J14" s="229"/>
    </row>
    <row r="15" spans="1:36" ht="12.75" customHeight="1">
      <c r="B15" s="72"/>
      <c r="C15" s="72"/>
      <c r="D15" s="73"/>
      <c r="E15" s="81"/>
      <c r="F15" s="77"/>
      <c r="G15" s="77"/>
      <c r="H15" s="77"/>
      <c r="I15" s="77"/>
      <c r="J15" s="77"/>
      <c r="K15" s="7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36" ht="12.75" customHeight="1">
      <c r="B16" s="279" t="s">
        <v>35</v>
      </c>
      <c r="C16" s="281"/>
      <c r="D16" s="282"/>
      <c r="E16" s="283"/>
      <c r="F16" s="283">
        <v>2016</v>
      </c>
      <c r="G16" s="283">
        <v>2017</v>
      </c>
      <c r="H16" s="283">
        <v>2018</v>
      </c>
      <c r="I16" s="283">
        <v>2019</v>
      </c>
      <c r="J16" s="283">
        <v>2020</v>
      </c>
      <c r="K16" s="72"/>
      <c r="L16" s="72"/>
      <c r="M16" s="72"/>
      <c r="N16" s="72"/>
    </row>
    <row r="17" spans="1:28" ht="12.75" customHeight="1">
      <c r="B17" s="80" t="s">
        <v>34</v>
      </c>
      <c r="C17" s="72"/>
      <c r="D17" s="73" t="s">
        <v>184</v>
      </c>
      <c r="E17" s="73"/>
      <c r="F17" s="77"/>
      <c r="G17" s="77"/>
      <c r="H17" s="326">
        <v>181.95510004498979</v>
      </c>
      <c r="I17" s="77">
        <f>H17*(1+Project_inputs!M$95)</f>
        <v>183.03512819837269</v>
      </c>
      <c r="J17" s="77">
        <f>I17*(1+Project_inputs!N$95)</f>
        <v>184.19183809304263</v>
      </c>
      <c r="K17" s="72"/>
      <c r="L17" s="72"/>
      <c r="M17" s="72"/>
      <c r="N17" s="72"/>
    </row>
    <row r="18" spans="1:28" ht="12.75" customHeight="1">
      <c r="B18" s="80" t="s">
        <v>33</v>
      </c>
      <c r="C18" s="72"/>
      <c r="D18" s="73" t="s">
        <v>184</v>
      </c>
      <c r="E18" s="73"/>
      <c r="F18" s="77"/>
      <c r="G18" s="77"/>
      <c r="H18" s="326">
        <v>166.89220824524313</v>
      </c>
      <c r="I18" s="77">
        <f>H18*(1+Project_inputs!M$95)</f>
        <v>167.88282781809673</v>
      </c>
      <c r="J18" s="77">
        <f>I18*(1+Project_inputs!N$95)</f>
        <v>168.94378114434514</v>
      </c>
      <c r="K18" s="72"/>
      <c r="L18" s="72"/>
      <c r="M18" s="72"/>
      <c r="N18" s="72"/>
    </row>
    <row r="19" spans="1:28" ht="12.75" customHeight="1">
      <c r="B19" s="80" t="s">
        <v>4</v>
      </c>
      <c r="C19" s="72"/>
      <c r="D19" s="73" t="s">
        <v>184</v>
      </c>
      <c r="E19" s="73"/>
      <c r="F19" s="77"/>
      <c r="G19" s="77"/>
      <c r="H19" s="326">
        <v>235.9085095765634</v>
      </c>
      <c r="I19" s="77">
        <f>H19*(1+Project_inputs!M$95)</f>
        <v>237.30878817222953</v>
      </c>
      <c r="J19" s="77">
        <f>I19*(1+Project_inputs!N$95)</f>
        <v>238.80848621420023</v>
      </c>
      <c r="K19" s="72"/>
      <c r="L19" s="72"/>
      <c r="M19" s="72"/>
      <c r="N19" s="72"/>
    </row>
    <row r="20" spans="1:28" ht="12.75" customHeight="1">
      <c r="B20" s="80" t="s">
        <v>5</v>
      </c>
      <c r="C20" s="72"/>
      <c r="D20" s="73" t="s">
        <v>184</v>
      </c>
      <c r="E20" s="73"/>
      <c r="F20" s="77"/>
      <c r="G20" s="77"/>
      <c r="H20" s="326">
        <v>164.56285614407247</v>
      </c>
      <c r="I20" s="77">
        <f>H20*(1+Project_inputs!M$95)</f>
        <v>165.53964941665868</v>
      </c>
      <c r="J20" s="77">
        <f>I20*(1+Project_inputs!N$95)</f>
        <v>166.58579477861846</v>
      </c>
      <c r="K20" s="72"/>
      <c r="L20" s="72"/>
      <c r="M20" s="72"/>
      <c r="N20" s="72"/>
    </row>
    <row r="21" spans="1:28"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s="2" customFormat="1">
      <c r="A23" s="209" t="s">
        <v>131</v>
      </c>
      <c r="B23" s="209"/>
      <c r="C23" s="209"/>
      <c r="D23" s="209"/>
      <c r="E23" s="209"/>
      <c r="F23" s="211"/>
      <c r="G23" s="211"/>
      <c r="H23" s="211"/>
      <c r="I23" s="211"/>
      <c r="J23" s="229"/>
    </row>
    <row r="24" spans="1:28" ht="12.75" customHeight="1">
      <c r="B24" s="72"/>
      <c r="C24" s="76"/>
      <c r="D24" s="76"/>
      <c r="E24" s="76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ht="12.75" customHeight="1">
      <c r="B25" s="279" t="s">
        <v>35</v>
      </c>
      <c r="C25" s="281"/>
      <c r="D25" s="282"/>
      <c r="E25" s="283"/>
      <c r="F25" s="283">
        <v>2016</v>
      </c>
      <c r="G25" s="283">
        <v>2017</v>
      </c>
      <c r="H25" s="283">
        <v>2018</v>
      </c>
      <c r="I25" s="283">
        <v>2019</v>
      </c>
      <c r="J25" s="283">
        <v>2020</v>
      </c>
      <c r="K25" s="72"/>
      <c r="L25" s="72"/>
      <c r="M25" s="72"/>
      <c r="N25" s="72"/>
    </row>
    <row r="26" spans="1:28" ht="12.75" customHeight="1">
      <c r="B26" s="80" t="s">
        <v>34</v>
      </c>
      <c r="C26" s="72"/>
      <c r="D26" s="73" t="s">
        <v>184</v>
      </c>
      <c r="E26" s="73"/>
      <c r="F26" s="77"/>
      <c r="G26" s="77"/>
      <c r="H26" s="326">
        <v>162.68876790107549</v>
      </c>
      <c r="I26" s="77">
        <f>H26*(1+Project_inputs!M$95)</f>
        <v>163.65443717623674</v>
      </c>
      <c r="J26" s="77">
        <f>I26*(1+Project_inputs!N$95)</f>
        <v>164.68866873960764</v>
      </c>
      <c r="K26" s="72"/>
      <c r="L26" s="72"/>
      <c r="M26" s="325"/>
      <c r="N26" s="325"/>
      <c r="O26" s="325"/>
      <c r="P26" s="325"/>
    </row>
    <row r="27" spans="1:28" ht="12.75" customHeight="1">
      <c r="B27" s="80" t="s">
        <v>33</v>
      </c>
      <c r="C27" s="72"/>
      <c r="D27" s="73" t="s">
        <v>184</v>
      </c>
      <c r="E27" s="73"/>
      <c r="F27" s="77"/>
      <c r="G27" s="77"/>
      <c r="H27" s="326">
        <v>153.13436420762369</v>
      </c>
      <c r="I27" s="77">
        <f>H27*(1+Project_inputs!M$95)</f>
        <v>154.04332155234076</v>
      </c>
      <c r="J27" s="77">
        <f>I27*(1+Project_inputs!N$95)</f>
        <v>155.0168146517326</v>
      </c>
      <c r="K27" s="72"/>
      <c r="L27" s="72"/>
      <c r="M27" s="325"/>
      <c r="N27" s="325"/>
      <c r="O27" s="325"/>
      <c r="P27" s="325"/>
    </row>
    <row r="28" spans="1:28" ht="12.75" customHeight="1">
      <c r="B28" s="80" t="s">
        <v>4</v>
      </c>
      <c r="C28" s="72"/>
      <c r="D28" s="73" t="s">
        <v>184</v>
      </c>
      <c r="E28" s="73"/>
      <c r="F28" s="77"/>
      <c r="G28" s="77"/>
      <c r="H28" s="326">
        <v>250.89350451844768</v>
      </c>
      <c r="I28" s="77">
        <f>H28*(1+Project_inputs!M$95)</f>
        <v>252.38272932343432</v>
      </c>
      <c r="J28" s="77">
        <f>I28*(1+Project_inputs!N$95)</f>
        <v>253.97768873437226</v>
      </c>
      <c r="K28" s="72"/>
      <c r="L28" s="72"/>
      <c r="M28" s="325"/>
      <c r="N28" s="325"/>
      <c r="O28" s="325"/>
      <c r="P28" s="325"/>
    </row>
    <row r="29" spans="1:28" ht="12.75" customHeight="1">
      <c r="B29" s="80" t="s">
        <v>5</v>
      </c>
      <c r="C29" s="72"/>
      <c r="D29" s="73" t="s">
        <v>184</v>
      </c>
      <c r="E29" s="73"/>
      <c r="F29" s="77"/>
      <c r="G29" s="77"/>
      <c r="H29" s="326">
        <v>154.20587876355333</v>
      </c>
      <c r="I29" s="77">
        <f>H29*(1+Project_inputs!M$95)</f>
        <v>155.12119628112006</v>
      </c>
      <c r="J29" s="77">
        <f>I29*(1+Project_inputs!N$95)</f>
        <v>156.10150112411691</v>
      </c>
      <c r="K29" s="72"/>
      <c r="L29" s="72"/>
      <c r="M29" s="325"/>
      <c r="N29" s="325"/>
      <c r="O29" s="325"/>
      <c r="P29" s="325"/>
    </row>
    <row r="30" spans="1:28"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>
      <c r="H32" s="36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8:28"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8:28">
      <c r="L34"/>
      <c r="M34" s="12"/>
      <c r="N34" s="12"/>
      <c r="O34" s="12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8:28">
      <c r="L35"/>
      <c r="M35" s="12"/>
      <c r="N35" s="12"/>
      <c r="O35" s="12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8:28">
      <c r="L36"/>
      <c r="M36" s="12"/>
      <c r="N36" s="12"/>
      <c r="O36" s="12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8:28">
      <c r="L37"/>
      <c r="M37" s="12"/>
      <c r="N37" s="12"/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8:28"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8:28"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8:28"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8:28"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8:28">
      <c r="H42" s="323"/>
      <c r="I42" s="323"/>
      <c r="J42" s="323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8:28">
      <c r="H43" s="323"/>
      <c r="I43" s="323"/>
      <c r="J43" s="32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8:28">
      <c r="H44" s="323"/>
      <c r="I44" s="323"/>
      <c r="J44" s="323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8:28">
      <c r="H45" s="323"/>
      <c r="I45" s="323"/>
      <c r="J45" s="323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8:28">
      <c r="H46" s="323"/>
      <c r="I46" s="323"/>
      <c r="J46" s="32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8:28">
      <c r="H47" s="323"/>
      <c r="I47" s="323"/>
      <c r="J47" s="323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8:28">
      <c r="H48" s="323"/>
      <c r="I48" s="323"/>
      <c r="J48" s="32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8:28">
      <c r="H49" s="323"/>
      <c r="I49" s="323"/>
      <c r="J49" s="323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8:28">
      <c r="H50" s="323"/>
      <c r="I50" s="323"/>
      <c r="J50" s="32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8:28">
      <c r="H51" s="323"/>
      <c r="I51" s="323"/>
      <c r="J51" s="323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8:28">
      <c r="H52" s="323"/>
      <c r="I52" s="323"/>
      <c r="J52" s="32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8:28">
      <c r="H53" s="323"/>
      <c r="I53" s="323"/>
      <c r="J53" s="323"/>
    </row>
    <row r="54" spans="8:28">
      <c r="H54" s="323"/>
      <c r="I54" s="323"/>
      <c r="J54" s="323"/>
    </row>
    <row r="55" spans="8:28">
      <c r="H55" s="323"/>
      <c r="I55" s="323"/>
      <c r="J55" s="323"/>
    </row>
    <row r="56" spans="8:28">
      <c r="H56" s="323"/>
      <c r="I56" s="323"/>
      <c r="J56" s="323"/>
    </row>
  </sheetData>
  <pageMargins left="0.62992125984251968" right="0.23622047244094491" top="0.55118110236220474" bottom="0.55118110236220474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30</vt:i4>
      </vt:variant>
    </vt:vector>
  </HeadingPairs>
  <TitlesOfParts>
    <vt:vector size="51" baseType="lpstr">
      <vt:lpstr>Tables</vt:lpstr>
      <vt:lpstr>PTRM_inputs</vt:lpstr>
      <vt:lpstr>Calcs_for_PTRM</vt:lpstr>
      <vt:lpstr>Year_Summary</vt:lpstr>
      <vt:lpstr>Cost_Summary</vt:lpstr>
      <vt:lpstr>Project_inputs</vt:lpstr>
      <vt:lpstr>Asset_groups</vt:lpstr>
      <vt:lpstr>BAN_volumes</vt:lpstr>
      <vt:lpstr>BAS_volumes</vt:lpstr>
      <vt:lpstr>BETS_volumes</vt:lpstr>
      <vt:lpstr>BGO_volumes</vt:lpstr>
      <vt:lpstr>CTN_volumes</vt:lpstr>
      <vt:lpstr>GL_volumes</vt:lpstr>
      <vt:lpstr>BAN_cost</vt:lpstr>
      <vt:lpstr>BAS_cost</vt:lpstr>
      <vt:lpstr>BETS_cost</vt:lpstr>
      <vt:lpstr>BGO_cost</vt:lpstr>
      <vt:lpstr>CTN_cost</vt:lpstr>
      <vt:lpstr>GL_cost</vt:lpstr>
      <vt:lpstr>Tot_cost</vt:lpstr>
      <vt:lpstr>Labour_rates</vt:lpstr>
      <vt:lpstr>asset_categories</vt:lpstr>
      <vt:lpstr>ballarat_rates</vt:lpstr>
      <vt:lpstr>ballarat_roles</vt:lpstr>
      <vt:lpstr>ballarat_years</vt:lpstr>
      <vt:lpstr>bendigo_rates</vt:lpstr>
      <vt:lpstr>bendigo_roles</vt:lpstr>
      <vt:lpstr>bendigo_years</vt:lpstr>
      <vt:lpstr>design_rates</vt:lpstr>
      <vt:lpstr>design_years</vt:lpstr>
      <vt:lpstr>Asset_groups!Print_Area</vt:lpstr>
      <vt:lpstr>BAN_cost!Print_Area</vt:lpstr>
      <vt:lpstr>BAN_volumes!Print_Area</vt:lpstr>
      <vt:lpstr>BAS_cost!Print_Area</vt:lpstr>
      <vt:lpstr>BAS_volumes!Print_Area</vt:lpstr>
      <vt:lpstr>BETS_cost!Print_Area</vt:lpstr>
      <vt:lpstr>BETS_volumes!Print_Area</vt:lpstr>
      <vt:lpstr>BGO_cost!Print_Area</vt:lpstr>
      <vt:lpstr>BGO_volumes!Print_Area</vt:lpstr>
      <vt:lpstr>Calcs_for_PTRM!Print_Area</vt:lpstr>
      <vt:lpstr>Cost_Summary!Print_Area</vt:lpstr>
      <vt:lpstr>CTN_cost!Print_Area</vt:lpstr>
      <vt:lpstr>CTN_volumes!Print_Area</vt:lpstr>
      <vt:lpstr>GL_cost!Print_Area</vt:lpstr>
      <vt:lpstr>GL_volumes!Print_Area</vt:lpstr>
      <vt:lpstr>Labour_rates!Print_Area</vt:lpstr>
      <vt:lpstr>Project_inputs!Print_Area</vt:lpstr>
      <vt:lpstr>PTRM_inputs!Print_Area</vt:lpstr>
      <vt:lpstr>Tables!Print_Area</vt:lpstr>
      <vt:lpstr>Tot_cost!Print_Area</vt:lpstr>
      <vt:lpstr>Year_Summary!Print_Area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2017-03-21T21:31:10Z</dcterms:created>
  <dcterms:modified xsi:type="dcterms:W3CDTF">2018-04-17T04:20:18Z</dcterms:modified>
</cp:coreProperties>
</file>