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21 data analysis\TNSP\"/>
    </mc:Choice>
  </mc:AlternateContent>
  <xr:revisionPtr revIDLastSave="0" documentId="13_ncr:1_{FD97168A-9D1F-4277-835D-35115B02069B}" xr6:coauthVersionLast="47" xr6:coauthVersionMax="47" xr10:uidLastSave="{00000000-0000-0000-0000-000000000000}"/>
  <bookViews>
    <workbookView xWindow="-25320" yWindow="435" windowWidth="25440" windowHeight="15390" activeTab="1" xr2:uid="{00000000-000D-0000-FFFF-FFFF00000000}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SpreadsheetBuilder_1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AG54" i="1"/>
  <c r="AG53" i="1"/>
  <c r="AG51" i="1"/>
  <c r="AG50" i="1"/>
  <c r="AG52" i="1" s="1"/>
  <c r="AG49" i="1"/>
  <c r="AY54" i="1" l="1"/>
  <c r="AZ54" i="1" l="1"/>
  <c r="R57" i="1"/>
  <c r="AY49" i="1" l="1"/>
  <c r="AH54" i="1"/>
  <c r="AH53" i="1"/>
  <c r="AH51" i="1"/>
  <c r="AH50" i="1"/>
  <c r="AH49" i="1"/>
  <c r="Q50" i="1"/>
  <c r="Q49" i="1"/>
  <c r="BQ15" i="1" l="1"/>
  <c r="BQ14" i="1"/>
  <c r="BQ13" i="1"/>
  <c r="BQ11" i="1"/>
  <c r="BQ10" i="1"/>
  <c r="BQ9" i="1"/>
  <c r="AZ15" i="1"/>
  <c r="AZ14" i="1"/>
  <c r="AZ13" i="1"/>
  <c r="AZ11" i="1"/>
  <c r="AZ10" i="1"/>
  <c r="AZ9" i="1"/>
  <c r="AI15" i="1"/>
  <c r="AI14" i="1"/>
  <c r="AI13" i="1"/>
  <c r="AI11" i="1"/>
  <c r="AI10" i="1"/>
  <c r="AI9" i="1"/>
  <c r="R15" i="1"/>
  <c r="R14" i="1"/>
  <c r="R13" i="1"/>
  <c r="R11" i="1"/>
  <c r="R10" i="1"/>
  <c r="R9" i="1"/>
  <c r="BQ54" i="1"/>
  <c r="BQ51" i="1"/>
  <c r="AZ53" i="1"/>
  <c r="AI54" i="1"/>
  <c r="AI53" i="1"/>
  <c r="R53" i="1"/>
  <c r="BP54" i="1" l="1"/>
  <c r="BP55" i="1"/>
  <c r="BP53" i="1"/>
  <c r="BP51" i="1"/>
  <c r="BP50" i="1"/>
  <c r="BP49" i="1"/>
  <c r="AY53" i="1"/>
  <c r="AX49" i="1"/>
  <c r="AX50" i="1"/>
  <c r="AX51" i="1"/>
  <c r="AX53" i="1"/>
  <c r="AX55" i="1"/>
  <c r="Q53" i="1"/>
  <c r="BP43" i="1" l="1"/>
  <c r="AY43" i="1"/>
  <c r="AH43" i="1"/>
  <c r="Q43" i="1"/>
  <c r="BP42" i="1"/>
  <c r="BP41" i="1"/>
  <c r="BP40" i="1"/>
  <c r="BP39" i="1"/>
  <c r="BP38" i="1"/>
  <c r="BP37" i="1"/>
  <c r="BP36" i="1"/>
  <c r="AY42" i="1"/>
  <c r="AY41" i="1"/>
  <c r="AY40" i="1"/>
  <c r="AY38" i="1"/>
  <c r="AY37" i="1"/>
  <c r="AY39" i="1" s="1"/>
  <c r="AY36" i="1"/>
  <c r="AH42" i="1"/>
  <c r="AH41" i="1"/>
  <c r="AH40" i="1"/>
  <c r="AH38" i="1"/>
  <c r="AH37" i="1"/>
  <c r="AH39" i="1" s="1"/>
  <c r="AH36" i="1"/>
  <c r="Q44" i="1"/>
  <c r="Q42" i="1"/>
  <c r="Q41" i="1"/>
  <c r="Q40" i="1"/>
  <c r="Q39" i="1"/>
  <c r="Q38" i="1"/>
  <c r="Q37" i="1"/>
  <c r="Q36" i="1"/>
  <c r="BQ55" i="1" l="1"/>
  <c r="BQ53" i="1"/>
  <c r="BQ50" i="1"/>
  <c r="BQ49" i="1"/>
  <c r="BP56" i="1"/>
  <c r="AZ55" i="1"/>
  <c r="AZ51" i="1"/>
  <c r="AZ50" i="1"/>
  <c r="AZ49" i="1"/>
  <c r="AY55" i="1"/>
  <c r="AY51" i="1"/>
  <c r="AY50" i="1"/>
  <c r="AI55" i="1"/>
  <c r="AI51" i="1"/>
  <c r="AI50" i="1"/>
  <c r="AI49" i="1"/>
  <c r="AH55" i="1"/>
  <c r="R55" i="1"/>
  <c r="R50" i="1"/>
  <c r="R51" i="1"/>
  <c r="R49" i="1"/>
  <c r="AI56" i="1" l="1"/>
  <c r="Q55" i="1"/>
  <c r="Q51" i="1"/>
  <c r="AZ16" i="1" l="1"/>
  <c r="AI16" i="1"/>
  <c r="BQ16" i="1"/>
  <c r="Q21" i="9"/>
  <c r="Q15" i="23"/>
  <c r="Q24" i="23" s="1"/>
  <c r="R52" i="1"/>
  <c r="Q18" i="23" s="1"/>
  <c r="Q17" i="23"/>
  <c r="Q42" i="23" s="1"/>
  <c r="Q10" i="23"/>
  <c r="AH15" i="23"/>
  <c r="AY15" i="23"/>
  <c r="BP15" i="23"/>
  <c r="AI52" i="1"/>
  <c r="AH18" i="23" s="1"/>
  <c r="AH32" i="23" s="1"/>
  <c r="AH17" i="23"/>
  <c r="AH42" i="23" s="1"/>
  <c r="AZ52" i="1"/>
  <c r="AY18" i="23" s="1"/>
  <c r="AY32" i="23" s="1"/>
  <c r="AY17" i="23"/>
  <c r="AY42" i="23" s="1"/>
  <c r="BP19" i="23"/>
  <c r="BP21" i="23"/>
  <c r="AY19" i="23"/>
  <c r="AY21" i="23"/>
  <c r="AH19" i="23"/>
  <c r="AH20" i="23"/>
  <c r="AH21" i="23"/>
  <c r="Q16" i="23"/>
  <c r="Q19" i="23"/>
  <c r="R54" i="1"/>
  <c r="Q21" i="23"/>
  <c r="BQ67" i="1"/>
  <c r="BP20" i="24" s="1"/>
  <c r="BQ68" i="1"/>
  <c r="BP21" i="24" s="1"/>
  <c r="BQ66" i="1"/>
  <c r="BQ63" i="1"/>
  <c r="BQ64" i="1"/>
  <c r="BP17" i="24" s="1"/>
  <c r="BP42" i="24" s="1"/>
  <c r="BQ62" i="1"/>
  <c r="BP15" i="24" s="1"/>
  <c r="AZ68" i="1"/>
  <c r="AY21" i="24" s="1"/>
  <c r="AZ67" i="1"/>
  <c r="AY20" i="24" s="1"/>
  <c r="AZ66" i="1"/>
  <c r="AZ63" i="1"/>
  <c r="AY16" i="24" s="1"/>
  <c r="AZ64" i="1"/>
  <c r="AY17" i="24" s="1"/>
  <c r="AY42" i="24" s="1"/>
  <c r="AZ62" i="1"/>
  <c r="AY15" i="24" s="1"/>
  <c r="AI68" i="1"/>
  <c r="AH21" i="24" s="1"/>
  <c r="AI67" i="1"/>
  <c r="AH20" i="24" s="1"/>
  <c r="AI66" i="1"/>
  <c r="AI63" i="1"/>
  <c r="AI64" i="1"/>
  <c r="AH17" i="24" s="1"/>
  <c r="AH42" i="24" s="1"/>
  <c r="AI62" i="1"/>
  <c r="AH15" i="24" s="1"/>
  <c r="R70" i="1"/>
  <c r="Q10" i="24" s="1"/>
  <c r="R68" i="1"/>
  <c r="Q21" i="24" s="1"/>
  <c r="R67" i="1"/>
  <c r="Q20" i="24" s="1"/>
  <c r="R66" i="1"/>
  <c r="R63" i="1"/>
  <c r="R64" i="1"/>
  <c r="Q17" i="24" s="1"/>
  <c r="Q42" i="24" s="1"/>
  <c r="R62" i="1"/>
  <c r="Q15" i="24" s="1"/>
  <c r="Q24" i="24" s="1"/>
  <c r="BQ42" i="1"/>
  <c r="BP21" i="20" s="1"/>
  <c r="BQ41" i="1"/>
  <c r="BP20" i="20" s="1"/>
  <c r="BQ40" i="1"/>
  <c r="BQ37" i="1"/>
  <c r="BQ38" i="1"/>
  <c r="BP17" i="20" s="1"/>
  <c r="BP42" i="20" s="1"/>
  <c r="BQ36" i="1"/>
  <c r="AZ42" i="1"/>
  <c r="AY21" i="20" s="1"/>
  <c r="AZ41" i="1"/>
  <c r="AY20" i="20" s="1"/>
  <c r="AZ40" i="1"/>
  <c r="AZ37" i="1"/>
  <c r="AY16" i="20" s="1"/>
  <c r="AZ38" i="1"/>
  <c r="AY17" i="20" s="1"/>
  <c r="AY42" i="20" s="1"/>
  <c r="AZ36" i="1"/>
  <c r="AY15" i="20" s="1"/>
  <c r="AY24" i="20" s="1"/>
  <c r="AI42" i="1"/>
  <c r="AH21" i="20" s="1"/>
  <c r="AI41" i="1"/>
  <c r="AH20" i="20" s="1"/>
  <c r="AI40" i="1"/>
  <c r="AI37" i="1"/>
  <c r="AH16" i="20" s="1"/>
  <c r="AI38" i="1"/>
  <c r="AH17" i="20" s="1"/>
  <c r="AH42" i="20" s="1"/>
  <c r="AI36" i="1"/>
  <c r="AH15" i="20" s="1"/>
  <c r="R44" i="1"/>
  <c r="Q10" i="20" s="1"/>
  <c r="R42" i="1"/>
  <c r="Q21" i="20" s="1"/>
  <c r="R41" i="1"/>
  <c r="Q20" i="20" s="1"/>
  <c r="R40" i="1"/>
  <c r="R37" i="1"/>
  <c r="R38" i="1"/>
  <c r="Q17" i="20" s="1"/>
  <c r="Q42" i="20" s="1"/>
  <c r="R36" i="1"/>
  <c r="Q15" i="20" s="1"/>
  <c r="BQ28" i="1"/>
  <c r="BP21" i="22" s="1"/>
  <c r="BQ27" i="1"/>
  <c r="BP20" i="22" s="1"/>
  <c r="BQ26" i="1"/>
  <c r="BQ23" i="1"/>
  <c r="BQ25" i="1" s="1"/>
  <c r="BP18" i="22" s="1"/>
  <c r="BP32" i="22" s="1"/>
  <c r="BQ24" i="1"/>
  <c r="BP17" i="22" s="1"/>
  <c r="BP42" i="22" s="1"/>
  <c r="BQ22" i="1"/>
  <c r="BP15" i="22"/>
  <c r="AZ28" i="1"/>
  <c r="AY21" i="22" s="1"/>
  <c r="AZ27" i="1"/>
  <c r="AY20" i="22" s="1"/>
  <c r="AZ26" i="1"/>
  <c r="AZ23" i="1"/>
  <c r="AZ24" i="1"/>
  <c r="AY17" i="22" s="1"/>
  <c r="AY42" i="22" s="1"/>
  <c r="AZ22" i="1"/>
  <c r="AY15" i="22" s="1"/>
  <c r="AI28" i="1"/>
  <c r="AH21" i="22" s="1"/>
  <c r="AI26" i="1"/>
  <c r="AI27" i="1"/>
  <c r="AH20" i="22"/>
  <c r="AI23" i="1"/>
  <c r="AH16" i="22" s="1"/>
  <c r="AI24" i="1"/>
  <c r="AH17" i="22" s="1"/>
  <c r="AH42" i="22" s="1"/>
  <c r="AI22" i="1"/>
  <c r="AH15" i="22" s="1"/>
  <c r="R30" i="1"/>
  <c r="Q10" i="22" s="1"/>
  <c r="R28" i="1"/>
  <c r="Q21" i="22" s="1"/>
  <c r="R27" i="1"/>
  <c r="Q20" i="22" s="1"/>
  <c r="R26" i="1"/>
  <c r="Q19" i="22"/>
  <c r="R23" i="1"/>
  <c r="R24" i="1"/>
  <c r="Q17" i="22" s="1"/>
  <c r="Q42" i="22" s="1"/>
  <c r="R22" i="1"/>
  <c r="Q15" i="22" s="1"/>
  <c r="BP20" i="9"/>
  <c r="BP19" i="9"/>
  <c r="BP17" i="9"/>
  <c r="BP42" i="9" s="1"/>
  <c r="BP15" i="9"/>
  <c r="AY20" i="9"/>
  <c r="AY19" i="9"/>
  <c r="AY16" i="9"/>
  <c r="AY15" i="9"/>
  <c r="AH19" i="9"/>
  <c r="AH20" i="9"/>
  <c r="AH16" i="9"/>
  <c r="AH17" i="9"/>
  <c r="AH42" i="9" s="1"/>
  <c r="AH15" i="9"/>
  <c r="R17" i="1"/>
  <c r="Q10" i="9" s="1"/>
  <c r="Q20" i="9"/>
  <c r="Q17" i="9"/>
  <c r="Q42" i="9" s="1"/>
  <c r="Q16" i="9"/>
  <c r="Q15" i="9"/>
  <c r="Q24" i="9" s="1"/>
  <c r="R12" i="1"/>
  <c r="Q18" i="9" s="1"/>
  <c r="AI12" i="1"/>
  <c r="AH18" i="9" s="1"/>
  <c r="AH32" i="9" s="1"/>
  <c r="R79" i="7"/>
  <c r="R80" i="7"/>
  <c r="R81" i="7"/>
  <c r="R82" i="7"/>
  <c r="R83" i="7"/>
  <c r="R84" i="7"/>
  <c r="R85" i="7"/>
  <c r="R86" i="7"/>
  <c r="R87" i="7"/>
  <c r="R88" i="7"/>
  <c r="Q80" i="7"/>
  <c r="Q81" i="7"/>
  <c r="Q82" i="7"/>
  <c r="Q83" i="7"/>
  <c r="Q84" i="7"/>
  <c r="Q85" i="7"/>
  <c r="Q86" i="7"/>
  <c r="Q87" i="7"/>
  <c r="Q88" i="7"/>
  <c r="Q79" i="7"/>
  <c r="Q64" i="7"/>
  <c r="R64" i="7"/>
  <c r="Q65" i="7"/>
  <c r="R65" i="7"/>
  <c r="Q66" i="7"/>
  <c r="R66" i="7"/>
  <c r="Q67" i="7"/>
  <c r="R67" i="7"/>
  <c r="Q68" i="7"/>
  <c r="R68" i="7"/>
  <c r="Q69" i="7"/>
  <c r="R69" i="7"/>
  <c r="Q70" i="7"/>
  <c r="R70" i="7"/>
  <c r="Q71" i="7"/>
  <c r="R71" i="7"/>
  <c r="Q72" i="7"/>
  <c r="R72" i="7"/>
  <c r="Q73" i="7"/>
  <c r="R73" i="7"/>
  <c r="Q74" i="7"/>
  <c r="R74" i="7"/>
  <c r="Q75" i="7"/>
  <c r="R75" i="7"/>
  <c r="Q76" i="7"/>
  <c r="R76" i="7"/>
  <c r="R63" i="7"/>
  <c r="Q63" i="7"/>
  <c r="Q50" i="7"/>
  <c r="R50" i="7"/>
  <c r="Q51" i="7"/>
  <c r="R51" i="7"/>
  <c r="Q52" i="7"/>
  <c r="R52" i="7"/>
  <c r="Q53" i="7"/>
  <c r="R53" i="7"/>
  <c r="Q54" i="7"/>
  <c r="R54" i="7"/>
  <c r="Q55" i="7"/>
  <c r="R55" i="7"/>
  <c r="Q56" i="7"/>
  <c r="R56" i="7"/>
  <c r="Q57" i="7"/>
  <c r="R57" i="7"/>
  <c r="Q58" i="7"/>
  <c r="R58" i="7"/>
  <c r="R49" i="7"/>
  <c r="Q49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R33" i="7"/>
  <c r="Q33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R19" i="7"/>
  <c r="Q19" i="7"/>
  <c r="Q4" i="7"/>
  <c r="R4" i="7"/>
  <c r="Q5" i="7"/>
  <c r="R5" i="7"/>
  <c r="Q6" i="7"/>
  <c r="R6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R3" i="7"/>
  <c r="Q3" i="7"/>
  <c r="R62" i="7"/>
  <c r="Q62" i="7"/>
  <c r="R32" i="7"/>
  <c r="Q32" i="7"/>
  <c r="R2" i="7"/>
  <c r="Q2" i="7"/>
  <c r="P21" i="23"/>
  <c r="Q54" i="1"/>
  <c r="P19" i="23"/>
  <c r="P17" i="23"/>
  <c r="P42" i="23" s="1"/>
  <c r="P16" i="23"/>
  <c r="P15" i="23"/>
  <c r="AG21" i="23"/>
  <c r="AG20" i="23"/>
  <c r="AG17" i="23"/>
  <c r="AG42" i="23" s="1"/>
  <c r="AG16" i="23"/>
  <c r="AG15" i="23"/>
  <c r="AG24" i="23" s="1"/>
  <c r="BO21" i="23"/>
  <c r="BO20" i="23"/>
  <c r="BO19" i="23"/>
  <c r="BO17" i="23"/>
  <c r="BO42" i="23" s="1"/>
  <c r="BO16" i="23"/>
  <c r="BO15" i="23"/>
  <c r="AX21" i="23"/>
  <c r="AX19" i="23"/>
  <c r="AX17" i="23"/>
  <c r="AX42" i="23" s="1"/>
  <c r="AX16" i="23"/>
  <c r="AX15" i="23"/>
  <c r="Q57" i="1"/>
  <c r="P10" i="23" s="1"/>
  <c r="P21" i="20"/>
  <c r="BO21" i="20"/>
  <c r="BO20" i="20"/>
  <c r="BO17" i="20"/>
  <c r="BO42" i="20" s="1"/>
  <c r="AX21" i="20"/>
  <c r="AX20" i="20"/>
  <c r="AX19" i="20"/>
  <c r="AX17" i="20"/>
  <c r="AX42" i="20" s="1"/>
  <c r="AG21" i="20"/>
  <c r="AG20" i="20"/>
  <c r="AG19" i="20"/>
  <c r="AG15" i="20"/>
  <c r="P10" i="20"/>
  <c r="P20" i="20"/>
  <c r="P19" i="20"/>
  <c r="P17" i="20"/>
  <c r="P42" i="20" s="1"/>
  <c r="P18" i="20"/>
  <c r="P32" i="20" s="1"/>
  <c r="P16" i="20"/>
  <c r="BO18" i="20"/>
  <c r="BO32" i="20" s="1"/>
  <c r="BO16" i="20"/>
  <c r="AX15" i="20"/>
  <c r="BO15" i="20"/>
  <c r="BO24" i="20" s="1"/>
  <c r="BO25" i="20" s="1"/>
  <c r="AG16" i="20"/>
  <c r="BP15" i="1"/>
  <c r="BO21" i="9" s="1"/>
  <c r="BP14" i="1"/>
  <c r="BO20" i="9" s="1"/>
  <c r="BP13" i="1"/>
  <c r="BP11" i="1"/>
  <c r="BO17" i="9" s="1"/>
  <c r="BO42" i="9" s="1"/>
  <c r="BP10" i="1"/>
  <c r="BP9" i="1"/>
  <c r="BO15" i="9" s="1"/>
  <c r="AY15" i="1"/>
  <c r="AX21" i="9" s="1"/>
  <c r="AY14" i="1"/>
  <c r="AX20" i="9" s="1"/>
  <c r="AY13" i="1"/>
  <c r="AY11" i="1"/>
  <c r="AY10" i="1"/>
  <c r="AX16" i="9" s="1"/>
  <c r="AY9" i="1"/>
  <c r="AX15" i="9" s="1"/>
  <c r="AH15" i="1"/>
  <c r="AG21" i="9" s="1"/>
  <c r="AH14" i="1"/>
  <c r="AG20" i="9" s="1"/>
  <c r="AH13" i="1"/>
  <c r="AH11" i="1"/>
  <c r="AG17" i="9" s="1"/>
  <c r="AG42" i="9" s="1"/>
  <c r="AH10" i="1"/>
  <c r="AG16" i="9" s="1"/>
  <c r="AH9" i="1"/>
  <c r="AG15" i="9" s="1"/>
  <c r="Q17" i="1"/>
  <c r="P10" i="9" s="1"/>
  <c r="Q15" i="1"/>
  <c r="P21" i="9" s="1"/>
  <c r="Q14" i="1"/>
  <c r="P20" i="9" s="1"/>
  <c r="Q13" i="1"/>
  <c r="Q11" i="1"/>
  <c r="P17" i="9" s="1"/>
  <c r="P42" i="9" s="1"/>
  <c r="Q10" i="1"/>
  <c r="Q9" i="1"/>
  <c r="P15" i="9" s="1"/>
  <c r="BP52" i="1"/>
  <c r="BO18" i="23" s="1"/>
  <c r="BO32" i="23" s="1"/>
  <c r="AY52" i="1"/>
  <c r="AX18" i="23" s="1"/>
  <c r="AX32" i="23" s="1"/>
  <c r="AH52" i="1"/>
  <c r="AG18" i="23" s="1"/>
  <c r="Q52" i="1"/>
  <c r="P18" i="23" s="1"/>
  <c r="P32" i="23" s="1"/>
  <c r="BP28" i="1"/>
  <c r="BO21" i="22" s="1"/>
  <c r="BP27" i="1"/>
  <c r="BO20" i="22" s="1"/>
  <c r="BP26" i="1"/>
  <c r="BP24" i="1"/>
  <c r="BP23" i="1"/>
  <c r="BO16" i="22" s="1"/>
  <c r="BP22" i="1"/>
  <c r="BO15" i="22" s="1"/>
  <c r="AY28" i="1"/>
  <c r="AX21" i="22" s="1"/>
  <c r="AY27" i="1"/>
  <c r="AX20" i="22" s="1"/>
  <c r="AY26" i="1"/>
  <c r="AY24" i="1"/>
  <c r="AX17" i="22" s="1"/>
  <c r="AX42" i="22" s="1"/>
  <c r="AY23" i="1"/>
  <c r="AX16" i="22" s="1"/>
  <c r="AY22" i="1"/>
  <c r="AX15" i="22" s="1"/>
  <c r="AH28" i="1"/>
  <c r="AG21" i="22" s="1"/>
  <c r="AH27" i="1"/>
  <c r="AG20" i="22" s="1"/>
  <c r="AH26" i="1"/>
  <c r="AH24" i="1"/>
  <c r="AH23" i="1"/>
  <c r="AG16" i="22" s="1"/>
  <c r="AH22" i="1"/>
  <c r="AG15" i="22" s="1"/>
  <c r="Q30" i="1"/>
  <c r="P10" i="22" s="1"/>
  <c r="Q28" i="1"/>
  <c r="P21" i="22" s="1"/>
  <c r="Q27" i="1"/>
  <c r="P20" i="22" s="1"/>
  <c r="Q26" i="1"/>
  <c r="Q24" i="1"/>
  <c r="P17" i="22" s="1"/>
  <c r="P42" i="22" s="1"/>
  <c r="Q23" i="1"/>
  <c r="P16" i="22" s="1"/>
  <c r="Q22" i="1"/>
  <c r="P15" i="22" s="1"/>
  <c r="AY25" i="1"/>
  <c r="AX18" i="22" s="1"/>
  <c r="AX32" i="22" s="1"/>
  <c r="BP68" i="1"/>
  <c r="BO21" i="24" s="1"/>
  <c r="BP67" i="1"/>
  <c r="BO20" i="24" s="1"/>
  <c r="BP66" i="1"/>
  <c r="BP64" i="1"/>
  <c r="BO17" i="24" s="1"/>
  <c r="BO42" i="24" s="1"/>
  <c r="BP63" i="1"/>
  <c r="BP62" i="1"/>
  <c r="BO15" i="24" s="1"/>
  <c r="AY68" i="1"/>
  <c r="AX21" i="24" s="1"/>
  <c r="AY67" i="1"/>
  <c r="AX20" i="24" s="1"/>
  <c r="AY66" i="1"/>
  <c r="AY64" i="1"/>
  <c r="AX17" i="24" s="1"/>
  <c r="AX42" i="24" s="1"/>
  <c r="AY63" i="1"/>
  <c r="AX16" i="24" s="1"/>
  <c r="AY62" i="1"/>
  <c r="AX15" i="24" s="1"/>
  <c r="AH68" i="1"/>
  <c r="AG21" i="24"/>
  <c r="AH67" i="1"/>
  <c r="AG20" i="24"/>
  <c r="AH66" i="1"/>
  <c r="AH64" i="1"/>
  <c r="AG17" i="24" s="1"/>
  <c r="AG42" i="24" s="1"/>
  <c r="AH63" i="1"/>
  <c r="AH62" i="1"/>
  <c r="AG15" i="24" s="1"/>
  <c r="AG24" i="24" s="1"/>
  <c r="Q70" i="1"/>
  <c r="P10" i="24" s="1"/>
  <c r="Q68" i="1"/>
  <c r="P21" i="24" s="1"/>
  <c r="Q67" i="1"/>
  <c r="P20" i="24" s="1"/>
  <c r="Q66" i="1"/>
  <c r="Q64" i="1"/>
  <c r="P17" i="24" s="1"/>
  <c r="P42" i="24" s="1"/>
  <c r="Q63" i="1"/>
  <c r="P16" i="24" s="1"/>
  <c r="Q62" i="1"/>
  <c r="P15" i="24" s="1"/>
  <c r="AH65" i="1"/>
  <c r="AG18" i="24" s="1"/>
  <c r="AG32" i="24" s="1"/>
  <c r="AG16" i="24"/>
  <c r="C57" i="1"/>
  <c r="D57" i="1"/>
  <c r="E57" i="1"/>
  <c r="F57" i="1"/>
  <c r="G57" i="1"/>
  <c r="H57" i="1"/>
  <c r="G10" i="23" s="1"/>
  <c r="I57" i="1"/>
  <c r="J57" i="1"/>
  <c r="I10" i="23" s="1"/>
  <c r="K57" i="1"/>
  <c r="L57" i="1"/>
  <c r="M57" i="1"/>
  <c r="L10" i="23" s="1"/>
  <c r="N57" i="1"/>
  <c r="O57" i="1"/>
  <c r="P57" i="1"/>
  <c r="O10" i="23" s="1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9" i="7"/>
  <c r="P20" i="7"/>
  <c r="P21" i="7"/>
  <c r="P22" i="7"/>
  <c r="P23" i="7"/>
  <c r="P24" i="7"/>
  <c r="P25" i="7"/>
  <c r="P26" i="7"/>
  <c r="P27" i="7"/>
  <c r="P28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9" i="7"/>
  <c r="P50" i="7"/>
  <c r="P51" i="7"/>
  <c r="P52" i="7"/>
  <c r="P53" i="7"/>
  <c r="P54" i="7"/>
  <c r="P55" i="7"/>
  <c r="P56" i="7"/>
  <c r="P57" i="7"/>
  <c r="P58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9" i="7"/>
  <c r="P80" i="7"/>
  <c r="P81" i="7"/>
  <c r="P82" i="7"/>
  <c r="P83" i="7"/>
  <c r="P84" i="7"/>
  <c r="P85" i="7"/>
  <c r="P86" i="7"/>
  <c r="P87" i="7"/>
  <c r="P88" i="7"/>
  <c r="P3" i="7"/>
  <c r="O3" i="7"/>
  <c r="P2" i="7"/>
  <c r="BO68" i="1"/>
  <c r="BN21" i="24" s="1"/>
  <c r="BO67" i="1"/>
  <c r="BN20" i="24" s="1"/>
  <c r="BO66" i="1"/>
  <c r="BO64" i="1"/>
  <c r="BO63" i="1"/>
  <c r="BN16" i="24" s="1"/>
  <c r="BO62" i="1"/>
  <c r="BN15" i="24" s="1"/>
  <c r="BN24" i="24" s="1"/>
  <c r="AX68" i="1"/>
  <c r="AW21" i="24" s="1"/>
  <c r="AX67" i="1"/>
  <c r="AW20" i="24" s="1"/>
  <c r="AX66" i="1"/>
  <c r="AX64" i="1"/>
  <c r="AW17" i="24" s="1"/>
  <c r="AW42" i="24" s="1"/>
  <c r="AX63" i="1"/>
  <c r="AW16" i="24" s="1"/>
  <c r="AX62" i="1"/>
  <c r="AW15" i="24" s="1"/>
  <c r="AG68" i="1"/>
  <c r="AF21" i="24" s="1"/>
  <c r="AG67" i="1"/>
  <c r="AF20" i="24" s="1"/>
  <c r="AG66" i="1"/>
  <c r="AG64" i="1"/>
  <c r="AG63" i="1"/>
  <c r="AF16" i="24"/>
  <c r="AG62" i="1"/>
  <c r="AF15" i="24" s="1"/>
  <c r="P70" i="1"/>
  <c r="O10" i="24" s="1"/>
  <c r="P68" i="1"/>
  <c r="O21" i="24" s="1"/>
  <c r="P67" i="1"/>
  <c r="O20" i="24" s="1"/>
  <c r="P66" i="1"/>
  <c r="O19" i="24" s="1"/>
  <c r="P64" i="1"/>
  <c r="O17" i="24" s="1"/>
  <c r="O42" i="24" s="1"/>
  <c r="P63" i="1"/>
  <c r="O16" i="24" s="1"/>
  <c r="P62" i="1"/>
  <c r="O15" i="24" s="1"/>
  <c r="BO55" i="1"/>
  <c r="BN21" i="23" s="1"/>
  <c r="BO54" i="1"/>
  <c r="BN20" i="23" s="1"/>
  <c r="BO53" i="1"/>
  <c r="BO51" i="1"/>
  <c r="BO50" i="1"/>
  <c r="BN16" i="23" s="1"/>
  <c r="BO49" i="1"/>
  <c r="BN15" i="23" s="1"/>
  <c r="AW21" i="23"/>
  <c r="AX54" i="1"/>
  <c r="AW19" i="23"/>
  <c r="AW15" i="23"/>
  <c r="AW17" i="23"/>
  <c r="AW42" i="23" s="1"/>
  <c r="AF21" i="23"/>
  <c r="AF20" i="23"/>
  <c r="AF16" i="23"/>
  <c r="AF15" i="23"/>
  <c r="AF24" i="23" s="1"/>
  <c r="P55" i="1"/>
  <c r="O21" i="23" s="1"/>
  <c r="P54" i="1"/>
  <c r="O20" i="23" s="1"/>
  <c r="P53" i="1"/>
  <c r="P51" i="1"/>
  <c r="O17" i="23" s="1"/>
  <c r="O42" i="23" s="1"/>
  <c r="P50" i="1"/>
  <c r="O16" i="23" s="1"/>
  <c r="P49" i="1"/>
  <c r="O15" i="23" s="1"/>
  <c r="BO15" i="1"/>
  <c r="BN21" i="9" s="1"/>
  <c r="BO14" i="1"/>
  <c r="BN20" i="9" s="1"/>
  <c r="BO13" i="1"/>
  <c r="BO11" i="1"/>
  <c r="BN17" i="9" s="1"/>
  <c r="BN42" i="9" s="1"/>
  <c r="BO10" i="1"/>
  <c r="BO9" i="1"/>
  <c r="BN15" i="9" s="1"/>
  <c r="AX15" i="1"/>
  <c r="AW21" i="9" s="1"/>
  <c r="AX14" i="1"/>
  <c r="AW20" i="9" s="1"/>
  <c r="AX13" i="1"/>
  <c r="AX11" i="1"/>
  <c r="AX10" i="1"/>
  <c r="AW16" i="9" s="1"/>
  <c r="AX9" i="1"/>
  <c r="AW15" i="9" s="1"/>
  <c r="AG15" i="1"/>
  <c r="AF21" i="9" s="1"/>
  <c r="AG14" i="1"/>
  <c r="AF20" i="9" s="1"/>
  <c r="AG13" i="1"/>
  <c r="AG11" i="1"/>
  <c r="AF17" i="9" s="1"/>
  <c r="AF42" i="9" s="1"/>
  <c r="AG10" i="1"/>
  <c r="AG9" i="1"/>
  <c r="AF15" i="9" s="1"/>
  <c r="BO28" i="1"/>
  <c r="BN21" i="22" s="1"/>
  <c r="BO27" i="1"/>
  <c r="BN20" i="22" s="1"/>
  <c r="BO26" i="1"/>
  <c r="BO24" i="1"/>
  <c r="BN17" i="22" s="1"/>
  <c r="BN42" i="22" s="1"/>
  <c r="BO23" i="1"/>
  <c r="BN16" i="22" s="1"/>
  <c r="BO22" i="1"/>
  <c r="BN15" i="22" s="1"/>
  <c r="BN24" i="22" s="1"/>
  <c r="AX28" i="1"/>
  <c r="AW21" i="22" s="1"/>
  <c r="AX27" i="1"/>
  <c r="AW20" i="22" s="1"/>
  <c r="AX26" i="1"/>
  <c r="AX24" i="1"/>
  <c r="AW17" i="22" s="1"/>
  <c r="AW42" i="22" s="1"/>
  <c r="AX23" i="1"/>
  <c r="AW16" i="22" s="1"/>
  <c r="AX22" i="1"/>
  <c r="AW15" i="22" s="1"/>
  <c r="AW24" i="22" s="1"/>
  <c r="AG28" i="1"/>
  <c r="AF21" i="22" s="1"/>
  <c r="AG27" i="1"/>
  <c r="AF20" i="22" s="1"/>
  <c r="AG26" i="1"/>
  <c r="AG24" i="1"/>
  <c r="AG23" i="1"/>
  <c r="AF16" i="22" s="1"/>
  <c r="AG22" i="1"/>
  <c r="AF15" i="22" s="1"/>
  <c r="BO42" i="1"/>
  <c r="BN21" i="20" s="1"/>
  <c r="BO41" i="1"/>
  <c r="BN20" i="20" s="1"/>
  <c r="BO40" i="1"/>
  <c r="BO38" i="1"/>
  <c r="BN17" i="20" s="1"/>
  <c r="BN42" i="20" s="1"/>
  <c r="BO37" i="1"/>
  <c r="BN16" i="20" s="1"/>
  <c r="BO36" i="1"/>
  <c r="BN15" i="20" s="1"/>
  <c r="AX42" i="1"/>
  <c r="AX41" i="1"/>
  <c r="AW20" i="20" s="1"/>
  <c r="AX40" i="1"/>
  <c r="AX38" i="1"/>
  <c r="AW17" i="20" s="1"/>
  <c r="AW42" i="20" s="1"/>
  <c r="AX37" i="1"/>
  <c r="AW16" i="20" s="1"/>
  <c r="AX36" i="1"/>
  <c r="AW15" i="20" s="1"/>
  <c r="AW24" i="20" s="1"/>
  <c r="AG42" i="1"/>
  <c r="AF21" i="20" s="1"/>
  <c r="AG41" i="1"/>
  <c r="AG40" i="1"/>
  <c r="AG38" i="1"/>
  <c r="AF17" i="20" s="1"/>
  <c r="AF42" i="20" s="1"/>
  <c r="AG37" i="1"/>
  <c r="AF16" i="20" s="1"/>
  <c r="AG36" i="1"/>
  <c r="AF15" i="20" s="1"/>
  <c r="AX65" i="1"/>
  <c r="AW18" i="24" s="1"/>
  <c r="AW32" i="24" s="1"/>
  <c r="AF19" i="20"/>
  <c r="AW19" i="20"/>
  <c r="AG25" i="1"/>
  <c r="AF18" i="22" s="1"/>
  <c r="AF32" i="22" s="1"/>
  <c r="AF17" i="22"/>
  <c r="AF42" i="22" s="1"/>
  <c r="BO25" i="1"/>
  <c r="BN18" i="22" s="1"/>
  <c r="BN32" i="22" s="1"/>
  <c r="AX25" i="1"/>
  <c r="AW18" i="22" s="1"/>
  <c r="AW32" i="22" s="1"/>
  <c r="P44" i="1"/>
  <c r="O10" i="20" s="1"/>
  <c r="P42" i="1"/>
  <c r="O21" i="20" s="1"/>
  <c r="P41" i="1"/>
  <c r="O20" i="20" s="1"/>
  <c r="P40" i="1"/>
  <c r="P38" i="1"/>
  <c r="P37" i="1"/>
  <c r="O16" i="20" s="1"/>
  <c r="P36" i="1"/>
  <c r="O15" i="20" s="1"/>
  <c r="O24" i="20" s="1"/>
  <c r="P30" i="1"/>
  <c r="O10" i="22" s="1"/>
  <c r="P28" i="1"/>
  <c r="O21" i="22" s="1"/>
  <c r="P27" i="1"/>
  <c r="O20" i="22" s="1"/>
  <c r="P26" i="1"/>
  <c r="O19" i="22"/>
  <c r="P24" i="1"/>
  <c r="O17" i="22" s="1"/>
  <c r="O42" i="22" s="1"/>
  <c r="P23" i="1"/>
  <c r="O16" i="22" s="1"/>
  <c r="P22" i="1"/>
  <c r="O15" i="22" s="1"/>
  <c r="P17" i="1"/>
  <c r="O10" i="9" s="1"/>
  <c r="P15" i="1"/>
  <c r="O21" i="9" s="1"/>
  <c r="P14" i="1"/>
  <c r="O20" i="9" s="1"/>
  <c r="P13" i="1"/>
  <c r="P11" i="1"/>
  <c r="O17" i="9" s="1"/>
  <c r="O42" i="9" s="1"/>
  <c r="P10" i="1"/>
  <c r="O16" i="9" s="1"/>
  <c r="P9" i="1"/>
  <c r="O15" i="9" s="1"/>
  <c r="O19" i="20"/>
  <c r="P52" i="1"/>
  <c r="O18" i="23" s="1"/>
  <c r="O32" i="23" s="1"/>
  <c r="P65" i="1"/>
  <c r="O18" i="24" s="1"/>
  <c r="O32" i="24" s="1"/>
  <c r="AW28" i="1"/>
  <c r="AV21" i="22" s="1"/>
  <c r="BM22" i="1"/>
  <c r="O14" i="1"/>
  <c r="N20" i="9" s="1"/>
  <c r="O11" i="1"/>
  <c r="O10" i="1"/>
  <c r="N16" i="9" s="1"/>
  <c r="BN68" i="1"/>
  <c r="BM21" i="24" s="1"/>
  <c r="BN67" i="1"/>
  <c r="BM20" i="24" s="1"/>
  <c r="BN66" i="1"/>
  <c r="BN64" i="1"/>
  <c r="BM17" i="24" s="1"/>
  <c r="BM42" i="24" s="1"/>
  <c r="BN63" i="1"/>
  <c r="BM16" i="24" s="1"/>
  <c r="BN62" i="1"/>
  <c r="BM15" i="24" s="1"/>
  <c r="AW68" i="1"/>
  <c r="AV21" i="24" s="1"/>
  <c r="AW67" i="1"/>
  <c r="AV20" i="24" s="1"/>
  <c r="AW66" i="1"/>
  <c r="AW64" i="1"/>
  <c r="AV17" i="24" s="1"/>
  <c r="AV42" i="24" s="1"/>
  <c r="AW63" i="1"/>
  <c r="AV16" i="24"/>
  <c r="AW62" i="1"/>
  <c r="AV15" i="24" s="1"/>
  <c r="AF68" i="1"/>
  <c r="AE21" i="24" s="1"/>
  <c r="AF67" i="1"/>
  <c r="AE20" i="24" s="1"/>
  <c r="AF66" i="1"/>
  <c r="AF64" i="1"/>
  <c r="AE17" i="24" s="1"/>
  <c r="AE42" i="24" s="1"/>
  <c r="AF63" i="1"/>
  <c r="AE16" i="24" s="1"/>
  <c r="AF62" i="1"/>
  <c r="AE15" i="24" s="1"/>
  <c r="O68" i="1"/>
  <c r="N21" i="24" s="1"/>
  <c r="O67" i="1"/>
  <c r="N20" i="24" s="1"/>
  <c r="O66" i="1"/>
  <c r="O64" i="1"/>
  <c r="O63" i="1"/>
  <c r="N16" i="24" s="1"/>
  <c r="O62" i="1"/>
  <c r="N15" i="24" s="1"/>
  <c r="O70" i="1"/>
  <c r="N10" i="24" s="1"/>
  <c r="BN55" i="1"/>
  <c r="BM21" i="23" s="1"/>
  <c r="BN54" i="1"/>
  <c r="BM20" i="23" s="1"/>
  <c r="BN53" i="1"/>
  <c r="BN51" i="1"/>
  <c r="BM17" i="23" s="1"/>
  <c r="BM42" i="23" s="1"/>
  <c r="BN50" i="1"/>
  <c r="BM16" i="23" s="1"/>
  <c r="BN49" i="1"/>
  <c r="BM15" i="23" s="1"/>
  <c r="AW55" i="1"/>
  <c r="AV21" i="23" s="1"/>
  <c r="AW54" i="1"/>
  <c r="AV20" i="23" s="1"/>
  <c r="AW53" i="1"/>
  <c r="AW51" i="1"/>
  <c r="AV17" i="23" s="1"/>
  <c r="AV42" i="23" s="1"/>
  <c r="AW50" i="1"/>
  <c r="AV16" i="23" s="1"/>
  <c r="AW49" i="1"/>
  <c r="AV15" i="23" s="1"/>
  <c r="AF55" i="1"/>
  <c r="AE21" i="23" s="1"/>
  <c r="AF54" i="1"/>
  <c r="AE20" i="23" s="1"/>
  <c r="AF53" i="1"/>
  <c r="AE19" i="23" s="1"/>
  <c r="AF51" i="1"/>
  <c r="AE17" i="23" s="1"/>
  <c r="AE42" i="23" s="1"/>
  <c r="AF50" i="1"/>
  <c r="AE16" i="23" s="1"/>
  <c r="AF49" i="1"/>
  <c r="AE15" i="23" s="1"/>
  <c r="O55" i="1"/>
  <c r="N21" i="23" s="1"/>
  <c r="O54" i="1"/>
  <c r="N20" i="23" s="1"/>
  <c r="O53" i="1"/>
  <c r="O51" i="1"/>
  <c r="O50" i="1"/>
  <c r="N16" i="23" s="1"/>
  <c r="O49" i="1"/>
  <c r="N15" i="23" s="1"/>
  <c r="N10" i="23"/>
  <c r="BN40" i="1"/>
  <c r="BN37" i="1"/>
  <c r="BN42" i="1"/>
  <c r="BM21" i="20" s="1"/>
  <c r="BN41" i="1"/>
  <c r="BM20" i="20" s="1"/>
  <c r="BN38" i="1"/>
  <c r="BM17" i="20" s="1"/>
  <c r="BM42" i="20" s="1"/>
  <c r="BN36" i="1"/>
  <c r="BM15" i="20" s="1"/>
  <c r="AW42" i="1"/>
  <c r="AV21" i="20" s="1"/>
  <c r="O30" i="1"/>
  <c r="N10" i="22" s="1"/>
  <c r="O44" i="1"/>
  <c r="N10" i="20" s="1"/>
  <c r="AW41" i="1"/>
  <c r="AV20" i="20" s="1"/>
  <c r="AW40" i="1"/>
  <c r="AW38" i="1"/>
  <c r="AV17" i="20" s="1"/>
  <c r="AV42" i="20" s="1"/>
  <c r="AW37" i="1"/>
  <c r="AW36" i="1"/>
  <c r="AV15" i="20" s="1"/>
  <c r="AF42" i="1"/>
  <c r="AF41" i="1"/>
  <c r="AE20" i="20" s="1"/>
  <c r="AF40" i="1"/>
  <c r="AF38" i="1"/>
  <c r="AE17" i="20" s="1"/>
  <c r="AE42" i="20" s="1"/>
  <c r="AF37" i="1"/>
  <c r="AF36" i="1"/>
  <c r="AE15" i="20" s="1"/>
  <c r="O42" i="1"/>
  <c r="O41" i="1"/>
  <c r="N20" i="20" s="1"/>
  <c r="O40" i="1"/>
  <c r="O38" i="1"/>
  <c r="O37" i="1"/>
  <c r="N16" i="20" s="1"/>
  <c r="O36" i="1"/>
  <c r="N15" i="20" s="1"/>
  <c r="N24" i="20" s="1"/>
  <c r="N21" i="20"/>
  <c r="BN28" i="1"/>
  <c r="BM21" i="22" s="1"/>
  <c r="BN27" i="1"/>
  <c r="BM20" i="22" s="1"/>
  <c r="BN26" i="1"/>
  <c r="BN24" i="1"/>
  <c r="BM17" i="22" s="1"/>
  <c r="BM42" i="22" s="1"/>
  <c r="BN23" i="1"/>
  <c r="BM16" i="22" s="1"/>
  <c r="BN22" i="1"/>
  <c r="BM15" i="22" s="1"/>
  <c r="AW27" i="1"/>
  <c r="AV20" i="22" s="1"/>
  <c r="AW26" i="1"/>
  <c r="AW24" i="1"/>
  <c r="AW23" i="1"/>
  <c r="AW22" i="1"/>
  <c r="AV15" i="22" s="1"/>
  <c r="AF28" i="1"/>
  <c r="AE21" i="22" s="1"/>
  <c r="AF27" i="1"/>
  <c r="AE20" i="22" s="1"/>
  <c r="AF26" i="1"/>
  <c r="AF24" i="1"/>
  <c r="AF23" i="1"/>
  <c r="AE16" i="22" s="1"/>
  <c r="AF22" i="1"/>
  <c r="AE15" i="22" s="1"/>
  <c r="AW65" i="1"/>
  <c r="AV18" i="24" s="1"/>
  <c r="AV32" i="24" s="1"/>
  <c r="O28" i="1"/>
  <c r="N21" i="22" s="1"/>
  <c r="O27" i="1"/>
  <c r="N20" i="22" s="1"/>
  <c r="O26" i="1"/>
  <c r="O24" i="1"/>
  <c r="N17" i="22" s="1"/>
  <c r="N42" i="22" s="1"/>
  <c r="O23" i="1"/>
  <c r="O22" i="1"/>
  <c r="N15" i="22" s="1"/>
  <c r="AV17" i="22"/>
  <c r="AV42" i="22" s="1"/>
  <c r="BN15" i="1"/>
  <c r="BM21" i="9" s="1"/>
  <c r="BN14" i="1"/>
  <c r="BM20" i="9" s="1"/>
  <c r="BN13" i="1"/>
  <c r="BN11" i="1"/>
  <c r="BM17" i="9" s="1"/>
  <c r="BM42" i="9" s="1"/>
  <c r="BN10" i="1"/>
  <c r="BN9" i="1"/>
  <c r="BM15" i="9" s="1"/>
  <c r="AW15" i="1"/>
  <c r="AV21" i="9" s="1"/>
  <c r="AW14" i="1"/>
  <c r="AV20" i="9" s="1"/>
  <c r="AW13" i="1"/>
  <c r="AW11" i="1"/>
  <c r="AV17" i="9" s="1"/>
  <c r="AV42" i="9" s="1"/>
  <c r="AW10" i="1"/>
  <c r="AV16" i="9" s="1"/>
  <c r="AW9" i="1"/>
  <c r="AV15" i="9" s="1"/>
  <c r="AF15" i="1"/>
  <c r="AE21" i="9" s="1"/>
  <c r="AF14" i="1"/>
  <c r="AE20" i="9" s="1"/>
  <c r="AF13" i="1"/>
  <c r="AF11" i="1"/>
  <c r="AE17" i="9" s="1"/>
  <c r="AE42" i="9" s="1"/>
  <c r="AF10" i="1"/>
  <c r="AE16" i="9" s="1"/>
  <c r="AF9" i="1"/>
  <c r="AE15" i="9" s="1"/>
  <c r="O17" i="1"/>
  <c r="N10" i="9" s="1"/>
  <c r="O15" i="1"/>
  <c r="N21" i="9" s="1"/>
  <c r="O13" i="1"/>
  <c r="O9" i="1"/>
  <c r="N15" i="9" s="1"/>
  <c r="BM42" i="1"/>
  <c r="BL21" i="20" s="1"/>
  <c r="BM41" i="1"/>
  <c r="BL20" i="20" s="1"/>
  <c r="BM40" i="1"/>
  <c r="BM37" i="1"/>
  <c r="BM38" i="1"/>
  <c r="BM39" i="1" s="1"/>
  <c r="BL18" i="20" s="1"/>
  <c r="BL32" i="20" s="1"/>
  <c r="BM36" i="1"/>
  <c r="AV42" i="1"/>
  <c r="AU21" i="20" s="1"/>
  <c r="AV40" i="1"/>
  <c r="AV37" i="1"/>
  <c r="AV38" i="1"/>
  <c r="AV39" i="1" s="1"/>
  <c r="AU18" i="20" s="1"/>
  <c r="AU32" i="20" s="1"/>
  <c r="AV36" i="1"/>
  <c r="AU15" i="20" s="1"/>
  <c r="AU24" i="20" s="1"/>
  <c r="AE42" i="1"/>
  <c r="AE37" i="1"/>
  <c r="AE39" i="1" s="1"/>
  <c r="AD18" i="20" s="1"/>
  <c r="AD32" i="20" s="1"/>
  <c r="AE38" i="1"/>
  <c r="AD17" i="20" s="1"/>
  <c r="AD42" i="20" s="1"/>
  <c r="AE36" i="1"/>
  <c r="N44" i="1"/>
  <c r="M10" i="20" s="1"/>
  <c r="BL15" i="20"/>
  <c r="BL24" i="20" s="1"/>
  <c r="BL16" i="20"/>
  <c r="AU20" i="20"/>
  <c r="AD19" i="20"/>
  <c r="AD20" i="20"/>
  <c r="AD21" i="20"/>
  <c r="M63" i="7"/>
  <c r="N63" i="7"/>
  <c r="O63" i="7"/>
  <c r="M64" i="7"/>
  <c r="N64" i="7"/>
  <c r="O64" i="7"/>
  <c r="M65" i="7"/>
  <c r="M80" i="7" s="1"/>
  <c r="M82" i="7" s="1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N62" i="7"/>
  <c r="O62" i="7"/>
  <c r="M62" i="7"/>
  <c r="O35" i="7"/>
  <c r="M33" i="7"/>
  <c r="M49" i="7" s="1"/>
  <c r="N33" i="7"/>
  <c r="O33" i="7"/>
  <c r="M34" i="7"/>
  <c r="N34" i="7"/>
  <c r="M35" i="7"/>
  <c r="N35" i="7"/>
  <c r="M36" i="7"/>
  <c r="N36" i="7"/>
  <c r="O36" i="7"/>
  <c r="M37" i="7"/>
  <c r="N37" i="7"/>
  <c r="O37" i="7"/>
  <c r="O38" i="7"/>
  <c r="M38" i="7"/>
  <c r="N38" i="7"/>
  <c r="M39" i="7"/>
  <c r="N39" i="7"/>
  <c r="O39" i="7"/>
  <c r="O49" i="7" s="1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N49" i="7" s="1"/>
  <c r="N50" i="7" s="1"/>
  <c r="N52" i="7" s="1"/>
  <c r="O46" i="7"/>
  <c r="N32" i="7"/>
  <c r="O32" i="7"/>
  <c r="M32" i="7"/>
  <c r="O5" i="7"/>
  <c r="O4" i="7"/>
  <c r="O34" i="7"/>
  <c r="M3" i="7"/>
  <c r="N3" i="7"/>
  <c r="M4" i="7"/>
  <c r="N4" i="7"/>
  <c r="M5" i="7"/>
  <c r="N5" i="7"/>
  <c r="M6" i="7"/>
  <c r="N6" i="7"/>
  <c r="O6" i="7"/>
  <c r="M7" i="7"/>
  <c r="M21" i="7" s="1"/>
  <c r="AC31" i="23" s="1"/>
  <c r="N7" i="7"/>
  <c r="O7" i="7"/>
  <c r="O8" i="7" s="1"/>
  <c r="M8" i="7"/>
  <c r="N8" i="7"/>
  <c r="M9" i="7"/>
  <c r="N9" i="7"/>
  <c r="O9" i="7"/>
  <c r="M10" i="7"/>
  <c r="N10" i="7"/>
  <c r="O10" i="7"/>
  <c r="M11" i="7"/>
  <c r="N11" i="7"/>
  <c r="O11" i="7"/>
  <c r="M12" i="7"/>
  <c r="M23" i="7" s="1"/>
  <c r="M24" i="7" s="1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N2" i="7"/>
  <c r="O2" i="7"/>
  <c r="M2" i="7"/>
  <c r="O19" i="7"/>
  <c r="BM67" i="1"/>
  <c r="BL20" i="24" s="1"/>
  <c r="BM68" i="1"/>
  <c r="BL21" i="24" s="1"/>
  <c r="BM66" i="1"/>
  <c r="BM63" i="1"/>
  <c r="BM64" i="1"/>
  <c r="BL17" i="24" s="1"/>
  <c r="BL42" i="24" s="1"/>
  <c r="BM62" i="1"/>
  <c r="BL15" i="24" s="1"/>
  <c r="AV67" i="1"/>
  <c r="AU20" i="24" s="1"/>
  <c r="AV68" i="1"/>
  <c r="AU21" i="24" s="1"/>
  <c r="AV66" i="1"/>
  <c r="AV63" i="1"/>
  <c r="AV64" i="1"/>
  <c r="AU17" i="24" s="1"/>
  <c r="AU42" i="24" s="1"/>
  <c r="AV62" i="1"/>
  <c r="AU15" i="24" s="1"/>
  <c r="AE67" i="1"/>
  <c r="AD20" i="24" s="1"/>
  <c r="AE68" i="1"/>
  <c r="AD21" i="24" s="1"/>
  <c r="AE66" i="1"/>
  <c r="AE63" i="1"/>
  <c r="AD16" i="24" s="1"/>
  <c r="AE64" i="1"/>
  <c r="AD17" i="24" s="1"/>
  <c r="AD42" i="24" s="1"/>
  <c r="AE62" i="1"/>
  <c r="AD15" i="24" s="1"/>
  <c r="N70" i="1"/>
  <c r="M10" i="24" s="1"/>
  <c r="N67" i="1"/>
  <c r="M20" i="24" s="1"/>
  <c r="N68" i="1"/>
  <c r="M21" i="24"/>
  <c r="N66" i="1"/>
  <c r="N63" i="1"/>
  <c r="N64" i="1"/>
  <c r="M17" i="24" s="1"/>
  <c r="M42" i="24" s="1"/>
  <c r="N62" i="1"/>
  <c r="M15" i="24" s="1"/>
  <c r="BM54" i="1"/>
  <c r="BL20" i="23" s="1"/>
  <c r="BM55" i="1"/>
  <c r="BL21" i="23" s="1"/>
  <c r="BM53" i="1"/>
  <c r="BM50" i="1"/>
  <c r="BM51" i="1"/>
  <c r="BL17" i="23" s="1"/>
  <c r="BL42" i="23" s="1"/>
  <c r="BM49" i="1"/>
  <c r="BL15" i="23" s="1"/>
  <c r="AV54" i="1"/>
  <c r="AU20" i="23" s="1"/>
  <c r="AV55" i="1"/>
  <c r="AU21" i="23" s="1"/>
  <c r="AV53" i="1"/>
  <c r="AV50" i="1"/>
  <c r="AV51" i="1"/>
  <c r="AU17" i="23" s="1"/>
  <c r="AU42" i="23" s="1"/>
  <c r="AV49" i="1"/>
  <c r="AU15" i="23" s="1"/>
  <c r="AE54" i="1"/>
  <c r="AD20" i="23" s="1"/>
  <c r="AE55" i="1"/>
  <c r="AD21" i="23" s="1"/>
  <c r="AE53" i="1"/>
  <c r="AE50" i="1"/>
  <c r="AD16" i="23" s="1"/>
  <c r="AE51" i="1"/>
  <c r="AD17" i="23" s="1"/>
  <c r="AD42" i="23" s="1"/>
  <c r="AE49" i="1"/>
  <c r="AD15" i="23" s="1"/>
  <c r="M10" i="23"/>
  <c r="N54" i="1"/>
  <c r="M20" i="23" s="1"/>
  <c r="N55" i="1"/>
  <c r="M21" i="23" s="1"/>
  <c r="N53" i="1"/>
  <c r="N50" i="1"/>
  <c r="M16" i="23" s="1"/>
  <c r="N51" i="1"/>
  <c r="N49" i="1"/>
  <c r="M15" i="23" s="1"/>
  <c r="M24" i="23" s="1"/>
  <c r="N42" i="1"/>
  <c r="M21" i="20" s="1"/>
  <c r="N41" i="1"/>
  <c r="N40" i="1"/>
  <c r="M19" i="20" s="1"/>
  <c r="N37" i="1"/>
  <c r="M16" i="20" s="1"/>
  <c r="N38" i="1"/>
  <c r="M17" i="20" s="1"/>
  <c r="M42" i="20" s="1"/>
  <c r="N36" i="1"/>
  <c r="M15" i="20" s="1"/>
  <c r="BM27" i="1"/>
  <c r="BL20" i="22" s="1"/>
  <c r="BM28" i="1"/>
  <c r="BL21" i="22" s="1"/>
  <c r="BM26" i="1"/>
  <c r="BM23" i="1"/>
  <c r="BL16" i="22" s="1"/>
  <c r="BM24" i="1"/>
  <c r="BL17" i="22" s="1"/>
  <c r="BL42" i="22" s="1"/>
  <c r="BL15" i="22"/>
  <c r="BL24" i="22" s="1"/>
  <c r="BL25" i="22" s="1"/>
  <c r="BL27" i="22" s="1"/>
  <c r="AV27" i="1"/>
  <c r="AU20" i="22" s="1"/>
  <c r="AV28" i="1"/>
  <c r="AU21" i="22" s="1"/>
  <c r="AV26" i="1"/>
  <c r="AV23" i="1"/>
  <c r="AU16" i="22" s="1"/>
  <c r="AV24" i="1"/>
  <c r="AV22" i="1"/>
  <c r="AU15" i="22" s="1"/>
  <c r="AE27" i="1"/>
  <c r="AD20" i="22" s="1"/>
  <c r="AE28" i="1"/>
  <c r="AD21" i="22"/>
  <c r="AE26" i="1"/>
  <c r="AE23" i="1"/>
  <c r="AD16" i="22" s="1"/>
  <c r="AE24" i="1"/>
  <c r="AD17" i="22" s="1"/>
  <c r="AD42" i="22" s="1"/>
  <c r="AE22" i="1"/>
  <c r="AD15" i="22" s="1"/>
  <c r="N30" i="1"/>
  <c r="M10" i="22" s="1"/>
  <c r="N27" i="1"/>
  <c r="M20" i="22" s="1"/>
  <c r="N28" i="1"/>
  <c r="M21" i="22" s="1"/>
  <c r="N26" i="1"/>
  <c r="N23" i="1"/>
  <c r="M16" i="22" s="1"/>
  <c r="N24" i="1"/>
  <c r="M17" i="22" s="1"/>
  <c r="M42" i="22" s="1"/>
  <c r="N22" i="1"/>
  <c r="M15" i="22" s="1"/>
  <c r="AE25" i="1"/>
  <c r="AD18" i="22" s="1"/>
  <c r="AD32" i="22" s="1"/>
  <c r="BM14" i="1"/>
  <c r="BL20" i="9" s="1"/>
  <c r="BM15" i="1"/>
  <c r="BL21" i="9" s="1"/>
  <c r="BM13" i="1"/>
  <c r="BM10" i="1"/>
  <c r="BL16" i="9" s="1"/>
  <c r="BM11" i="1"/>
  <c r="BL17" i="9" s="1"/>
  <c r="BL42" i="9" s="1"/>
  <c r="BM9" i="1"/>
  <c r="BL15" i="9" s="1"/>
  <c r="AV14" i="1"/>
  <c r="AU20" i="9" s="1"/>
  <c r="AV15" i="1"/>
  <c r="AU21" i="9" s="1"/>
  <c r="AV13" i="1"/>
  <c r="AV10" i="1"/>
  <c r="AU16" i="9" s="1"/>
  <c r="AV11" i="1"/>
  <c r="AU17" i="9"/>
  <c r="AU42" i="9" s="1"/>
  <c r="AV9" i="1"/>
  <c r="AU15" i="9" s="1"/>
  <c r="AU24" i="9" s="1"/>
  <c r="AE14" i="1"/>
  <c r="AD20" i="9"/>
  <c r="AE15" i="1"/>
  <c r="AD21" i="9" s="1"/>
  <c r="AE13" i="1"/>
  <c r="AE10" i="1"/>
  <c r="AD16" i="9" s="1"/>
  <c r="AE11" i="1"/>
  <c r="AD17" i="9" s="1"/>
  <c r="AD42" i="9" s="1"/>
  <c r="AE9" i="1"/>
  <c r="AD15" i="9" s="1"/>
  <c r="N17" i="1"/>
  <c r="M10" i="9" s="1"/>
  <c r="N14" i="1"/>
  <c r="M20" i="9" s="1"/>
  <c r="N15" i="1"/>
  <c r="M21" i="9" s="1"/>
  <c r="N13" i="1"/>
  <c r="N10" i="1"/>
  <c r="M16" i="9" s="1"/>
  <c r="N11" i="1"/>
  <c r="M17" i="9" s="1"/>
  <c r="M42" i="9" s="1"/>
  <c r="N9" i="1"/>
  <c r="M15" i="9" s="1"/>
  <c r="M44" i="1"/>
  <c r="BL68" i="1"/>
  <c r="BK21" i="24" s="1"/>
  <c r="BL67" i="1"/>
  <c r="BK20" i="24" s="1"/>
  <c r="BL66" i="1"/>
  <c r="BL64" i="1"/>
  <c r="BK17" i="24" s="1"/>
  <c r="BK42" i="24" s="1"/>
  <c r="BL63" i="1"/>
  <c r="BL62" i="1"/>
  <c r="BK15" i="24" s="1"/>
  <c r="AU68" i="1"/>
  <c r="AT21" i="24" s="1"/>
  <c r="AU67" i="1"/>
  <c r="AT20" i="24" s="1"/>
  <c r="AU66" i="1"/>
  <c r="AU64" i="1"/>
  <c r="AU63" i="1"/>
  <c r="AT16" i="24" s="1"/>
  <c r="AU62" i="1"/>
  <c r="AT15" i="24" s="1"/>
  <c r="AD68" i="1"/>
  <c r="AC21" i="24" s="1"/>
  <c r="AD67" i="1"/>
  <c r="AC20" i="24" s="1"/>
  <c r="AD66" i="1"/>
  <c r="AD64" i="1"/>
  <c r="AD63" i="1"/>
  <c r="AD62" i="1"/>
  <c r="AC15" i="24" s="1"/>
  <c r="M70" i="1"/>
  <c r="L10" i="24" s="1"/>
  <c r="M68" i="1"/>
  <c r="L21" i="24" s="1"/>
  <c r="M67" i="1"/>
  <c r="L20" i="24" s="1"/>
  <c r="M66" i="1"/>
  <c r="M64" i="1"/>
  <c r="M63" i="1"/>
  <c r="M62" i="1"/>
  <c r="L15" i="24" s="1"/>
  <c r="L25" i="24" s="1"/>
  <c r="L27" i="24" s="1"/>
  <c r="BL55" i="1"/>
  <c r="BK21" i="23" s="1"/>
  <c r="BL54" i="1"/>
  <c r="BK20" i="23" s="1"/>
  <c r="BL53" i="1"/>
  <c r="BL51" i="1"/>
  <c r="BK17" i="23" s="1"/>
  <c r="BK42" i="23" s="1"/>
  <c r="BL50" i="1"/>
  <c r="BL49" i="1"/>
  <c r="BK15" i="23" s="1"/>
  <c r="AU55" i="1"/>
  <c r="AT21" i="23" s="1"/>
  <c r="AU54" i="1"/>
  <c r="AT20" i="23" s="1"/>
  <c r="AU53" i="1"/>
  <c r="AU51" i="1"/>
  <c r="AT17" i="23" s="1"/>
  <c r="AT42" i="23" s="1"/>
  <c r="AU50" i="1"/>
  <c r="AT16" i="23" s="1"/>
  <c r="AU49" i="1"/>
  <c r="AT15" i="23" s="1"/>
  <c r="AD55" i="1"/>
  <c r="AC21" i="23" s="1"/>
  <c r="AD54" i="1"/>
  <c r="AC20" i="23" s="1"/>
  <c r="AD53" i="1"/>
  <c r="AD51" i="1"/>
  <c r="AD50" i="1"/>
  <c r="AD49" i="1"/>
  <c r="AC15" i="23" s="1"/>
  <c r="M55" i="1"/>
  <c r="L21" i="23" s="1"/>
  <c r="M54" i="1"/>
  <c r="L20" i="23" s="1"/>
  <c r="M53" i="1"/>
  <c r="M51" i="1"/>
  <c r="L17" i="23" s="1"/>
  <c r="L42" i="23" s="1"/>
  <c r="M50" i="1"/>
  <c r="L16" i="23"/>
  <c r="M49" i="1"/>
  <c r="L15" i="23" s="1"/>
  <c r="L25" i="23" s="1"/>
  <c r="BL42" i="1"/>
  <c r="BK21" i="20" s="1"/>
  <c r="BL41" i="1"/>
  <c r="BK20" i="20"/>
  <c r="BL40" i="1"/>
  <c r="BL38" i="1"/>
  <c r="BK17" i="20" s="1"/>
  <c r="BK42" i="20" s="1"/>
  <c r="BL37" i="1"/>
  <c r="BL36" i="1"/>
  <c r="BK15" i="20" s="1"/>
  <c r="AU42" i="1"/>
  <c r="AT21" i="20" s="1"/>
  <c r="AU41" i="1"/>
  <c r="AU40" i="1"/>
  <c r="AU38" i="1"/>
  <c r="AU37" i="1"/>
  <c r="AU36" i="1"/>
  <c r="AT15" i="20" s="1"/>
  <c r="AD42" i="1"/>
  <c r="AD41" i="1"/>
  <c r="AC20" i="20" s="1"/>
  <c r="AD40" i="1"/>
  <c r="AC19" i="20" s="1"/>
  <c r="AD38" i="1"/>
  <c r="AC17" i="20" s="1"/>
  <c r="AC42" i="20" s="1"/>
  <c r="AD37" i="1"/>
  <c r="AD36" i="1"/>
  <c r="AC15" i="20" s="1"/>
  <c r="AC16" i="23"/>
  <c r="AC17" i="24"/>
  <c r="AC42" i="24" s="1"/>
  <c r="L17" i="24"/>
  <c r="L42" i="24" s="1"/>
  <c r="M52" i="1"/>
  <c r="L18" i="23" s="1"/>
  <c r="BK16" i="24"/>
  <c r="AT17" i="20"/>
  <c r="AT42" i="20" s="1"/>
  <c r="M42" i="1"/>
  <c r="L21" i="20" s="1"/>
  <c r="M41" i="1"/>
  <c r="L20" i="20" s="1"/>
  <c r="M40" i="1"/>
  <c r="M38" i="1"/>
  <c r="L17" i="20" s="1"/>
  <c r="L42" i="20" s="1"/>
  <c r="M37" i="1"/>
  <c r="L16" i="20" s="1"/>
  <c r="M36" i="1"/>
  <c r="L15" i="20" s="1"/>
  <c r="BL28" i="1"/>
  <c r="BK21" i="22" s="1"/>
  <c r="BL27" i="1"/>
  <c r="BK20" i="22" s="1"/>
  <c r="BL26" i="1"/>
  <c r="BL24" i="1"/>
  <c r="BL23" i="1"/>
  <c r="BK16" i="22" s="1"/>
  <c r="BL22" i="1"/>
  <c r="BK15" i="22" s="1"/>
  <c r="AU28" i="1"/>
  <c r="AT21" i="22" s="1"/>
  <c r="AU27" i="1"/>
  <c r="AT20" i="22" s="1"/>
  <c r="AU26" i="1"/>
  <c r="AU24" i="1"/>
  <c r="AU23" i="1"/>
  <c r="AT16" i="22" s="1"/>
  <c r="AU22" i="1"/>
  <c r="AT15" i="22" s="1"/>
  <c r="AD28" i="1"/>
  <c r="AC21" i="22" s="1"/>
  <c r="AD27" i="1"/>
  <c r="AC20" i="22" s="1"/>
  <c r="AD26" i="1"/>
  <c r="AD24" i="1"/>
  <c r="AC17" i="22" s="1"/>
  <c r="AC42" i="22" s="1"/>
  <c r="AD23" i="1"/>
  <c r="AD22" i="1"/>
  <c r="AC15" i="22" s="1"/>
  <c r="M22" i="1"/>
  <c r="L15" i="22" s="1"/>
  <c r="M30" i="1"/>
  <c r="L10" i="22" s="1"/>
  <c r="M28" i="1"/>
  <c r="L21" i="22" s="1"/>
  <c r="M27" i="1"/>
  <c r="L20" i="22" s="1"/>
  <c r="M26" i="1"/>
  <c r="L19" i="22"/>
  <c r="M24" i="1"/>
  <c r="M23" i="1"/>
  <c r="L16" i="22" s="1"/>
  <c r="BL15" i="1"/>
  <c r="BK21" i="9" s="1"/>
  <c r="BL14" i="1"/>
  <c r="BK20" i="9" s="1"/>
  <c r="BL13" i="1"/>
  <c r="BL11" i="1"/>
  <c r="BK17" i="9" s="1"/>
  <c r="BK42" i="9" s="1"/>
  <c r="BL10" i="1"/>
  <c r="BK16" i="9" s="1"/>
  <c r="BL9" i="1"/>
  <c r="BK15" i="9" s="1"/>
  <c r="BK24" i="9" s="1"/>
  <c r="BK26" i="9" s="1"/>
  <c r="AU15" i="1"/>
  <c r="AT21" i="9" s="1"/>
  <c r="AU14" i="1"/>
  <c r="AT20" i="9" s="1"/>
  <c r="AU13" i="1"/>
  <c r="AU11" i="1"/>
  <c r="AT17" i="9" s="1"/>
  <c r="AT42" i="9" s="1"/>
  <c r="AU10" i="1"/>
  <c r="AT16" i="9" s="1"/>
  <c r="AU9" i="1"/>
  <c r="AT15" i="9" s="1"/>
  <c r="AD15" i="1"/>
  <c r="AC21" i="9" s="1"/>
  <c r="AD14" i="1"/>
  <c r="AC20" i="9" s="1"/>
  <c r="AD13" i="1"/>
  <c r="AD11" i="1"/>
  <c r="AC17" i="9" s="1"/>
  <c r="AC42" i="9" s="1"/>
  <c r="AD10" i="1"/>
  <c r="AC16" i="9" s="1"/>
  <c r="AD9" i="1"/>
  <c r="AC15" i="9" s="1"/>
  <c r="AC31" i="9" s="1"/>
  <c r="M17" i="1"/>
  <c r="L10" i="9" s="1"/>
  <c r="M15" i="1"/>
  <c r="L21" i="9" s="1"/>
  <c r="M14" i="1"/>
  <c r="L20" i="9" s="1"/>
  <c r="M13" i="1"/>
  <c r="M11" i="1"/>
  <c r="L17" i="9" s="1"/>
  <c r="L42" i="9" s="1"/>
  <c r="M10" i="1"/>
  <c r="M12" i="1" s="1"/>
  <c r="L18" i="9" s="1"/>
  <c r="M9" i="1"/>
  <c r="L15" i="9" s="1"/>
  <c r="M39" i="1"/>
  <c r="L18" i="20" s="1"/>
  <c r="AD12" i="1"/>
  <c r="AC18" i="9" s="1"/>
  <c r="AC32" i="9" s="1"/>
  <c r="BL12" i="1"/>
  <c r="BK18" i="9" s="1"/>
  <c r="BK32" i="9" s="1"/>
  <c r="L76" i="7"/>
  <c r="K76" i="7"/>
  <c r="J76" i="7"/>
  <c r="I76" i="7"/>
  <c r="H76" i="7"/>
  <c r="G76" i="7"/>
  <c r="G79" i="7" s="1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E79" i="7" s="1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/>
  <c r="K63" i="7"/>
  <c r="J63" i="7"/>
  <c r="J79" i="7" s="1"/>
  <c r="I63" i="7"/>
  <c r="H63" i="7"/>
  <c r="G63" i="7"/>
  <c r="F63" i="7"/>
  <c r="E63" i="7"/>
  <c r="D63" i="7"/>
  <c r="C63" i="7"/>
  <c r="L46" i="7"/>
  <c r="L49" i="7" s="1"/>
  <c r="L51" i="7" s="1"/>
  <c r="K46" i="7"/>
  <c r="J46" i="7"/>
  <c r="I46" i="7"/>
  <c r="H46" i="7"/>
  <c r="G46" i="7"/>
  <c r="F46" i="7"/>
  <c r="E46" i="7"/>
  <c r="D46" i="7"/>
  <c r="D49" i="7" s="1"/>
  <c r="D55" i="7" s="1"/>
  <c r="D56" i="7" s="1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K49" i="7" s="1"/>
  <c r="J39" i="7"/>
  <c r="J49" i="7" s="1"/>
  <c r="J53" i="7" s="1"/>
  <c r="I39" i="7"/>
  <c r="H39" i="7"/>
  <c r="G39" i="7"/>
  <c r="F39" i="7"/>
  <c r="E39" i="7"/>
  <c r="D39" i="7"/>
  <c r="C39" i="7"/>
  <c r="C49" i="7" s="1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K33" i="7"/>
  <c r="J33" i="7"/>
  <c r="I33" i="7"/>
  <c r="H33" i="7"/>
  <c r="G33" i="7"/>
  <c r="F33" i="7"/>
  <c r="E33" i="7"/>
  <c r="D33" i="7"/>
  <c r="C33" i="7"/>
  <c r="L16" i="7"/>
  <c r="K16" i="7"/>
  <c r="J16" i="7"/>
  <c r="J19" i="7" s="1"/>
  <c r="I16" i="7"/>
  <c r="I19" i="7" s="1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H19" i="7" s="1"/>
  <c r="G9" i="7"/>
  <c r="F9" i="7"/>
  <c r="E9" i="7"/>
  <c r="E19" i="7" s="1"/>
  <c r="E25" i="7" s="1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L19" i="7" s="1"/>
  <c r="K3" i="7"/>
  <c r="K19" i="7" s="1"/>
  <c r="J3" i="7"/>
  <c r="I3" i="7"/>
  <c r="H3" i="7"/>
  <c r="G3" i="7"/>
  <c r="F3" i="7"/>
  <c r="E3" i="7"/>
  <c r="D3" i="7"/>
  <c r="D19" i="7" s="1"/>
  <c r="D25" i="7" s="1"/>
  <c r="C3" i="7"/>
  <c r="C19" i="7" s="1"/>
  <c r="M19" i="7"/>
  <c r="L27" i="23"/>
  <c r="BK25" i="9"/>
  <c r="BK27" i="9" s="1"/>
  <c r="M81" i="7"/>
  <c r="AT31" i="20" s="1"/>
  <c r="L70" i="1"/>
  <c r="K10" i="24" s="1"/>
  <c r="BK68" i="1"/>
  <c r="BJ21" i="24" s="1"/>
  <c r="BK67" i="1"/>
  <c r="BJ20" i="24" s="1"/>
  <c r="BK66" i="1"/>
  <c r="BK65" i="1"/>
  <c r="BK64" i="1"/>
  <c r="BK63" i="1"/>
  <c r="BK62" i="1"/>
  <c r="BJ15" i="24" s="1"/>
  <c r="BJ24" i="24" s="1"/>
  <c r="BJ26" i="24" s="1"/>
  <c r="BJ28" i="24" s="1"/>
  <c r="BJ43" i="24" s="1"/>
  <c r="AT68" i="1"/>
  <c r="AS21" i="24" s="1"/>
  <c r="AT67" i="1"/>
  <c r="AS20" i="24" s="1"/>
  <c r="AT66" i="1"/>
  <c r="AT65" i="1"/>
  <c r="AT64" i="1"/>
  <c r="AT63" i="1"/>
  <c r="AT62" i="1"/>
  <c r="AC68" i="1"/>
  <c r="AB21" i="24" s="1"/>
  <c r="AC67" i="1"/>
  <c r="AB20" i="24" s="1"/>
  <c r="AC66" i="1"/>
  <c r="AC65" i="1"/>
  <c r="AB18" i="24" s="1"/>
  <c r="AC64" i="1"/>
  <c r="AC63" i="1"/>
  <c r="AC62" i="1"/>
  <c r="L68" i="1"/>
  <c r="L67" i="1"/>
  <c r="K20" i="24" s="1"/>
  <c r="L66" i="1"/>
  <c r="L65" i="1"/>
  <c r="K18" i="24" s="1"/>
  <c r="L64" i="1"/>
  <c r="K17" i="24" s="1"/>
  <c r="K42" i="24" s="1"/>
  <c r="L63" i="1"/>
  <c r="L62" i="1"/>
  <c r="BK55" i="1"/>
  <c r="BK54" i="1"/>
  <c r="BK53" i="1"/>
  <c r="BK52" i="1"/>
  <c r="BJ18" i="23" s="1"/>
  <c r="BJ32" i="23" s="1"/>
  <c r="BK51" i="1"/>
  <c r="BK50" i="1"/>
  <c r="BJ16" i="23" s="1"/>
  <c r="BK49" i="1"/>
  <c r="AT55" i="1"/>
  <c r="AT54" i="1"/>
  <c r="AT53" i="1"/>
  <c r="AT52" i="1"/>
  <c r="AS18" i="23" s="1"/>
  <c r="AS32" i="23" s="1"/>
  <c r="AT51" i="1"/>
  <c r="AS17" i="23" s="1"/>
  <c r="AS42" i="23" s="1"/>
  <c r="AT50" i="1"/>
  <c r="AT49" i="1"/>
  <c r="AC55" i="1"/>
  <c r="AC54" i="1"/>
  <c r="AC53" i="1"/>
  <c r="AC52" i="1"/>
  <c r="AC51" i="1"/>
  <c r="AB17" i="23" s="1"/>
  <c r="AB42" i="23" s="1"/>
  <c r="AC50" i="1"/>
  <c r="AB16" i="23" s="1"/>
  <c r="AC49" i="1"/>
  <c r="L55" i="1"/>
  <c r="K21" i="23" s="1"/>
  <c r="L54" i="1"/>
  <c r="L53" i="1"/>
  <c r="L52" i="1"/>
  <c r="L51" i="1"/>
  <c r="L50" i="1"/>
  <c r="K16" i="23" s="1"/>
  <c r="L49" i="1"/>
  <c r="K15" i="23" s="1"/>
  <c r="L44" i="1"/>
  <c r="BK42" i="1"/>
  <c r="BJ21" i="20" s="1"/>
  <c r="BK41" i="1"/>
  <c r="BK40" i="1"/>
  <c r="BK39" i="1"/>
  <c r="BK38" i="1"/>
  <c r="BK37" i="1"/>
  <c r="BJ16" i="20" s="1"/>
  <c r="BK36" i="1"/>
  <c r="BJ15" i="20" s="1"/>
  <c r="AT42" i="1"/>
  <c r="AS21" i="20" s="1"/>
  <c r="AT41" i="1"/>
  <c r="AS20" i="20" s="1"/>
  <c r="AT40" i="1"/>
  <c r="AT39" i="1"/>
  <c r="AT38" i="1"/>
  <c r="AT37" i="1"/>
  <c r="AT36" i="1"/>
  <c r="AS15" i="20" s="1"/>
  <c r="AC42" i="1"/>
  <c r="AB21" i="20" s="1"/>
  <c r="AC41" i="1"/>
  <c r="AC40" i="1"/>
  <c r="AC39" i="1"/>
  <c r="AC38" i="1"/>
  <c r="AC37" i="1"/>
  <c r="AC36" i="1"/>
  <c r="L42" i="1"/>
  <c r="L41" i="1"/>
  <c r="L40" i="1"/>
  <c r="L39" i="1"/>
  <c r="K18" i="20" s="1"/>
  <c r="K32" i="20" s="1"/>
  <c r="L38" i="1"/>
  <c r="L37" i="1"/>
  <c r="L36" i="1"/>
  <c r="L17" i="1"/>
  <c r="BK15" i="1"/>
  <c r="BJ21" i="9" s="1"/>
  <c r="BK14" i="1"/>
  <c r="BJ20" i="9" s="1"/>
  <c r="BK13" i="1"/>
  <c r="BK12" i="1"/>
  <c r="BJ18" i="9" s="1"/>
  <c r="BJ32" i="9" s="1"/>
  <c r="BK11" i="1"/>
  <c r="BK10" i="1"/>
  <c r="BK9" i="1"/>
  <c r="AT15" i="1"/>
  <c r="AT14" i="1"/>
  <c r="AS20" i="9" s="1"/>
  <c r="AT13" i="1"/>
  <c r="AT12" i="1"/>
  <c r="AT11" i="1"/>
  <c r="AT10" i="1"/>
  <c r="AT9" i="1"/>
  <c r="AC15" i="1"/>
  <c r="AC14" i="1"/>
  <c r="AC13" i="1"/>
  <c r="AC12" i="1"/>
  <c r="AB18" i="9" s="1"/>
  <c r="AB32" i="9" s="1"/>
  <c r="AC11" i="1"/>
  <c r="AC10" i="1"/>
  <c r="AB16" i="9" s="1"/>
  <c r="AC9" i="1"/>
  <c r="L15" i="1"/>
  <c r="L14" i="1"/>
  <c r="L13" i="1"/>
  <c r="L12" i="1"/>
  <c r="K18" i="9" s="1"/>
  <c r="K32" i="9" s="1"/>
  <c r="L11" i="1"/>
  <c r="K17" i="9" s="1"/>
  <c r="K42" i="9" s="1"/>
  <c r="L10" i="1"/>
  <c r="K16" i="9" s="1"/>
  <c r="L9" i="1"/>
  <c r="K15" i="9" s="1"/>
  <c r="J30" i="1"/>
  <c r="I30" i="1"/>
  <c r="H30" i="1"/>
  <c r="G30" i="1"/>
  <c r="F30" i="1"/>
  <c r="E10" i="22" s="1"/>
  <c r="E30" i="1"/>
  <c r="D10" i="22" s="1"/>
  <c r="D30" i="1"/>
  <c r="C30" i="1"/>
  <c r="BI28" i="1"/>
  <c r="BH28" i="1"/>
  <c r="BG28" i="1"/>
  <c r="BF28" i="1"/>
  <c r="BE28" i="1"/>
  <c r="BD21" i="22" s="1"/>
  <c r="BD28" i="1"/>
  <c r="BC28" i="1"/>
  <c r="BB28" i="1"/>
  <c r="BA21" i="22" s="1"/>
  <c r="BI27" i="1"/>
  <c r="BH27" i="1"/>
  <c r="BG27" i="1"/>
  <c r="BF27" i="1"/>
  <c r="BE27" i="1"/>
  <c r="BD20" i="22" s="1"/>
  <c r="BD27" i="1"/>
  <c r="BC27" i="1"/>
  <c r="BB27" i="1"/>
  <c r="BA20" i="22" s="1"/>
  <c r="BI26" i="1"/>
  <c r="BH26" i="1"/>
  <c r="BG26" i="1"/>
  <c r="BF26" i="1"/>
  <c r="BE26" i="1"/>
  <c r="BD26" i="1"/>
  <c r="BC26" i="1"/>
  <c r="BB26" i="1"/>
  <c r="BI25" i="1"/>
  <c r="BH25" i="1"/>
  <c r="BG25" i="1"/>
  <c r="BF25" i="1"/>
  <c r="BE25" i="1"/>
  <c r="BD18" i="22" s="1"/>
  <c r="BD32" i="22" s="1"/>
  <c r="BD25" i="1"/>
  <c r="BC18" i="22" s="1"/>
  <c r="BC32" i="22" s="1"/>
  <c r="BC25" i="1"/>
  <c r="BB25" i="1"/>
  <c r="BA18" i="22" s="1"/>
  <c r="BA32" i="22" s="1"/>
  <c r="BI24" i="1"/>
  <c r="BH24" i="1"/>
  <c r="BG24" i="1"/>
  <c r="BF24" i="1"/>
  <c r="BE24" i="1"/>
  <c r="BD17" i="22" s="1"/>
  <c r="BD42" i="22" s="1"/>
  <c r="BD24" i="1"/>
  <c r="BC24" i="1"/>
  <c r="BB24" i="1"/>
  <c r="BI23" i="1"/>
  <c r="BH23" i="1"/>
  <c r="BG23" i="1"/>
  <c r="BF23" i="1"/>
  <c r="BE23" i="1"/>
  <c r="BD16" i="22" s="1"/>
  <c r="BD23" i="1"/>
  <c r="BC23" i="1"/>
  <c r="BB23" i="1"/>
  <c r="BI22" i="1"/>
  <c r="BH22" i="1"/>
  <c r="BG22" i="1"/>
  <c r="BF22" i="1"/>
  <c r="BE22" i="1"/>
  <c r="BD15" i="22" s="1"/>
  <c r="BD22" i="1"/>
  <c r="BC15" i="22" s="1"/>
  <c r="BC22" i="1"/>
  <c r="BB22" i="1"/>
  <c r="AR28" i="1"/>
  <c r="AQ28" i="1"/>
  <c r="AP28" i="1"/>
  <c r="AO28" i="1"/>
  <c r="AN28" i="1"/>
  <c r="AM21" i="22" s="1"/>
  <c r="AM28" i="1"/>
  <c r="AL28" i="1"/>
  <c r="AK28" i="1"/>
  <c r="AR27" i="1"/>
  <c r="AQ27" i="1"/>
  <c r="AP27" i="1"/>
  <c r="AO27" i="1"/>
  <c r="AN27" i="1"/>
  <c r="AM20" i="22" s="1"/>
  <c r="AM27" i="1"/>
  <c r="AL20" i="22" s="1"/>
  <c r="AL27" i="1"/>
  <c r="AK27" i="1"/>
  <c r="AJ20" i="22" s="1"/>
  <c r="AR26" i="1"/>
  <c r="AQ26" i="1"/>
  <c r="AP26" i="1"/>
  <c r="AO26" i="1"/>
  <c r="AN26" i="1"/>
  <c r="AM19" i="22" s="1"/>
  <c r="AM26" i="1"/>
  <c r="AL26" i="1"/>
  <c r="AK26" i="1"/>
  <c r="AR25" i="1"/>
  <c r="AQ25" i="1"/>
  <c r="AP25" i="1"/>
  <c r="AO25" i="1"/>
  <c r="AN25" i="1"/>
  <c r="AM18" i="22" s="1"/>
  <c r="AM32" i="22" s="1"/>
  <c r="AM25" i="1"/>
  <c r="AL25" i="1"/>
  <c r="AK25" i="1"/>
  <c r="AJ18" i="22" s="1"/>
  <c r="AJ32" i="22" s="1"/>
  <c r="AR24" i="1"/>
  <c r="AQ24" i="1"/>
  <c r="AP24" i="1"/>
  <c r="AO24" i="1"/>
  <c r="AN24" i="1"/>
  <c r="AM17" i="22" s="1"/>
  <c r="AM42" i="22" s="1"/>
  <c r="AM24" i="1"/>
  <c r="AL17" i="22" s="1"/>
  <c r="AL42" i="22" s="1"/>
  <c r="AL24" i="1"/>
  <c r="AK24" i="1"/>
  <c r="AR23" i="1"/>
  <c r="AQ23" i="1"/>
  <c r="AP23" i="1"/>
  <c r="AO23" i="1"/>
  <c r="AN23" i="1"/>
  <c r="AM16" i="22" s="1"/>
  <c r="AM23" i="1"/>
  <c r="AL23" i="1"/>
  <c r="AK23" i="1"/>
  <c r="AJ16" i="22" s="1"/>
  <c r="AR22" i="1"/>
  <c r="AQ22" i="1"/>
  <c r="AP22" i="1"/>
  <c r="AO22" i="1"/>
  <c r="AN22" i="1"/>
  <c r="AM15" i="22" s="1"/>
  <c r="AM24" i="22" s="1"/>
  <c r="AM22" i="1"/>
  <c r="AL15" i="22" s="1"/>
  <c r="AL24" i="22" s="1"/>
  <c r="AL22" i="1"/>
  <c r="AK22" i="1"/>
  <c r="AJ15" i="22" s="1"/>
  <c r="AA28" i="1"/>
  <c r="Z28" i="1"/>
  <c r="Z30" i="1" s="1"/>
  <c r="Y28" i="1"/>
  <c r="X28" i="1"/>
  <c r="W28" i="1"/>
  <c r="V21" i="22" s="1"/>
  <c r="V28" i="1"/>
  <c r="U21" i="22" s="1"/>
  <c r="U28" i="1"/>
  <c r="T28" i="1"/>
  <c r="S21" i="22" s="1"/>
  <c r="AA27" i="1"/>
  <c r="Z27" i="1"/>
  <c r="Y27" i="1"/>
  <c r="X27" i="1"/>
  <c r="W27" i="1"/>
  <c r="V27" i="1"/>
  <c r="U27" i="1"/>
  <c r="T27" i="1"/>
  <c r="AA26" i="1"/>
  <c r="Z26" i="1"/>
  <c r="Y26" i="1"/>
  <c r="X26" i="1"/>
  <c r="W26" i="1"/>
  <c r="V26" i="1"/>
  <c r="U26" i="1"/>
  <c r="T26" i="1"/>
  <c r="AA25" i="1"/>
  <c r="Z25" i="1"/>
  <c r="Y25" i="1"/>
  <c r="X25" i="1"/>
  <c r="W25" i="1"/>
  <c r="V18" i="22" s="1"/>
  <c r="V32" i="22" s="1"/>
  <c r="V25" i="1"/>
  <c r="U18" i="22" s="1"/>
  <c r="U32" i="22" s="1"/>
  <c r="U25" i="1"/>
  <c r="T25" i="1"/>
  <c r="AA24" i="1"/>
  <c r="Z24" i="1"/>
  <c r="Y24" i="1"/>
  <c r="X24" i="1"/>
  <c r="W24" i="1"/>
  <c r="V17" i="22" s="1"/>
  <c r="V42" i="22" s="1"/>
  <c r="V24" i="1"/>
  <c r="U17" i="22" s="1"/>
  <c r="U42" i="22" s="1"/>
  <c r="U24" i="1"/>
  <c r="T24" i="1"/>
  <c r="S17" i="22" s="1"/>
  <c r="S42" i="22" s="1"/>
  <c r="AA23" i="1"/>
  <c r="Z23" i="1"/>
  <c r="Y23" i="1"/>
  <c r="X23" i="1"/>
  <c r="W23" i="1"/>
  <c r="V23" i="1"/>
  <c r="U16" i="22" s="1"/>
  <c r="U23" i="1"/>
  <c r="T23" i="1"/>
  <c r="AA22" i="1"/>
  <c r="Z22" i="1"/>
  <c r="Y22" i="1"/>
  <c r="X22" i="1"/>
  <c r="W22" i="1"/>
  <c r="V15" i="22" s="1"/>
  <c r="V24" i="22" s="1"/>
  <c r="V22" i="1"/>
  <c r="U15" i="22" s="1"/>
  <c r="U24" i="22" s="1"/>
  <c r="U22" i="1"/>
  <c r="T22" i="1"/>
  <c r="S15" i="22" s="1"/>
  <c r="J28" i="1"/>
  <c r="I28" i="1"/>
  <c r="H28" i="1"/>
  <c r="G28" i="1"/>
  <c r="F28" i="1"/>
  <c r="E28" i="1"/>
  <c r="D21" i="22" s="1"/>
  <c r="D28" i="1"/>
  <c r="C28" i="1"/>
  <c r="B21" i="22" s="1"/>
  <c r="J27" i="1"/>
  <c r="I27" i="1"/>
  <c r="H27" i="1"/>
  <c r="G27" i="1"/>
  <c r="F27" i="1"/>
  <c r="E20" i="22" s="1"/>
  <c r="E27" i="1"/>
  <c r="D20" i="22" s="1"/>
  <c r="D27" i="1"/>
  <c r="C27" i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18" i="22" s="1"/>
  <c r="E32" i="22" s="1"/>
  <c r="E25" i="1"/>
  <c r="D18" i="22" s="1"/>
  <c r="D32" i="22" s="1"/>
  <c r="D25" i="1"/>
  <c r="C25" i="1"/>
  <c r="J24" i="1"/>
  <c r="I24" i="1"/>
  <c r="H24" i="1"/>
  <c r="G24" i="1"/>
  <c r="F24" i="1"/>
  <c r="E17" i="22" s="1"/>
  <c r="E42" i="22" s="1"/>
  <c r="E24" i="1"/>
  <c r="D17" i="22" s="1"/>
  <c r="D42" i="22" s="1"/>
  <c r="D24" i="1"/>
  <c r="C24" i="1"/>
  <c r="B17" i="22" s="1"/>
  <c r="B42" i="22" s="1"/>
  <c r="J23" i="1"/>
  <c r="I23" i="1"/>
  <c r="H23" i="1"/>
  <c r="G23" i="1"/>
  <c r="F23" i="1"/>
  <c r="E16" i="22" s="1"/>
  <c r="E23" i="1"/>
  <c r="D16" i="22" s="1"/>
  <c r="D23" i="1"/>
  <c r="C23" i="1"/>
  <c r="B16" i="22" s="1"/>
  <c r="J22" i="1"/>
  <c r="I22" i="1"/>
  <c r="H22" i="1"/>
  <c r="G22" i="1"/>
  <c r="F22" i="1"/>
  <c r="E15" i="22" s="1"/>
  <c r="E3" i="22" s="1"/>
  <c r="E6" i="22" s="1"/>
  <c r="E22" i="1"/>
  <c r="D15" i="22" s="1"/>
  <c r="D22" i="1"/>
  <c r="C22" i="1"/>
  <c r="J70" i="1"/>
  <c r="I70" i="1"/>
  <c r="H70" i="1"/>
  <c r="G70" i="1"/>
  <c r="F70" i="1"/>
  <c r="E70" i="1"/>
  <c r="D10" i="24" s="1"/>
  <c r="D70" i="1"/>
  <c r="C70" i="1"/>
  <c r="BI68" i="1"/>
  <c r="BH68" i="1"/>
  <c r="BG68" i="1"/>
  <c r="BF68" i="1"/>
  <c r="BE68" i="1"/>
  <c r="BD21" i="24" s="1"/>
  <c r="BD68" i="1"/>
  <c r="BC21" i="24" s="1"/>
  <c r="BC68" i="1"/>
  <c r="BB68" i="1"/>
  <c r="BA21" i="24" s="1"/>
  <c r="BI67" i="1"/>
  <c r="BH67" i="1"/>
  <c r="BG67" i="1"/>
  <c r="BF67" i="1"/>
  <c r="BE67" i="1"/>
  <c r="BD20" i="24" s="1"/>
  <c r="BD67" i="1"/>
  <c r="BC20" i="24" s="1"/>
  <c r="BC67" i="1"/>
  <c r="BB67" i="1"/>
  <c r="BI66" i="1"/>
  <c r="BH66" i="1"/>
  <c r="BG66" i="1"/>
  <c r="BF66" i="1"/>
  <c r="BE66" i="1"/>
  <c r="BD66" i="1"/>
  <c r="BC66" i="1"/>
  <c r="BB66" i="1"/>
  <c r="BI65" i="1"/>
  <c r="BH65" i="1"/>
  <c r="BG65" i="1"/>
  <c r="BF65" i="1"/>
  <c r="BE65" i="1"/>
  <c r="BD18" i="24" s="1"/>
  <c r="BD32" i="24" s="1"/>
  <c r="BD65" i="1"/>
  <c r="BC18" i="24" s="1"/>
  <c r="BC32" i="24" s="1"/>
  <c r="BC65" i="1"/>
  <c r="BB18" i="24" s="1"/>
  <c r="BB32" i="24" s="1"/>
  <c r="BB65" i="1"/>
  <c r="BA18" i="24" s="1"/>
  <c r="BA32" i="24" s="1"/>
  <c r="BI64" i="1"/>
  <c r="BH64" i="1"/>
  <c r="BG64" i="1"/>
  <c r="BF64" i="1"/>
  <c r="BE64" i="1"/>
  <c r="BD17" i="24" s="1"/>
  <c r="BD42" i="24" s="1"/>
  <c r="BD64" i="1"/>
  <c r="BC17" i="24" s="1"/>
  <c r="BC42" i="24" s="1"/>
  <c r="BC64" i="1"/>
  <c r="BB17" i="24" s="1"/>
  <c r="BB42" i="24" s="1"/>
  <c r="BB64" i="1"/>
  <c r="BA17" i="24" s="1"/>
  <c r="BA42" i="24" s="1"/>
  <c r="BI63" i="1"/>
  <c r="BH63" i="1"/>
  <c r="BG63" i="1"/>
  <c r="BF63" i="1"/>
  <c r="BE63" i="1"/>
  <c r="BD16" i="24" s="1"/>
  <c r="BD63" i="1"/>
  <c r="BC16" i="24" s="1"/>
  <c r="BC63" i="1"/>
  <c r="BB63" i="1"/>
  <c r="BA16" i="24" s="1"/>
  <c r="BI62" i="1"/>
  <c r="BH62" i="1"/>
  <c r="BG62" i="1"/>
  <c r="BF62" i="1"/>
  <c r="BE62" i="1"/>
  <c r="BD15" i="24" s="1"/>
  <c r="BD24" i="24" s="1"/>
  <c r="BD62" i="1"/>
  <c r="BC15" i="24" s="1"/>
  <c r="BC62" i="1"/>
  <c r="BB15" i="24" s="1"/>
  <c r="BB24" i="24" s="1"/>
  <c r="BB62" i="1"/>
  <c r="BA15" i="24" s="1"/>
  <c r="AR68" i="1"/>
  <c r="AQ68" i="1"/>
  <c r="AP68" i="1"/>
  <c r="AO68" i="1"/>
  <c r="AN68" i="1"/>
  <c r="AM21" i="24" s="1"/>
  <c r="AM68" i="1"/>
  <c r="AL21" i="24" s="1"/>
  <c r="AL68" i="1"/>
  <c r="AK68" i="1"/>
  <c r="AJ21" i="24" s="1"/>
  <c r="AR67" i="1"/>
  <c r="AQ67" i="1"/>
  <c r="AP67" i="1"/>
  <c r="AO67" i="1"/>
  <c r="AN67" i="1"/>
  <c r="AM20" i="24" s="1"/>
  <c r="AM67" i="1"/>
  <c r="AL20" i="24" s="1"/>
  <c r="AL67" i="1"/>
  <c r="AK67" i="1"/>
  <c r="AJ20" i="24" s="1"/>
  <c r="AR66" i="1"/>
  <c r="AQ66" i="1"/>
  <c r="AP66" i="1"/>
  <c r="AO66" i="1"/>
  <c r="AN66" i="1"/>
  <c r="AN69" i="1" s="1"/>
  <c r="AM66" i="1"/>
  <c r="AL66" i="1"/>
  <c r="AK19" i="24" s="1"/>
  <c r="AK66" i="1"/>
  <c r="AR65" i="1"/>
  <c r="AQ65" i="1"/>
  <c r="AP65" i="1"/>
  <c r="AO65" i="1"/>
  <c r="AN65" i="1"/>
  <c r="AM18" i="24" s="1"/>
  <c r="AM32" i="24" s="1"/>
  <c r="AM65" i="1"/>
  <c r="AL18" i="24" s="1"/>
  <c r="AL32" i="24" s="1"/>
  <c r="AL65" i="1"/>
  <c r="AK18" i="24" s="1"/>
  <c r="AK32" i="24" s="1"/>
  <c r="AK65" i="1"/>
  <c r="AJ18" i="24" s="1"/>
  <c r="AR64" i="1"/>
  <c r="AQ64" i="1"/>
  <c r="AP64" i="1"/>
  <c r="AO64" i="1"/>
  <c r="AN64" i="1"/>
  <c r="AM17" i="24" s="1"/>
  <c r="AM42" i="24" s="1"/>
  <c r="AM64" i="1"/>
  <c r="AL17" i="24" s="1"/>
  <c r="AL42" i="24" s="1"/>
  <c r="AL64" i="1"/>
  <c r="AK64" i="1"/>
  <c r="AJ17" i="24" s="1"/>
  <c r="AJ42" i="24" s="1"/>
  <c r="AR63" i="1"/>
  <c r="AQ16" i="24" s="1"/>
  <c r="AQ63" i="1"/>
  <c r="AP63" i="1"/>
  <c r="AO63" i="1"/>
  <c r="AN63" i="1"/>
  <c r="AM16" i="24" s="1"/>
  <c r="AM63" i="1"/>
  <c r="AL16" i="24" s="1"/>
  <c r="AL63" i="1"/>
  <c r="AK63" i="1"/>
  <c r="AJ16" i="24" s="1"/>
  <c r="AR62" i="1"/>
  <c r="AQ62" i="1"/>
  <c r="AP62" i="1"/>
  <c r="AO62" i="1"/>
  <c r="AN62" i="1"/>
  <c r="AM15" i="24" s="1"/>
  <c r="AM62" i="1"/>
  <c r="AL15" i="24" s="1"/>
  <c r="AL62" i="1"/>
  <c r="AK62" i="1"/>
  <c r="AJ15" i="24" s="1"/>
  <c r="AJ24" i="24" s="1"/>
  <c r="AA68" i="1"/>
  <c r="Z21" i="24" s="1"/>
  <c r="Z68" i="1"/>
  <c r="Y68" i="1"/>
  <c r="X68" i="1"/>
  <c r="W68" i="1"/>
  <c r="V21" i="24" s="1"/>
  <c r="V68" i="1"/>
  <c r="U21" i="24" s="1"/>
  <c r="U68" i="1"/>
  <c r="T68" i="1"/>
  <c r="S21" i="24" s="1"/>
  <c r="AA67" i="1"/>
  <c r="Z20" i="24" s="1"/>
  <c r="Z67" i="1"/>
  <c r="Y67" i="1"/>
  <c r="X67" i="1"/>
  <c r="W67" i="1"/>
  <c r="V20" i="24" s="1"/>
  <c r="V67" i="1"/>
  <c r="U20" i="24" s="1"/>
  <c r="U67" i="1"/>
  <c r="T67" i="1"/>
  <c r="S20" i="24" s="1"/>
  <c r="AA66" i="1"/>
  <c r="Z66" i="1"/>
  <c r="Y66" i="1"/>
  <c r="X66" i="1"/>
  <c r="W66" i="1"/>
  <c r="V66" i="1"/>
  <c r="U66" i="1"/>
  <c r="T66" i="1"/>
  <c r="AA65" i="1"/>
  <c r="Z18" i="24" s="1"/>
  <c r="Z32" i="24" s="1"/>
  <c r="Z65" i="1"/>
  <c r="Y65" i="1"/>
  <c r="X65" i="1"/>
  <c r="W65" i="1"/>
  <c r="V18" i="24" s="1"/>
  <c r="V32" i="24" s="1"/>
  <c r="V65" i="1"/>
  <c r="U18" i="24" s="1"/>
  <c r="U32" i="24" s="1"/>
  <c r="U65" i="1"/>
  <c r="T65" i="1"/>
  <c r="S18" i="24" s="1"/>
  <c r="S32" i="24" s="1"/>
  <c r="AA64" i="1"/>
  <c r="Z17" i="24" s="1"/>
  <c r="Z42" i="24" s="1"/>
  <c r="Z64" i="1"/>
  <c r="Y64" i="1"/>
  <c r="X64" i="1"/>
  <c r="W64" i="1"/>
  <c r="V17" i="24" s="1"/>
  <c r="V42" i="24" s="1"/>
  <c r="V64" i="1"/>
  <c r="U17" i="24" s="1"/>
  <c r="U42" i="24" s="1"/>
  <c r="U64" i="1"/>
  <c r="T64" i="1"/>
  <c r="S17" i="24" s="1"/>
  <c r="S42" i="24" s="1"/>
  <c r="AA63" i="1"/>
  <c r="Z16" i="24" s="1"/>
  <c r="Z63" i="1"/>
  <c r="Y63" i="1"/>
  <c r="X63" i="1"/>
  <c r="W63" i="1"/>
  <c r="V16" i="24" s="1"/>
  <c r="V63" i="1"/>
  <c r="U16" i="24" s="1"/>
  <c r="U63" i="1"/>
  <c r="T63" i="1"/>
  <c r="S16" i="24" s="1"/>
  <c r="AA62" i="1"/>
  <c r="Z15" i="24" s="1"/>
  <c r="Z24" i="24" s="1"/>
  <c r="Z62" i="1"/>
  <c r="Y62" i="1"/>
  <c r="X62" i="1"/>
  <c r="W62" i="1"/>
  <c r="V15" i="24" s="1"/>
  <c r="V62" i="1"/>
  <c r="U15" i="24" s="1"/>
  <c r="U62" i="1"/>
  <c r="T15" i="24" s="1"/>
  <c r="T62" i="1"/>
  <c r="J68" i="1"/>
  <c r="I68" i="1"/>
  <c r="H68" i="1"/>
  <c r="G68" i="1"/>
  <c r="F68" i="1"/>
  <c r="E21" i="24" s="1"/>
  <c r="E68" i="1"/>
  <c r="D21" i="24" s="1"/>
  <c r="D68" i="1"/>
  <c r="C68" i="1"/>
  <c r="B21" i="24" s="1"/>
  <c r="J67" i="1"/>
  <c r="I20" i="24" s="1"/>
  <c r="I67" i="1"/>
  <c r="H67" i="1"/>
  <c r="G67" i="1"/>
  <c r="F67" i="1"/>
  <c r="E20" i="24" s="1"/>
  <c r="E67" i="1"/>
  <c r="D20" i="24" s="1"/>
  <c r="D67" i="1"/>
  <c r="C67" i="1"/>
  <c r="B20" i="24" s="1"/>
  <c r="J66" i="1"/>
  <c r="I66" i="1"/>
  <c r="H66" i="1"/>
  <c r="G66" i="1"/>
  <c r="F66" i="1"/>
  <c r="E66" i="1"/>
  <c r="D66" i="1"/>
  <c r="C66" i="1"/>
  <c r="J65" i="1"/>
  <c r="I65" i="1"/>
  <c r="H65" i="1"/>
  <c r="G65" i="1"/>
  <c r="F65" i="1"/>
  <c r="E18" i="24" s="1"/>
  <c r="E32" i="24" s="1"/>
  <c r="E65" i="1"/>
  <c r="D18" i="24" s="1"/>
  <c r="D32" i="24" s="1"/>
  <c r="D65" i="1"/>
  <c r="C18" i="24" s="1"/>
  <c r="C32" i="24" s="1"/>
  <c r="C65" i="1"/>
  <c r="B18" i="24" s="1"/>
  <c r="B32" i="24" s="1"/>
  <c r="J64" i="1"/>
  <c r="I64" i="1"/>
  <c r="H64" i="1"/>
  <c r="G64" i="1"/>
  <c r="F64" i="1"/>
  <c r="E64" i="1"/>
  <c r="D17" i="24" s="1"/>
  <c r="D42" i="24" s="1"/>
  <c r="D64" i="1"/>
  <c r="C17" i="24" s="1"/>
  <c r="C42" i="24" s="1"/>
  <c r="C64" i="1"/>
  <c r="B17" i="24" s="1"/>
  <c r="B42" i="24" s="1"/>
  <c r="J63" i="1"/>
  <c r="I16" i="24" s="1"/>
  <c r="I63" i="1"/>
  <c r="H63" i="1"/>
  <c r="G63" i="1"/>
  <c r="F63" i="1"/>
  <c r="E16" i="24" s="1"/>
  <c r="E63" i="1"/>
  <c r="D16" i="24" s="1"/>
  <c r="D63" i="1"/>
  <c r="C16" i="24" s="1"/>
  <c r="C63" i="1"/>
  <c r="J62" i="1"/>
  <c r="I15" i="24" s="1"/>
  <c r="I62" i="1"/>
  <c r="H62" i="1"/>
  <c r="G62" i="1"/>
  <c r="F62" i="1"/>
  <c r="E15" i="24" s="1"/>
  <c r="E24" i="24" s="1"/>
  <c r="E26" i="24" s="1"/>
  <c r="E28" i="24" s="1"/>
  <c r="E43" i="24" s="1"/>
  <c r="E62" i="1"/>
  <c r="D15" i="24" s="1"/>
  <c r="D62" i="1"/>
  <c r="C15" i="24" s="1"/>
  <c r="C24" i="24" s="1"/>
  <c r="C62" i="1"/>
  <c r="B15" i="24" s="1"/>
  <c r="BI55" i="1"/>
  <c r="BH21" i="23" s="1"/>
  <c r="BH55" i="1"/>
  <c r="BG55" i="1"/>
  <c r="BF55" i="1"/>
  <c r="BE55" i="1"/>
  <c r="BD21" i="23" s="1"/>
  <c r="BD55" i="1"/>
  <c r="BC21" i="23" s="1"/>
  <c r="BC55" i="1"/>
  <c r="BB55" i="1"/>
  <c r="BA21" i="23" s="1"/>
  <c r="BI54" i="1"/>
  <c r="BH20" i="23" s="1"/>
  <c r="BH54" i="1"/>
  <c r="BG54" i="1"/>
  <c r="BF54" i="1"/>
  <c r="BE54" i="1"/>
  <c r="BD20" i="23" s="1"/>
  <c r="BD54" i="1"/>
  <c r="BC20" i="23" s="1"/>
  <c r="BC54" i="1"/>
  <c r="BB20" i="23" s="1"/>
  <c r="BB54" i="1"/>
  <c r="BI53" i="1"/>
  <c r="BH53" i="1"/>
  <c r="BG53" i="1"/>
  <c r="BF53" i="1"/>
  <c r="BE53" i="1"/>
  <c r="BD53" i="1"/>
  <c r="BC53" i="1"/>
  <c r="BB53" i="1"/>
  <c r="BI52" i="1"/>
  <c r="BH18" i="23" s="1"/>
  <c r="BH32" i="23" s="1"/>
  <c r="BH52" i="1"/>
  <c r="BG52" i="1"/>
  <c r="BF52" i="1"/>
  <c r="BE52" i="1"/>
  <c r="BD18" i="23" s="1"/>
  <c r="BD52" i="1"/>
  <c r="BC18" i="23" s="1"/>
  <c r="BC32" i="23" s="1"/>
  <c r="BC52" i="1"/>
  <c r="BB18" i="23" s="1"/>
  <c r="BB32" i="23" s="1"/>
  <c r="BB52" i="1"/>
  <c r="BA18" i="23" s="1"/>
  <c r="BA32" i="23" s="1"/>
  <c r="BI51" i="1"/>
  <c r="BH51" i="1"/>
  <c r="BG51" i="1"/>
  <c r="BF51" i="1"/>
  <c r="BE51" i="1"/>
  <c r="BD17" i="23" s="1"/>
  <c r="BD42" i="23" s="1"/>
  <c r="BD51" i="1"/>
  <c r="BC17" i="23" s="1"/>
  <c r="BC51" i="1"/>
  <c r="BB51" i="1"/>
  <c r="BA17" i="23" s="1"/>
  <c r="BA42" i="23" s="1"/>
  <c r="BI50" i="1"/>
  <c r="BH16" i="23" s="1"/>
  <c r="BH50" i="1"/>
  <c r="BG50" i="1"/>
  <c r="BF50" i="1"/>
  <c r="BE50" i="1"/>
  <c r="BD16" i="23" s="1"/>
  <c r="BD50" i="1"/>
  <c r="BC16" i="23" s="1"/>
  <c r="BC50" i="1"/>
  <c r="BB16" i="23" s="1"/>
  <c r="BB50" i="1"/>
  <c r="BA16" i="23" s="1"/>
  <c r="BI49" i="1"/>
  <c r="BH15" i="23" s="1"/>
  <c r="BH49" i="1"/>
  <c r="BG49" i="1"/>
  <c r="BF49" i="1"/>
  <c r="BE49" i="1"/>
  <c r="BD15" i="23" s="1"/>
  <c r="BD24" i="23" s="1"/>
  <c r="BD49" i="1"/>
  <c r="BC15" i="23" s="1"/>
  <c r="BC49" i="1"/>
  <c r="BB15" i="23" s="1"/>
  <c r="BB24" i="23" s="1"/>
  <c r="BB49" i="1"/>
  <c r="BA15" i="23" s="1"/>
  <c r="AR55" i="1"/>
  <c r="AQ21" i="23" s="1"/>
  <c r="AQ55" i="1"/>
  <c r="AP55" i="1"/>
  <c r="AO55" i="1"/>
  <c r="AN55" i="1"/>
  <c r="AM21" i="23" s="1"/>
  <c r="AM55" i="1"/>
  <c r="AL21" i="23" s="1"/>
  <c r="AL55" i="1"/>
  <c r="AK55" i="1"/>
  <c r="AJ21" i="23" s="1"/>
  <c r="AR54" i="1"/>
  <c r="AQ20" i="23" s="1"/>
  <c r="AQ54" i="1"/>
  <c r="AP54" i="1"/>
  <c r="AO54" i="1"/>
  <c r="AN54" i="1"/>
  <c r="AM20" i="23" s="1"/>
  <c r="AM54" i="1"/>
  <c r="AL20" i="23" s="1"/>
  <c r="AL54" i="1"/>
  <c r="AK54" i="1"/>
  <c r="AJ20" i="23" s="1"/>
  <c r="AR53" i="1"/>
  <c r="AQ53" i="1"/>
  <c r="AP53" i="1"/>
  <c r="AO53" i="1"/>
  <c r="AN53" i="1"/>
  <c r="AM53" i="1"/>
  <c r="AL53" i="1"/>
  <c r="AK53" i="1"/>
  <c r="AR52" i="1"/>
  <c r="AQ18" i="23" s="1"/>
  <c r="AQ32" i="23" s="1"/>
  <c r="AQ52" i="1"/>
  <c r="AP52" i="1"/>
  <c r="AO52" i="1"/>
  <c r="AN52" i="1"/>
  <c r="AM18" i="23" s="1"/>
  <c r="AM32" i="23" s="1"/>
  <c r="AM52" i="1"/>
  <c r="AL18" i="23" s="1"/>
  <c r="AL52" i="1"/>
  <c r="AK18" i="23" s="1"/>
  <c r="AK32" i="23" s="1"/>
  <c r="AK52" i="1"/>
  <c r="AR51" i="1"/>
  <c r="AQ17" i="23" s="1"/>
  <c r="AQ42" i="23" s="1"/>
  <c r="AQ51" i="1"/>
  <c r="AP51" i="1"/>
  <c r="AO51" i="1"/>
  <c r="AN51" i="1"/>
  <c r="AM17" i="23" s="1"/>
  <c r="AM42" i="23" s="1"/>
  <c r="AM51" i="1"/>
  <c r="AL17" i="23" s="1"/>
  <c r="AL42" i="23" s="1"/>
  <c r="AL51" i="1"/>
  <c r="AK51" i="1"/>
  <c r="AJ17" i="23" s="1"/>
  <c r="AJ42" i="23" s="1"/>
  <c r="AR50" i="1"/>
  <c r="AQ16" i="23" s="1"/>
  <c r="AQ50" i="1"/>
  <c r="AP50" i="1"/>
  <c r="AO50" i="1"/>
  <c r="AN50" i="1"/>
  <c r="AM16" i="23" s="1"/>
  <c r="AM50" i="1"/>
  <c r="AL16" i="23" s="1"/>
  <c r="AL50" i="1"/>
  <c r="AK16" i="23" s="1"/>
  <c r="AK50" i="1"/>
  <c r="AJ16" i="23" s="1"/>
  <c r="AR49" i="1"/>
  <c r="AQ15" i="23" s="1"/>
  <c r="AQ24" i="23" s="1"/>
  <c r="AQ49" i="1"/>
  <c r="AP49" i="1"/>
  <c r="AO49" i="1"/>
  <c r="AN49" i="1"/>
  <c r="AM49" i="1"/>
  <c r="AL15" i="23" s="1"/>
  <c r="AL49" i="1"/>
  <c r="AK15" i="23" s="1"/>
  <c r="AK49" i="1"/>
  <c r="AJ15" i="23" s="1"/>
  <c r="AJ24" i="23" s="1"/>
  <c r="AA55" i="1"/>
  <c r="Z55" i="1"/>
  <c r="Y55" i="1"/>
  <c r="X55" i="1"/>
  <c r="W55" i="1"/>
  <c r="V21" i="23" s="1"/>
  <c r="V55" i="1"/>
  <c r="U21" i="23" s="1"/>
  <c r="U55" i="1"/>
  <c r="T55" i="1"/>
  <c r="AA54" i="1"/>
  <c r="Z20" i="23" s="1"/>
  <c r="Z54" i="1"/>
  <c r="Y54" i="1"/>
  <c r="X54" i="1"/>
  <c r="W54" i="1"/>
  <c r="V20" i="23" s="1"/>
  <c r="V54" i="1"/>
  <c r="U20" i="23" s="1"/>
  <c r="U54" i="1"/>
  <c r="T54" i="1"/>
  <c r="S20" i="23" s="1"/>
  <c r="AA53" i="1"/>
  <c r="Z53" i="1"/>
  <c r="Y53" i="1"/>
  <c r="X53" i="1"/>
  <c r="W53" i="1"/>
  <c r="V53" i="1"/>
  <c r="U53" i="1"/>
  <c r="T53" i="1"/>
  <c r="AA52" i="1"/>
  <c r="Z52" i="1"/>
  <c r="Y52" i="1"/>
  <c r="X52" i="1"/>
  <c r="W52" i="1"/>
  <c r="V18" i="23" s="1"/>
  <c r="V32" i="23" s="1"/>
  <c r="V52" i="1"/>
  <c r="U18" i="23" s="1"/>
  <c r="U32" i="23" s="1"/>
  <c r="U52" i="1"/>
  <c r="T52" i="1"/>
  <c r="AA51" i="1"/>
  <c r="Z17" i="23" s="1"/>
  <c r="Z42" i="23" s="1"/>
  <c r="Z51" i="1"/>
  <c r="Y51" i="1"/>
  <c r="X51" i="1"/>
  <c r="W51" i="1"/>
  <c r="V17" i="23" s="1"/>
  <c r="V42" i="23" s="1"/>
  <c r="V51" i="1"/>
  <c r="U17" i="23" s="1"/>
  <c r="U42" i="23" s="1"/>
  <c r="U51" i="1"/>
  <c r="T51" i="1"/>
  <c r="S17" i="23" s="1"/>
  <c r="S42" i="23" s="1"/>
  <c r="AA50" i="1"/>
  <c r="Z16" i="23" s="1"/>
  <c r="Z50" i="1"/>
  <c r="Y50" i="1"/>
  <c r="X50" i="1"/>
  <c r="W50" i="1"/>
  <c r="V16" i="23" s="1"/>
  <c r="V50" i="1"/>
  <c r="U16" i="23" s="1"/>
  <c r="U50" i="1"/>
  <c r="T50" i="1"/>
  <c r="S16" i="23" s="1"/>
  <c r="AA49" i="1"/>
  <c r="Z15" i="23" s="1"/>
  <c r="Z24" i="23" s="1"/>
  <c r="Z49" i="1"/>
  <c r="Y49" i="1"/>
  <c r="X49" i="1"/>
  <c r="W49" i="1"/>
  <c r="V15" i="23" s="1"/>
  <c r="V24" i="23" s="1"/>
  <c r="V26" i="23" s="1"/>
  <c r="V28" i="23" s="1"/>
  <c r="V43" i="23" s="1"/>
  <c r="V49" i="1"/>
  <c r="U15" i="23" s="1"/>
  <c r="U49" i="1"/>
  <c r="T15" i="23" s="1"/>
  <c r="T49" i="1"/>
  <c r="J55" i="1"/>
  <c r="I21" i="23" s="1"/>
  <c r="I55" i="1"/>
  <c r="H55" i="1"/>
  <c r="G55" i="1"/>
  <c r="F55" i="1"/>
  <c r="E21" i="23" s="1"/>
  <c r="E55" i="1"/>
  <c r="D21" i="23" s="1"/>
  <c r="D55" i="1"/>
  <c r="C55" i="1"/>
  <c r="B21" i="23" s="1"/>
  <c r="J54" i="1"/>
  <c r="I20" i="23" s="1"/>
  <c r="I54" i="1"/>
  <c r="H54" i="1"/>
  <c r="G54" i="1"/>
  <c r="F54" i="1"/>
  <c r="E20" i="23" s="1"/>
  <c r="E54" i="1"/>
  <c r="D20" i="23" s="1"/>
  <c r="D54" i="1"/>
  <c r="C54" i="1"/>
  <c r="J53" i="1"/>
  <c r="I53" i="1"/>
  <c r="H53" i="1"/>
  <c r="G53" i="1"/>
  <c r="F53" i="1"/>
  <c r="E53" i="1"/>
  <c r="D53" i="1"/>
  <c r="C53" i="1"/>
  <c r="J52" i="1"/>
  <c r="I18" i="23" s="1"/>
  <c r="I32" i="23" s="1"/>
  <c r="I52" i="1"/>
  <c r="H52" i="1"/>
  <c r="G52" i="1"/>
  <c r="F52" i="1"/>
  <c r="E18" i="23" s="1"/>
  <c r="E32" i="23" s="1"/>
  <c r="E52" i="1"/>
  <c r="D18" i="23" s="1"/>
  <c r="D32" i="23" s="1"/>
  <c r="D52" i="1"/>
  <c r="C18" i="23" s="1"/>
  <c r="C32" i="23" s="1"/>
  <c r="C52" i="1"/>
  <c r="B18" i="23" s="1"/>
  <c r="B32" i="23" s="1"/>
  <c r="J51" i="1"/>
  <c r="I17" i="23" s="1"/>
  <c r="I42" i="23" s="1"/>
  <c r="I51" i="1"/>
  <c r="H51" i="1"/>
  <c r="G51" i="1"/>
  <c r="F51" i="1"/>
  <c r="E17" i="23" s="1"/>
  <c r="E42" i="23" s="1"/>
  <c r="E51" i="1"/>
  <c r="D17" i="23" s="1"/>
  <c r="D42" i="23" s="1"/>
  <c r="D51" i="1"/>
  <c r="C17" i="23" s="1"/>
  <c r="C42" i="23" s="1"/>
  <c r="C51" i="1"/>
  <c r="B17" i="23" s="1"/>
  <c r="B42" i="23" s="1"/>
  <c r="J50" i="1"/>
  <c r="I50" i="1"/>
  <c r="H50" i="1"/>
  <c r="G50" i="1"/>
  <c r="F50" i="1"/>
  <c r="E16" i="23" s="1"/>
  <c r="E50" i="1"/>
  <c r="D16" i="23" s="1"/>
  <c r="D50" i="1"/>
  <c r="C16" i="23" s="1"/>
  <c r="C50" i="1"/>
  <c r="B16" i="23" s="1"/>
  <c r="J49" i="1"/>
  <c r="I49" i="1"/>
  <c r="H49" i="1"/>
  <c r="G49" i="1"/>
  <c r="F49" i="1"/>
  <c r="E15" i="23" s="1"/>
  <c r="E49" i="1"/>
  <c r="D15" i="23" s="1"/>
  <c r="D49" i="1"/>
  <c r="C15" i="23" s="1"/>
  <c r="C49" i="1"/>
  <c r="B15" i="23" s="1"/>
  <c r="BI42" i="1"/>
  <c r="BH21" i="20" s="1"/>
  <c r="BH42" i="1"/>
  <c r="BG42" i="1"/>
  <c r="BF42" i="1"/>
  <c r="BE42" i="1"/>
  <c r="BD21" i="20" s="1"/>
  <c r="BD42" i="1"/>
  <c r="BC21" i="20" s="1"/>
  <c r="BC42" i="1"/>
  <c r="BB21" i="20" s="1"/>
  <c r="BB42" i="1"/>
  <c r="BA21" i="20" s="1"/>
  <c r="BI41" i="1"/>
  <c r="BH20" i="20" s="1"/>
  <c r="BH41" i="1"/>
  <c r="BG41" i="1"/>
  <c r="BF41" i="1"/>
  <c r="BE41" i="1"/>
  <c r="BD20" i="20" s="1"/>
  <c r="BD41" i="1"/>
  <c r="BC20" i="20" s="1"/>
  <c r="BC41" i="1"/>
  <c r="BB20" i="20" s="1"/>
  <c r="BB41" i="1"/>
  <c r="BA20" i="20" s="1"/>
  <c r="BI40" i="1"/>
  <c r="BH40" i="1"/>
  <c r="BG40" i="1"/>
  <c r="BF40" i="1"/>
  <c r="BE40" i="1"/>
  <c r="BD40" i="1"/>
  <c r="BC40" i="1"/>
  <c r="BB40" i="1"/>
  <c r="BI39" i="1"/>
  <c r="BH18" i="20" s="1"/>
  <c r="BH32" i="20" s="1"/>
  <c r="BH39" i="1"/>
  <c r="BG39" i="1"/>
  <c r="BF39" i="1"/>
  <c r="BE39" i="1"/>
  <c r="BD18" i="20" s="1"/>
  <c r="BD32" i="20" s="1"/>
  <c r="BD39" i="1"/>
  <c r="BC18" i="20" s="1"/>
  <c r="BC32" i="20" s="1"/>
  <c r="BC39" i="1"/>
  <c r="BB18" i="20" s="1"/>
  <c r="BB32" i="20" s="1"/>
  <c r="BB39" i="1"/>
  <c r="BA18" i="20" s="1"/>
  <c r="BA32" i="20" s="1"/>
  <c r="BI38" i="1"/>
  <c r="BH17" i="20" s="1"/>
  <c r="BH42" i="20" s="1"/>
  <c r="BH38" i="1"/>
  <c r="BG38" i="1"/>
  <c r="BF38" i="1"/>
  <c r="BE38" i="1"/>
  <c r="BD17" i="20" s="1"/>
  <c r="BD42" i="20" s="1"/>
  <c r="BD38" i="1"/>
  <c r="BC17" i="20" s="1"/>
  <c r="BC42" i="20" s="1"/>
  <c r="BC38" i="1"/>
  <c r="BB17" i="20" s="1"/>
  <c r="BB42" i="20" s="1"/>
  <c r="BB38" i="1"/>
  <c r="BA17" i="20" s="1"/>
  <c r="BA42" i="20" s="1"/>
  <c r="BI37" i="1"/>
  <c r="BH16" i="20" s="1"/>
  <c r="BH37" i="1"/>
  <c r="BG37" i="1"/>
  <c r="BF37" i="1"/>
  <c r="BE37" i="1"/>
  <c r="BD16" i="20" s="1"/>
  <c r="BD37" i="1"/>
  <c r="BC16" i="20" s="1"/>
  <c r="BC37" i="1"/>
  <c r="BB16" i="20" s="1"/>
  <c r="BB37" i="1"/>
  <c r="BA16" i="20" s="1"/>
  <c r="BI36" i="1"/>
  <c r="BH36" i="1"/>
  <c r="BG36" i="1"/>
  <c r="BF36" i="1"/>
  <c r="BE36" i="1"/>
  <c r="BD15" i="20" s="1"/>
  <c r="BD24" i="20" s="1"/>
  <c r="BD36" i="1"/>
  <c r="BC15" i="20" s="1"/>
  <c r="BC24" i="20" s="1"/>
  <c r="BC36" i="1"/>
  <c r="BB15" i="20" s="1"/>
  <c r="BB36" i="1"/>
  <c r="AR42" i="1"/>
  <c r="AQ21" i="20" s="1"/>
  <c r="AQ42" i="1"/>
  <c r="AP42" i="1"/>
  <c r="AO42" i="1"/>
  <c r="AN42" i="1"/>
  <c r="AM21" i="20" s="1"/>
  <c r="AM42" i="1"/>
  <c r="AL21" i="20" s="1"/>
  <c r="AL42" i="1"/>
  <c r="AK21" i="20" s="1"/>
  <c r="AK42" i="1"/>
  <c r="AJ21" i="20" s="1"/>
  <c r="AR41" i="1"/>
  <c r="AQ20" i="20" s="1"/>
  <c r="AQ41" i="1"/>
  <c r="AP41" i="1"/>
  <c r="AO41" i="1"/>
  <c r="AN41" i="1"/>
  <c r="AM20" i="20" s="1"/>
  <c r="AM41" i="1"/>
  <c r="AL20" i="20" s="1"/>
  <c r="AL41" i="1"/>
  <c r="AK20" i="20" s="1"/>
  <c r="AK41" i="1"/>
  <c r="AR40" i="1"/>
  <c r="AQ40" i="1"/>
  <c r="AP40" i="1"/>
  <c r="AO40" i="1"/>
  <c r="AN40" i="1"/>
  <c r="AM40" i="1"/>
  <c r="AL40" i="1"/>
  <c r="AK40" i="1"/>
  <c r="AR39" i="1"/>
  <c r="AQ18" i="20" s="1"/>
  <c r="AQ32" i="20" s="1"/>
  <c r="AQ39" i="1"/>
  <c r="AP39" i="1"/>
  <c r="AO39" i="1"/>
  <c r="AN39" i="1"/>
  <c r="AM18" i="20" s="1"/>
  <c r="AM32" i="20" s="1"/>
  <c r="AM39" i="1"/>
  <c r="AL18" i="20" s="1"/>
  <c r="AL32" i="20" s="1"/>
  <c r="AL39" i="1"/>
  <c r="AK39" i="1"/>
  <c r="AJ18" i="20" s="1"/>
  <c r="AJ32" i="20" s="1"/>
  <c r="AR38" i="1"/>
  <c r="AQ17" i="20" s="1"/>
  <c r="AQ42" i="20" s="1"/>
  <c r="AQ38" i="1"/>
  <c r="AP38" i="1"/>
  <c r="AO38" i="1"/>
  <c r="AN38" i="1"/>
  <c r="AM17" i="20" s="1"/>
  <c r="AM42" i="20" s="1"/>
  <c r="AM38" i="1"/>
  <c r="AL17" i="20" s="1"/>
  <c r="AL42" i="20" s="1"/>
  <c r="AL38" i="1"/>
  <c r="AK17" i="20" s="1"/>
  <c r="AK42" i="20" s="1"/>
  <c r="AK38" i="1"/>
  <c r="AR37" i="1"/>
  <c r="AQ16" i="20" s="1"/>
  <c r="AQ37" i="1"/>
  <c r="AP37" i="1"/>
  <c r="AO37" i="1"/>
  <c r="AN37" i="1"/>
  <c r="AM16" i="20" s="1"/>
  <c r="AM37" i="1"/>
  <c r="AL16" i="20" s="1"/>
  <c r="AL37" i="1"/>
  <c r="AK37" i="1"/>
  <c r="AJ16" i="20" s="1"/>
  <c r="AR36" i="1"/>
  <c r="AQ36" i="1"/>
  <c r="AP36" i="1"/>
  <c r="AO36" i="1"/>
  <c r="AN36" i="1"/>
  <c r="AM15" i="20" s="1"/>
  <c r="AM24" i="20" s="1"/>
  <c r="AM25" i="20" s="1"/>
  <c r="AM27" i="20" s="1"/>
  <c r="AM36" i="1"/>
  <c r="AL15" i="20" s="1"/>
  <c r="AL24" i="20" s="1"/>
  <c r="AL36" i="1"/>
  <c r="AK36" i="1"/>
  <c r="AA42" i="1"/>
  <c r="Z21" i="20" s="1"/>
  <c r="Z42" i="1"/>
  <c r="Y42" i="1"/>
  <c r="X42" i="1"/>
  <c r="W42" i="1"/>
  <c r="V21" i="20" s="1"/>
  <c r="V42" i="1"/>
  <c r="U21" i="20" s="1"/>
  <c r="U42" i="1"/>
  <c r="T21" i="20" s="1"/>
  <c r="T42" i="1"/>
  <c r="AA41" i="1"/>
  <c r="Z20" i="20" s="1"/>
  <c r="Z41" i="1"/>
  <c r="Y41" i="1"/>
  <c r="X41" i="1"/>
  <c r="W41" i="1"/>
  <c r="V20" i="20" s="1"/>
  <c r="V41" i="1"/>
  <c r="U20" i="20" s="1"/>
  <c r="U41" i="1"/>
  <c r="T41" i="1"/>
  <c r="S20" i="20" s="1"/>
  <c r="AA40" i="1"/>
  <c r="Z40" i="1"/>
  <c r="Y40" i="1"/>
  <c r="X40" i="1"/>
  <c r="W40" i="1"/>
  <c r="W43" i="1" s="1"/>
  <c r="V40" i="1"/>
  <c r="U40" i="1"/>
  <c r="T40" i="1"/>
  <c r="AA39" i="1"/>
  <c r="Z18" i="20" s="1"/>
  <c r="Z32" i="20" s="1"/>
  <c r="Z39" i="1"/>
  <c r="Y39" i="1"/>
  <c r="X39" i="1"/>
  <c r="W39" i="1"/>
  <c r="V18" i="20" s="1"/>
  <c r="V32" i="20" s="1"/>
  <c r="V39" i="1"/>
  <c r="U18" i="20" s="1"/>
  <c r="U32" i="20" s="1"/>
  <c r="U39" i="1"/>
  <c r="T18" i="20" s="1"/>
  <c r="T32" i="20" s="1"/>
  <c r="T39" i="1"/>
  <c r="AA38" i="1"/>
  <c r="Z17" i="20" s="1"/>
  <c r="Z42" i="20" s="1"/>
  <c r="Z38" i="1"/>
  <c r="Y38" i="1"/>
  <c r="X38" i="1"/>
  <c r="W38" i="1"/>
  <c r="V17" i="20" s="1"/>
  <c r="V42" i="20" s="1"/>
  <c r="V38" i="1"/>
  <c r="U17" i="20" s="1"/>
  <c r="U42" i="20" s="1"/>
  <c r="U38" i="1"/>
  <c r="T17" i="20" s="1"/>
  <c r="T42" i="20" s="1"/>
  <c r="T38" i="1"/>
  <c r="S17" i="20" s="1"/>
  <c r="S42" i="20" s="1"/>
  <c r="AA37" i="1"/>
  <c r="Z16" i="20" s="1"/>
  <c r="Z37" i="1"/>
  <c r="Y37" i="1"/>
  <c r="X37" i="1"/>
  <c r="W37" i="1"/>
  <c r="V16" i="20" s="1"/>
  <c r="V37" i="1"/>
  <c r="U16" i="20" s="1"/>
  <c r="U37" i="1"/>
  <c r="T37" i="1"/>
  <c r="S16" i="20" s="1"/>
  <c r="AA36" i="1"/>
  <c r="Z36" i="1"/>
  <c r="Y36" i="1"/>
  <c r="X36" i="1"/>
  <c r="W36" i="1"/>
  <c r="V15" i="20" s="1"/>
  <c r="V24" i="20" s="1"/>
  <c r="V25" i="20" s="1"/>
  <c r="V36" i="1"/>
  <c r="U15" i="20" s="1"/>
  <c r="U24" i="20" s="1"/>
  <c r="U36" i="1"/>
  <c r="T36" i="1"/>
  <c r="J42" i="1"/>
  <c r="I21" i="20" s="1"/>
  <c r="I42" i="1"/>
  <c r="H42" i="1"/>
  <c r="G42" i="1"/>
  <c r="F42" i="1"/>
  <c r="E21" i="20" s="1"/>
  <c r="E42" i="1"/>
  <c r="D21" i="20" s="1"/>
  <c r="D42" i="1"/>
  <c r="C42" i="1"/>
  <c r="B21" i="20" s="1"/>
  <c r="J41" i="1"/>
  <c r="I41" i="1"/>
  <c r="H41" i="1"/>
  <c r="G41" i="1"/>
  <c r="F41" i="1"/>
  <c r="E20" i="20" s="1"/>
  <c r="E41" i="1"/>
  <c r="D20" i="20" s="1"/>
  <c r="D41" i="1"/>
  <c r="C41" i="1"/>
  <c r="B20" i="20" s="1"/>
  <c r="J40" i="1"/>
  <c r="I40" i="1"/>
  <c r="H40" i="1"/>
  <c r="G40" i="1"/>
  <c r="F40" i="1"/>
  <c r="E40" i="1"/>
  <c r="D40" i="1"/>
  <c r="C40" i="1"/>
  <c r="J39" i="1"/>
  <c r="I39" i="1"/>
  <c r="H39" i="1"/>
  <c r="G39" i="1"/>
  <c r="F39" i="1"/>
  <c r="E18" i="20" s="1"/>
  <c r="E39" i="1"/>
  <c r="D18" i="20" s="1"/>
  <c r="D32" i="20" s="1"/>
  <c r="D39" i="1"/>
  <c r="C39" i="1"/>
  <c r="B18" i="20" s="1"/>
  <c r="B32" i="20" s="1"/>
  <c r="J38" i="1"/>
  <c r="I38" i="1"/>
  <c r="H38" i="1"/>
  <c r="G38" i="1"/>
  <c r="F38" i="1"/>
  <c r="E17" i="20" s="1"/>
  <c r="E42" i="20" s="1"/>
  <c r="E38" i="1"/>
  <c r="D17" i="20" s="1"/>
  <c r="D42" i="20" s="1"/>
  <c r="D38" i="1"/>
  <c r="C38" i="1"/>
  <c r="B17" i="20" s="1"/>
  <c r="B42" i="20" s="1"/>
  <c r="J37" i="1"/>
  <c r="I16" i="20" s="1"/>
  <c r="I37" i="1"/>
  <c r="H37" i="1"/>
  <c r="G37" i="1"/>
  <c r="F37" i="1"/>
  <c r="E37" i="1"/>
  <c r="D16" i="20" s="1"/>
  <c r="D37" i="1"/>
  <c r="C37" i="1"/>
  <c r="J36" i="1"/>
  <c r="I36" i="1"/>
  <c r="H36" i="1"/>
  <c r="G36" i="1"/>
  <c r="F36" i="1"/>
  <c r="E15" i="20" s="1"/>
  <c r="E24" i="20" s="1"/>
  <c r="E26" i="20" s="1"/>
  <c r="E28" i="20" s="1"/>
  <c r="E43" i="20" s="1"/>
  <c r="E36" i="1"/>
  <c r="D15" i="20" s="1"/>
  <c r="D24" i="20" s="1"/>
  <c r="D36" i="1"/>
  <c r="C36" i="1"/>
  <c r="J17" i="1"/>
  <c r="I10" i="9" s="1"/>
  <c r="I17" i="1"/>
  <c r="H17" i="1"/>
  <c r="G17" i="1"/>
  <c r="F17" i="1"/>
  <c r="E17" i="1"/>
  <c r="D10" i="9" s="1"/>
  <c r="D17" i="1"/>
  <c r="C17" i="1"/>
  <c r="B10" i="9" s="1"/>
  <c r="BI15" i="1"/>
  <c r="BH15" i="1"/>
  <c r="BG15" i="1"/>
  <c r="BF15" i="1"/>
  <c r="BE15" i="1"/>
  <c r="BD21" i="9" s="1"/>
  <c r="BD15" i="1"/>
  <c r="BC21" i="9" s="1"/>
  <c r="BC15" i="1"/>
  <c r="BB15" i="1"/>
  <c r="BA21" i="9" s="1"/>
  <c r="BI14" i="1"/>
  <c r="BH20" i="9" s="1"/>
  <c r="BH14" i="1"/>
  <c r="BG14" i="1"/>
  <c r="BF14" i="1"/>
  <c r="BE14" i="1"/>
  <c r="BD20" i="9" s="1"/>
  <c r="BD14" i="1"/>
  <c r="BC20" i="9" s="1"/>
  <c r="BC14" i="1"/>
  <c r="BB14" i="1"/>
  <c r="BA20" i="9" s="1"/>
  <c r="BI13" i="1"/>
  <c r="BH13" i="1"/>
  <c r="BG13" i="1"/>
  <c r="BF13" i="1"/>
  <c r="BE13" i="1"/>
  <c r="BD13" i="1"/>
  <c r="BC13" i="1"/>
  <c r="BB13" i="1"/>
  <c r="BI12" i="1"/>
  <c r="BH12" i="1"/>
  <c r="BG12" i="1"/>
  <c r="BF12" i="1"/>
  <c r="BE12" i="1"/>
  <c r="BD18" i="9" s="1"/>
  <c r="BD32" i="9" s="1"/>
  <c r="BD12" i="1"/>
  <c r="BC18" i="9" s="1"/>
  <c r="BC32" i="9" s="1"/>
  <c r="BC12" i="1"/>
  <c r="BB12" i="1"/>
  <c r="BI11" i="1"/>
  <c r="BH17" i="9" s="1"/>
  <c r="BH42" i="9" s="1"/>
  <c r="BH11" i="1"/>
  <c r="BG11" i="1"/>
  <c r="BF11" i="1"/>
  <c r="BE11" i="1"/>
  <c r="BD11" i="1"/>
  <c r="BC17" i="9" s="1"/>
  <c r="BC42" i="9" s="1"/>
  <c r="BC11" i="1"/>
  <c r="BB11" i="1"/>
  <c r="BA17" i="9" s="1"/>
  <c r="BA42" i="9" s="1"/>
  <c r="BI10" i="1"/>
  <c r="BH10" i="1"/>
  <c r="BG10" i="1"/>
  <c r="BF10" i="1"/>
  <c r="BE10" i="1"/>
  <c r="BD16" i="9" s="1"/>
  <c r="BD10" i="1"/>
  <c r="BC16" i="9" s="1"/>
  <c r="BC10" i="1"/>
  <c r="BB10" i="1"/>
  <c r="BI9" i="1"/>
  <c r="BH15" i="9" s="1"/>
  <c r="BH9" i="1"/>
  <c r="BG9" i="1"/>
  <c r="BF9" i="1"/>
  <c r="BE9" i="1"/>
  <c r="BD15" i="9" s="1"/>
  <c r="BD24" i="9" s="1"/>
  <c r="BD26" i="9" s="1"/>
  <c r="BD28" i="9" s="1"/>
  <c r="BD43" i="9" s="1"/>
  <c r="BD9" i="1"/>
  <c r="BC15" i="9" s="1"/>
  <c r="BC9" i="1"/>
  <c r="BB9" i="1"/>
  <c r="BA15" i="9" s="1"/>
  <c r="BA24" i="9" s="1"/>
  <c r="AR15" i="1"/>
  <c r="AQ21" i="9" s="1"/>
  <c r="AQ15" i="1"/>
  <c r="AP15" i="1"/>
  <c r="AO15" i="1"/>
  <c r="AN15" i="1"/>
  <c r="AM21" i="9" s="1"/>
  <c r="AM15" i="1"/>
  <c r="AL21" i="9" s="1"/>
  <c r="AL15" i="1"/>
  <c r="AK21" i="9" s="1"/>
  <c r="AK15" i="1"/>
  <c r="AJ21" i="9" s="1"/>
  <c r="AR14" i="1"/>
  <c r="AQ20" i="9" s="1"/>
  <c r="AQ14" i="1"/>
  <c r="AP14" i="1"/>
  <c r="AO14" i="1"/>
  <c r="AN14" i="1"/>
  <c r="AM20" i="9" s="1"/>
  <c r="AM14" i="1"/>
  <c r="AL20" i="9" s="1"/>
  <c r="AL14" i="1"/>
  <c r="AK20" i="9" s="1"/>
  <c r="AK14" i="1"/>
  <c r="AJ20" i="9" s="1"/>
  <c r="AR13" i="1"/>
  <c r="AQ13" i="1"/>
  <c r="AP13" i="1"/>
  <c r="AO13" i="1"/>
  <c r="AN13" i="1"/>
  <c r="AM13" i="1"/>
  <c r="AL13" i="1"/>
  <c r="AK13" i="1"/>
  <c r="AR12" i="1"/>
  <c r="AQ18" i="9" s="1"/>
  <c r="AQ32" i="9" s="1"/>
  <c r="AQ12" i="1"/>
  <c r="AP12" i="1"/>
  <c r="AO12" i="1"/>
  <c r="AN12" i="1"/>
  <c r="AM18" i="9" s="1"/>
  <c r="AM32" i="9" s="1"/>
  <c r="AM12" i="1"/>
  <c r="AL18" i="9" s="1"/>
  <c r="AL32" i="9" s="1"/>
  <c r="AL12" i="1"/>
  <c r="AK18" i="9" s="1"/>
  <c r="AK12" i="1"/>
  <c r="AJ18" i="9" s="1"/>
  <c r="AJ32" i="9" s="1"/>
  <c r="AR11" i="1"/>
  <c r="AQ17" i="9" s="1"/>
  <c r="AQ42" i="9" s="1"/>
  <c r="AQ11" i="1"/>
  <c r="AP11" i="1"/>
  <c r="AO11" i="1"/>
  <c r="AN11" i="1"/>
  <c r="AM17" i="9" s="1"/>
  <c r="AM42" i="9" s="1"/>
  <c r="AM11" i="1"/>
  <c r="AL17" i="9" s="1"/>
  <c r="AL42" i="9" s="1"/>
  <c r="AL11" i="1"/>
  <c r="AK17" i="9" s="1"/>
  <c r="AK42" i="9" s="1"/>
  <c r="AK11" i="1"/>
  <c r="AJ17" i="9" s="1"/>
  <c r="AJ42" i="9" s="1"/>
  <c r="AR10" i="1"/>
  <c r="AQ16" i="9" s="1"/>
  <c r="AQ10" i="1"/>
  <c r="AP10" i="1"/>
  <c r="AO10" i="1"/>
  <c r="AN10" i="1"/>
  <c r="AM16" i="9" s="1"/>
  <c r="AM10" i="1"/>
  <c r="AL16" i="9" s="1"/>
  <c r="AL10" i="1"/>
  <c r="AK16" i="9" s="1"/>
  <c r="AK10" i="1"/>
  <c r="AJ16" i="9" s="1"/>
  <c r="AR9" i="1"/>
  <c r="AQ9" i="1"/>
  <c r="AP9" i="1"/>
  <c r="AO9" i="1"/>
  <c r="AN9" i="1"/>
  <c r="AM15" i="9" s="1"/>
  <c r="AM24" i="9" s="1"/>
  <c r="AM26" i="9" s="1"/>
  <c r="AM28" i="9" s="1"/>
  <c r="AM43" i="9" s="1"/>
  <c r="AM9" i="1"/>
  <c r="AL15" i="9" s="1"/>
  <c r="AL9" i="1"/>
  <c r="AK15" i="9" s="1"/>
  <c r="AK9" i="1"/>
  <c r="AJ15" i="9" s="1"/>
  <c r="AA15" i="1"/>
  <c r="Z21" i="9" s="1"/>
  <c r="Z15" i="1"/>
  <c r="Y15" i="1"/>
  <c r="X15" i="1"/>
  <c r="W15" i="1"/>
  <c r="V21" i="9" s="1"/>
  <c r="V15" i="1"/>
  <c r="U21" i="9" s="1"/>
  <c r="U15" i="1"/>
  <c r="T21" i="9" s="1"/>
  <c r="T15" i="1"/>
  <c r="S21" i="9" s="1"/>
  <c r="AA14" i="1"/>
  <c r="Z20" i="9" s="1"/>
  <c r="Z14" i="1"/>
  <c r="Y14" i="1"/>
  <c r="X14" i="1"/>
  <c r="W14" i="1"/>
  <c r="V20" i="9" s="1"/>
  <c r="V14" i="1"/>
  <c r="U20" i="9" s="1"/>
  <c r="U14" i="1"/>
  <c r="T14" i="1"/>
  <c r="S20" i="9" s="1"/>
  <c r="AA13" i="1"/>
  <c r="Z13" i="1"/>
  <c r="Y13" i="1"/>
  <c r="X13" i="1"/>
  <c r="W13" i="1"/>
  <c r="V13" i="1"/>
  <c r="U13" i="1"/>
  <c r="T13" i="1"/>
  <c r="AA12" i="1"/>
  <c r="Z18" i="9" s="1"/>
  <c r="Z32" i="9" s="1"/>
  <c r="Z12" i="1"/>
  <c r="Y12" i="1"/>
  <c r="X12" i="1"/>
  <c r="W12" i="1"/>
  <c r="V18" i="9" s="1"/>
  <c r="V32" i="9" s="1"/>
  <c r="V12" i="1"/>
  <c r="U18" i="9" s="1"/>
  <c r="U32" i="9" s="1"/>
  <c r="U12" i="1"/>
  <c r="T12" i="1"/>
  <c r="S18" i="9" s="1"/>
  <c r="S32" i="9" s="1"/>
  <c r="AA11" i="1"/>
  <c r="Z11" i="1"/>
  <c r="Y11" i="1"/>
  <c r="X11" i="1"/>
  <c r="W11" i="1"/>
  <c r="V17" i="9" s="1"/>
  <c r="V42" i="9" s="1"/>
  <c r="V11" i="1"/>
  <c r="U17" i="9" s="1"/>
  <c r="U42" i="9" s="1"/>
  <c r="U11" i="1"/>
  <c r="T17" i="9" s="1"/>
  <c r="T42" i="9" s="1"/>
  <c r="T11" i="1"/>
  <c r="AA10" i="1"/>
  <c r="Z10" i="1"/>
  <c r="Y10" i="1"/>
  <c r="X10" i="1"/>
  <c r="W10" i="1"/>
  <c r="V10" i="1"/>
  <c r="U16" i="9" s="1"/>
  <c r="U10" i="1"/>
  <c r="T16" i="9" s="1"/>
  <c r="T10" i="1"/>
  <c r="S16" i="9" s="1"/>
  <c r="AA9" i="1"/>
  <c r="Z15" i="9" s="1"/>
  <c r="Z9" i="1"/>
  <c r="Y9" i="1"/>
  <c r="X9" i="1"/>
  <c r="W9" i="1"/>
  <c r="V15" i="9" s="1"/>
  <c r="V24" i="9" s="1"/>
  <c r="V9" i="1"/>
  <c r="U15" i="9" s="1"/>
  <c r="U9" i="1"/>
  <c r="T15" i="9" s="1"/>
  <c r="T9" i="1"/>
  <c r="S15" i="9" s="1"/>
  <c r="J15" i="1"/>
  <c r="I21" i="9" s="1"/>
  <c r="I15" i="1"/>
  <c r="H15" i="1"/>
  <c r="G15" i="1"/>
  <c r="F15" i="1"/>
  <c r="E21" i="9" s="1"/>
  <c r="E15" i="1"/>
  <c r="D21" i="9" s="1"/>
  <c r="D15" i="1"/>
  <c r="C21" i="9" s="1"/>
  <c r="C15" i="1"/>
  <c r="B21" i="9" s="1"/>
  <c r="J14" i="1"/>
  <c r="I20" i="9" s="1"/>
  <c r="I14" i="1"/>
  <c r="H14" i="1"/>
  <c r="G14" i="1"/>
  <c r="F14" i="1"/>
  <c r="E20" i="9" s="1"/>
  <c r="E14" i="1"/>
  <c r="D20" i="9" s="1"/>
  <c r="D14" i="1"/>
  <c r="C14" i="1"/>
  <c r="B20" i="9" s="1"/>
  <c r="J13" i="1"/>
  <c r="I13" i="1"/>
  <c r="H13" i="1"/>
  <c r="G13" i="1"/>
  <c r="F13" i="1"/>
  <c r="E13" i="1"/>
  <c r="D13" i="1"/>
  <c r="C19" i="9" s="1"/>
  <c r="C13" i="1"/>
  <c r="J12" i="1"/>
  <c r="I12" i="1"/>
  <c r="H12" i="1"/>
  <c r="G12" i="1"/>
  <c r="F12" i="1"/>
  <c r="E18" i="9" s="1"/>
  <c r="E32" i="9" s="1"/>
  <c r="E12" i="1"/>
  <c r="D18" i="9" s="1"/>
  <c r="D32" i="9" s="1"/>
  <c r="D12" i="1"/>
  <c r="C18" i="9" s="1"/>
  <c r="C32" i="9" s="1"/>
  <c r="C12" i="1"/>
  <c r="B18" i="9" s="1"/>
  <c r="B32" i="9" s="1"/>
  <c r="J11" i="1"/>
  <c r="I17" i="9" s="1"/>
  <c r="I42" i="9" s="1"/>
  <c r="I11" i="1"/>
  <c r="H11" i="1"/>
  <c r="G11" i="1"/>
  <c r="F11" i="1"/>
  <c r="E11" i="1"/>
  <c r="D17" i="9" s="1"/>
  <c r="D42" i="9" s="1"/>
  <c r="D11" i="1"/>
  <c r="C17" i="9" s="1"/>
  <c r="C42" i="9" s="1"/>
  <c r="C11" i="1"/>
  <c r="B17" i="9" s="1"/>
  <c r="B42" i="9" s="1"/>
  <c r="J10" i="1"/>
  <c r="I16" i="9" s="1"/>
  <c r="I10" i="1"/>
  <c r="H10" i="1"/>
  <c r="G10" i="1"/>
  <c r="F10" i="1"/>
  <c r="E16" i="9" s="1"/>
  <c r="E10" i="1"/>
  <c r="D16" i="9" s="1"/>
  <c r="D10" i="1"/>
  <c r="C16" i="9" s="1"/>
  <c r="C10" i="1"/>
  <c r="B16" i="9" s="1"/>
  <c r="J9" i="1"/>
  <c r="I9" i="1"/>
  <c r="H9" i="1"/>
  <c r="G9" i="1"/>
  <c r="F9" i="1"/>
  <c r="E15" i="9" s="1"/>
  <c r="E24" i="9" s="1"/>
  <c r="E26" i="9" s="1"/>
  <c r="E28" i="9" s="1"/>
  <c r="E43" i="9" s="1"/>
  <c r="E9" i="1"/>
  <c r="D15" i="9" s="1"/>
  <c r="D9" i="1"/>
  <c r="C15" i="9" s="1"/>
  <c r="C24" i="9" s="1"/>
  <c r="C9" i="1"/>
  <c r="M25" i="7"/>
  <c r="M20" i="7"/>
  <c r="M22" i="7" s="1"/>
  <c r="BK31" i="9"/>
  <c r="Z15" i="22"/>
  <c r="L30" i="1"/>
  <c r="K10" i="22" s="1"/>
  <c r="BK28" i="1"/>
  <c r="BJ21" i="22" s="1"/>
  <c r="BK27" i="1"/>
  <c r="BJ20" i="22"/>
  <c r="BK26" i="1"/>
  <c r="BK25" i="1"/>
  <c r="BJ18" i="22" s="1"/>
  <c r="BJ32" i="22" s="1"/>
  <c r="BK24" i="1"/>
  <c r="BJ17" i="22" s="1"/>
  <c r="BJ42" i="22" s="1"/>
  <c r="BK23" i="1"/>
  <c r="BJ16" i="22" s="1"/>
  <c r="BK22" i="1"/>
  <c r="BJ15" i="22" s="1"/>
  <c r="AT28" i="1"/>
  <c r="AS21" i="22"/>
  <c r="AT27" i="1"/>
  <c r="AS20" i="22" s="1"/>
  <c r="AT26" i="1"/>
  <c r="AT25" i="1"/>
  <c r="AS18" i="22" s="1"/>
  <c r="AS32" i="22" s="1"/>
  <c r="AT24" i="1"/>
  <c r="AS17" i="22" s="1"/>
  <c r="AS42" i="22" s="1"/>
  <c r="AT23" i="1"/>
  <c r="AS16" i="22" s="1"/>
  <c r="AT22" i="1"/>
  <c r="AS15" i="22" s="1"/>
  <c r="AS24" i="22" s="1"/>
  <c r="AC28" i="1"/>
  <c r="AB21" i="22" s="1"/>
  <c r="AC27" i="1"/>
  <c r="AB20" i="22" s="1"/>
  <c r="AC26" i="1"/>
  <c r="AC25" i="1"/>
  <c r="AB18" i="22" s="1"/>
  <c r="AB32" i="22" s="1"/>
  <c r="AC24" i="1"/>
  <c r="AB17" i="22" s="1"/>
  <c r="AB42" i="22" s="1"/>
  <c r="AC23" i="1"/>
  <c r="AB16" i="22" s="1"/>
  <c r="AC22" i="1"/>
  <c r="AB15" i="22" s="1"/>
  <c r="AB24" i="22" s="1"/>
  <c r="L28" i="1"/>
  <c r="K21" i="22" s="1"/>
  <c r="L27" i="1"/>
  <c r="K20" i="22" s="1"/>
  <c r="L26" i="1"/>
  <c r="L25" i="1"/>
  <c r="K18" i="22" s="1"/>
  <c r="K32" i="22" s="1"/>
  <c r="L24" i="1"/>
  <c r="K17" i="22" s="1"/>
  <c r="K42" i="22" s="1"/>
  <c r="L23" i="1"/>
  <c r="K16" i="22" s="1"/>
  <c r="L22" i="1"/>
  <c r="K15" i="22" s="1"/>
  <c r="K24" i="22" s="1"/>
  <c r="K42" i="1"/>
  <c r="J21" i="20" s="1"/>
  <c r="K70" i="1"/>
  <c r="J10" i="24" s="1"/>
  <c r="BJ68" i="1"/>
  <c r="BI21" i="24" s="1"/>
  <c r="BJ67" i="1"/>
  <c r="BI20" i="24" s="1"/>
  <c r="BJ66" i="1"/>
  <c r="BJ65" i="1"/>
  <c r="BI18" i="24" s="1"/>
  <c r="BI32" i="24" s="1"/>
  <c r="BJ64" i="1"/>
  <c r="BI17" i="24" s="1"/>
  <c r="BI42" i="24" s="1"/>
  <c r="BJ63" i="1"/>
  <c r="BI16" i="24" s="1"/>
  <c r="BJ62" i="1"/>
  <c r="BI15" i="24" s="1"/>
  <c r="BI24" i="24" s="1"/>
  <c r="AS68" i="1"/>
  <c r="AR21" i="24" s="1"/>
  <c r="AS67" i="1"/>
  <c r="AR20" i="24" s="1"/>
  <c r="AS66" i="1"/>
  <c r="AS65" i="1"/>
  <c r="AR18" i="24" s="1"/>
  <c r="AR32" i="24" s="1"/>
  <c r="AS64" i="1"/>
  <c r="AR17" i="24" s="1"/>
  <c r="AR42" i="24" s="1"/>
  <c r="AS63" i="1"/>
  <c r="AR16" i="24" s="1"/>
  <c r="AS62" i="1"/>
  <c r="AR15" i="24" s="1"/>
  <c r="AR24" i="24" s="1"/>
  <c r="AB68" i="1"/>
  <c r="AA21" i="24" s="1"/>
  <c r="AB67" i="1"/>
  <c r="AA20" i="24" s="1"/>
  <c r="AB66" i="1"/>
  <c r="AB65" i="1"/>
  <c r="AA18" i="24" s="1"/>
  <c r="AA32" i="24" s="1"/>
  <c r="AB64" i="1"/>
  <c r="AA17" i="24" s="1"/>
  <c r="AA42" i="24" s="1"/>
  <c r="AB63" i="1"/>
  <c r="AA16" i="24" s="1"/>
  <c r="AB62" i="1"/>
  <c r="AA15" i="24"/>
  <c r="K68" i="1"/>
  <c r="J21" i="24" s="1"/>
  <c r="K67" i="1"/>
  <c r="J20" i="24" s="1"/>
  <c r="K66" i="1"/>
  <c r="K65" i="1"/>
  <c r="J18" i="24" s="1"/>
  <c r="J32" i="24" s="1"/>
  <c r="K64" i="1"/>
  <c r="J17" i="24" s="1"/>
  <c r="J42" i="24" s="1"/>
  <c r="K63" i="1"/>
  <c r="J16" i="24" s="1"/>
  <c r="K62" i="1"/>
  <c r="J15" i="24" s="1"/>
  <c r="K44" i="1"/>
  <c r="J10" i="20" s="1"/>
  <c r="J44" i="1"/>
  <c r="I10" i="20" s="1"/>
  <c r="I44" i="1"/>
  <c r="H10" i="20" s="1"/>
  <c r="H44" i="1"/>
  <c r="G10" i="20" s="1"/>
  <c r="G44" i="1"/>
  <c r="F10" i="20" s="1"/>
  <c r="F44" i="1"/>
  <c r="E10" i="20" s="1"/>
  <c r="E44" i="1"/>
  <c r="D10" i="20" s="1"/>
  <c r="D44" i="1"/>
  <c r="C10" i="20" s="1"/>
  <c r="C44" i="1"/>
  <c r="B10" i="20" s="1"/>
  <c r="BJ42" i="1"/>
  <c r="BI21" i="20" s="1"/>
  <c r="BJ41" i="1"/>
  <c r="BI20" i="20" s="1"/>
  <c r="BJ40" i="1"/>
  <c r="BJ39" i="1"/>
  <c r="BI18" i="20" s="1"/>
  <c r="BI32" i="20" s="1"/>
  <c r="BJ38" i="1"/>
  <c r="BI17" i="20" s="1"/>
  <c r="BI42" i="20" s="1"/>
  <c r="BJ37" i="1"/>
  <c r="BI16" i="20" s="1"/>
  <c r="BJ36" i="1"/>
  <c r="AS42" i="1"/>
  <c r="AR21" i="20" s="1"/>
  <c r="AS41" i="1"/>
  <c r="AR20" i="20" s="1"/>
  <c r="AS40" i="1"/>
  <c r="AS39" i="1"/>
  <c r="AR18" i="20" s="1"/>
  <c r="AR32" i="20" s="1"/>
  <c r="AS38" i="1"/>
  <c r="AR17" i="20" s="1"/>
  <c r="AR42" i="20" s="1"/>
  <c r="AS37" i="1"/>
  <c r="AR16" i="20" s="1"/>
  <c r="AS36" i="1"/>
  <c r="AR15" i="20" s="1"/>
  <c r="AR24" i="20" s="1"/>
  <c r="AB42" i="1"/>
  <c r="AA21" i="20" s="1"/>
  <c r="AB41" i="1"/>
  <c r="AA20" i="20" s="1"/>
  <c r="AB40" i="1"/>
  <c r="AB43" i="1" s="1"/>
  <c r="AB39" i="1"/>
  <c r="AA18" i="20" s="1"/>
  <c r="AA32" i="20" s="1"/>
  <c r="AB38" i="1"/>
  <c r="AA17" i="20" s="1"/>
  <c r="AA42" i="20" s="1"/>
  <c r="AB37" i="1"/>
  <c r="AA16" i="20" s="1"/>
  <c r="AB36" i="1"/>
  <c r="AA15" i="20" s="1"/>
  <c r="AA24" i="20" s="1"/>
  <c r="K41" i="1"/>
  <c r="J20" i="20" s="1"/>
  <c r="K40" i="1"/>
  <c r="K39" i="1"/>
  <c r="J18" i="20" s="1"/>
  <c r="J32" i="20" s="1"/>
  <c r="K38" i="1"/>
  <c r="J17" i="20" s="1"/>
  <c r="J42" i="20" s="1"/>
  <c r="K37" i="1"/>
  <c r="J16" i="20" s="1"/>
  <c r="K36" i="1"/>
  <c r="J15" i="20" s="1"/>
  <c r="J10" i="23"/>
  <c r="BJ55" i="1"/>
  <c r="BI21" i="23" s="1"/>
  <c r="BJ54" i="1"/>
  <c r="BI20" i="23" s="1"/>
  <c r="BJ53" i="1"/>
  <c r="BJ52" i="1"/>
  <c r="BI18" i="23" s="1"/>
  <c r="BJ51" i="1"/>
  <c r="BI17" i="23" s="1"/>
  <c r="BI42" i="23" s="1"/>
  <c r="BJ50" i="1"/>
  <c r="BI16" i="23" s="1"/>
  <c r="BJ49" i="1"/>
  <c r="BI15" i="23" s="1"/>
  <c r="BI24" i="23" s="1"/>
  <c r="AS55" i="1"/>
  <c r="AR21" i="23" s="1"/>
  <c r="AS54" i="1"/>
  <c r="AR20" i="23" s="1"/>
  <c r="AS53" i="1"/>
  <c r="AS52" i="1"/>
  <c r="AR18" i="23" s="1"/>
  <c r="AR32" i="23" s="1"/>
  <c r="AS51" i="1"/>
  <c r="AR17" i="23" s="1"/>
  <c r="AR42" i="23" s="1"/>
  <c r="AS50" i="1"/>
  <c r="AR16" i="23" s="1"/>
  <c r="AS49" i="1"/>
  <c r="AR15" i="23" s="1"/>
  <c r="AR24" i="23" s="1"/>
  <c r="AB55" i="1"/>
  <c r="AA21" i="23" s="1"/>
  <c r="AB54" i="1"/>
  <c r="AA20" i="23" s="1"/>
  <c r="AB53" i="1"/>
  <c r="AB52" i="1"/>
  <c r="AA18" i="23" s="1"/>
  <c r="AA32" i="23" s="1"/>
  <c r="AB51" i="1"/>
  <c r="AA17" i="23" s="1"/>
  <c r="AA42" i="23" s="1"/>
  <c r="AB50" i="1"/>
  <c r="AA16" i="23" s="1"/>
  <c r="AB49" i="1"/>
  <c r="AA15" i="23" s="1"/>
  <c r="K55" i="1"/>
  <c r="J21" i="23" s="1"/>
  <c r="K54" i="1"/>
  <c r="J20" i="23" s="1"/>
  <c r="K53" i="1"/>
  <c r="J19" i="23"/>
  <c r="K52" i="1"/>
  <c r="J18" i="23" s="1"/>
  <c r="K51" i="1"/>
  <c r="J17" i="23" s="1"/>
  <c r="J42" i="23" s="1"/>
  <c r="K50" i="1"/>
  <c r="J16" i="23" s="1"/>
  <c r="K49" i="1"/>
  <c r="J15" i="23" s="1"/>
  <c r="K30" i="1"/>
  <c r="J10" i="22" s="1"/>
  <c r="BJ28" i="1"/>
  <c r="BI21" i="22" s="1"/>
  <c r="BJ27" i="1"/>
  <c r="BI20" i="22" s="1"/>
  <c r="BJ26" i="1"/>
  <c r="BJ25" i="1"/>
  <c r="BI18" i="22" s="1"/>
  <c r="BI32" i="22" s="1"/>
  <c r="BJ24" i="1"/>
  <c r="BI17" i="22" s="1"/>
  <c r="BI42" i="22" s="1"/>
  <c r="BJ23" i="1"/>
  <c r="BI16" i="22" s="1"/>
  <c r="BJ22" i="1"/>
  <c r="BI15" i="22" s="1"/>
  <c r="AS28" i="1"/>
  <c r="AR21" i="22" s="1"/>
  <c r="AS27" i="1"/>
  <c r="AR20" i="22"/>
  <c r="AS26" i="1"/>
  <c r="AS25" i="1"/>
  <c r="AR18" i="22"/>
  <c r="AR32" i="22" s="1"/>
  <c r="AS24" i="1"/>
  <c r="AR17" i="22" s="1"/>
  <c r="AR42" i="22" s="1"/>
  <c r="AS23" i="1"/>
  <c r="AR16" i="22" s="1"/>
  <c r="AS22" i="1"/>
  <c r="AR15" i="22" s="1"/>
  <c r="AR24" i="22" s="1"/>
  <c r="AR25" i="22" s="1"/>
  <c r="AR27" i="22" s="1"/>
  <c r="AB28" i="1"/>
  <c r="AA21" i="22" s="1"/>
  <c r="AB27" i="1"/>
  <c r="AA20" i="22" s="1"/>
  <c r="AB26" i="1"/>
  <c r="AB25" i="1"/>
  <c r="AA18" i="22" s="1"/>
  <c r="AA32" i="22" s="1"/>
  <c r="AB24" i="1"/>
  <c r="AA17" i="22" s="1"/>
  <c r="AA42" i="22" s="1"/>
  <c r="AB23" i="1"/>
  <c r="AA16" i="22" s="1"/>
  <c r="AB22" i="1"/>
  <c r="AA15" i="22" s="1"/>
  <c r="K28" i="1"/>
  <c r="J21" i="22" s="1"/>
  <c r="K27" i="1"/>
  <c r="J20" i="22" s="1"/>
  <c r="K26" i="1"/>
  <c r="K25" i="1"/>
  <c r="J18" i="22" s="1"/>
  <c r="K24" i="1"/>
  <c r="J17" i="22" s="1"/>
  <c r="J42" i="22" s="1"/>
  <c r="K23" i="1"/>
  <c r="J16" i="22" s="1"/>
  <c r="K22" i="1"/>
  <c r="J15" i="22" s="1"/>
  <c r="J24" i="22" s="1"/>
  <c r="J26" i="22" s="1"/>
  <c r="J28" i="22" s="1"/>
  <c r="J43" i="22" s="1"/>
  <c r="K17" i="1"/>
  <c r="J10" i="9" s="1"/>
  <c r="BJ15" i="1"/>
  <c r="BI21" i="9" s="1"/>
  <c r="BJ14" i="1"/>
  <c r="BI20" i="9" s="1"/>
  <c r="BJ13" i="1"/>
  <c r="BJ12" i="1"/>
  <c r="BI18" i="9" s="1"/>
  <c r="BI32" i="9" s="1"/>
  <c r="BJ11" i="1"/>
  <c r="BI17" i="9" s="1"/>
  <c r="BI42" i="9" s="1"/>
  <c r="BJ10" i="1"/>
  <c r="BI16" i="9" s="1"/>
  <c r="BJ9" i="1"/>
  <c r="BI15" i="9" s="1"/>
  <c r="BI24" i="9" s="1"/>
  <c r="AS15" i="1"/>
  <c r="AR21" i="9" s="1"/>
  <c r="AS14" i="1"/>
  <c r="AR20" i="9" s="1"/>
  <c r="AS13" i="1"/>
  <c r="AS12" i="1"/>
  <c r="AR18" i="9" s="1"/>
  <c r="AS11" i="1"/>
  <c r="AR17" i="9" s="1"/>
  <c r="AR42" i="9" s="1"/>
  <c r="AS10" i="1"/>
  <c r="AR16" i="9" s="1"/>
  <c r="AS9" i="1"/>
  <c r="AR15" i="9" s="1"/>
  <c r="AB15" i="1"/>
  <c r="AA21" i="9" s="1"/>
  <c r="AB14" i="1"/>
  <c r="AA20" i="9" s="1"/>
  <c r="AB13" i="1"/>
  <c r="AB12" i="1"/>
  <c r="AA18" i="9" s="1"/>
  <c r="AA32" i="9" s="1"/>
  <c r="AB11" i="1"/>
  <c r="AA17" i="9" s="1"/>
  <c r="AA42" i="9" s="1"/>
  <c r="AB10" i="1"/>
  <c r="AA16" i="9" s="1"/>
  <c r="AB9" i="1"/>
  <c r="AA15" i="9" s="1"/>
  <c r="K15" i="1"/>
  <c r="J21" i="9"/>
  <c r="K14" i="1"/>
  <c r="J20" i="9" s="1"/>
  <c r="K13" i="1"/>
  <c r="K12" i="1"/>
  <c r="J18" i="9" s="1"/>
  <c r="J32" i="9" s="1"/>
  <c r="K11" i="1"/>
  <c r="J17" i="9" s="1"/>
  <c r="J42" i="9" s="1"/>
  <c r="K10" i="1"/>
  <c r="J16" i="9" s="1"/>
  <c r="K9" i="1"/>
  <c r="J15" i="9" s="1"/>
  <c r="J25" i="9" s="1"/>
  <c r="BJ16" i="24"/>
  <c r="BJ17" i="24"/>
  <c r="BJ42" i="24"/>
  <c r="BJ18" i="24"/>
  <c r="BJ32" i="24" s="1"/>
  <c r="BJ19" i="24"/>
  <c r="AS16" i="24"/>
  <c r="AS17" i="24"/>
  <c r="AS42" i="24" s="1"/>
  <c r="AS18" i="24"/>
  <c r="AS32" i="24" s="1"/>
  <c r="AS15" i="24"/>
  <c r="AS24" i="24" s="1"/>
  <c r="AB16" i="24"/>
  <c r="AB17" i="24"/>
  <c r="AB42" i="24" s="1"/>
  <c r="AB15" i="24"/>
  <c r="K16" i="24"/>
  <c r="K21" i="24"/>
  <c r="K15" i="24"/>
  <c r="K10" i="23"/>
  <c r="K10" i="20"/>
  <c r="BJ17" i="20"/>
  <c r="BJ42" i="20" s="1"/>
  <c r="BJ18" i="20"/>
  <c r="BJ19" i="20"/>
  <c r="BJ20" i="20"/>
  <c r="AS16" i="20"/>
  <c r="AS17" i="20"/>
  <c r="AS42" i="20" s="1"/>
  <c r="AS18" i="20"/>
  <c r="AS32" i="20" s="1"/>
  <c r="AS19" i="20"/>
  <c r="AB16" i="20"/>
  <c r="AB17" i="20"/>
  <c r="AB42" i="20"/>
  <c r="AB18" i="20"/>
  <c r="AB32" i="20" s="1"/>
  <c r="AB15" i="20"/>
  <c r="AB24" i="20" s="1"/>
  <c r="K16" i="20"/>
  <c r="K17" i="20"/>
  <c r="K42" i="20"/>
  <c r="K19" i="20"/>
  <c r="K20" i="20"/>
  <c r="K21" i="20"/>
  <c r="K15" i="20"/>
  <c r="BJ17" i="23"/>
  <c r="BJ42" i="23" s="1"/>
  <c r="BJ20" i="23"/>
  <c r="BJ21" i="23"/>
  <c r="BJ15" i="23"/>
  <c r="BJ24" i="23" s="1"/>
  <c r="AS16" i="23"/>
  <c r="AS19" i="23"/>
  <c r="AS20" i="23"/>
  <c r="AS21" i="23"/>
  <c r="AS15" i="23"/>
  <c r="AS24" i="23" s="1"/>
  <c r="AS25" i="23" s="1"/>
  <c r="AB18" i="23"/>
  <c r="AB32" i="23" s="1"/>
  <c r="AB19" i="23"/>
  <c r="AB20" i="23"/>
  <c r="AB21" i="23"/>
  <c r="AB15" i="23"/>
  <c r="AB24" i="23" s="1"/>
  <c r="K17" i="23"/>
  <c r="K42" i="23" s="1"/>
  <c r="K18" i="23"/>
  <c r="K19" i="23"/>
  <c r="K20" i="23"/>
  <c r="K10" i="9"/>
  <c r="BJ16" i="9"/>
  <c r="BJ17" i="9"/>
  <c r="BJ42" i="9" s="1"/>
  <c r="BJ19" i="9"/>
  <c r="BJ15" i="9"/>
  <c r="AS16" i="9"/>
  <c r="AS17" i="9"/>
  <c r="AS42" i="9" s="1"/>
  <c r="AS18" i="9"/>
  <c r="AS32" i="9" s="1"/>
  <c r="AS21" i="9"/>
  <c r="AS15" i="9"/>
  <c r="AB17" i="9"/>
  <c r="AB42" i="9" s="1"/>
  <c r="AB20" i="9"/>
  <c r="AB21" i="9"/>
  <c r="AB15" i="9"/>
  <c r="K19" i="9"/>
  <c r="K20" i="9"/>
  <c r="K21" i="9"/>
  <c r="L79" i="7"/>
  <c r="L85" i="7" s="1"/>
  <c r="D62" i="7"/>
  <c r="E62" i="7"/>
  <c r="F62" i="7"/>
  <c r="G62" i="7"/>
  <c r="H62" i="7"/>
  <c r="I62" i="7"/>
  <c r="J62" i="7"/>
  <c r="K62" i="7"/>
  <c r="L62" i="7"/>
  <c r="D79" i="7"/>
  <c r="E83" i="7"/>
  <c r="E84" i="7" s="1"/>
  <c r="F79" i="7"/>
  <c r="I79" i="7"/>
  <c r="I83" i="7" s="1"/>
  <c r="I84" i="7" s="1"/>
  <c r="C20" i="7"/>
  <c r="C22" i="7" s="1"/>
  <c r="D32" i="7"/>
  <c r="E32" i="7"/>
  <c r="F32" i="7"/>
  <c r="G32" i="7"/>
  <c r="H32" i="7"/>
  <c r="I32" i="7"/>
  <c r="J32" i="7"/>
  <c r="K32" i="7"/>
  <c r="L32" i="7"/>
  <c r="D2" i="7"/>
  <c r="E2" i="7"/>
  <c r="F2" i="7"/>
  <c r="G2" i="7"/>
  <c r="H2" i="7"/>
  <c r="I2" i="7"/>
  <c r="J2" i="7"/>
  <c r="K2" i="7"/>
  <c r="L2" i="7"/>
  <c r="F49" i="7"/>
  <c r="F55" i="7" s="1"/>
  <c r="F19" i="7"/>
  <c r="G19" i="7"/>
  <c r="G23" i="7" s="1"/>
  <c r="G24" i="7" s="1"/>
  <c r="G49" i="7"/>
  <c r="G53" i="7" s="1"/>
  <c r="G54" i="7" s="1"/>
  <c r="I49" i="7"/>
  <c r="C10" i="24"/>
  <c r="F10" i="24"/>
  <c r="B10" i="24"/>
  <c r="E10" i="24"/>
  <c r="G10" i="24"/>
  <c r="I10" i="24"/>
  <c r="H10" i="24"/>
  <c r="C10" i="23"/>
  <c r="B10" i="23"/>
  <c r="D10" i="23"/>
  <c r="F10" i="23"/>
  <c r="H10" i="23"/>
  <c r="E10" i="23"/>
  <c r="BE21" i="9"/>
  <c r="BG21" i="9"/>
  <c r="BE21" i="24"/>
  <c r="BB21" i="24"/>
  <c r="BF21" i="24"/>
  <c r="BG21" i="24"/>
  <c r="BH21" i="24"/>
  <c r="BG21" i="23"/>
  <c r="BE21" i="23"/>
  <c r="BB21" i="23"/>
  <c r="BF21" i="23"/>
  <c r="BE21" i="20"/>
  <c r="BF21" i="20"/>
  <c r="BA20" i="24"/>
  <c r="BE20" i="24"/>
  <c r="BB20" i="24"/>
  <c r="BF20" i="24"/>
  <c r="BG20" i="24"/>
  <c r="BH20" i="24"/>
  <c r="BG20" i="23"/>
  <c r="BA20" i="23"/>
  <c r="BE20" i="23"/>
  <c r="BF20" i="23"/>
  <c r="BE20" i="20"/>
  <c r="BF20" i="20"/>
  <c r="BG20" i="20"/>
  <c r="BE19" i="24"/>
  <c r="BB19" i="24"/>
  <c r="BF19" i="24"/>
  <c r="BG19" i="24"/>
  <c r="BH19" i="24"/>
  <c r="BG19" i="23"/>
  <c r="BE19" i="23"/>
  <c r="BF19" i="23"/>
  <c r="BE19" i="20"/>
  <c r="BF19" i="20"/>
  <c r="BG19" i="20"/>
  <c r="BE18" i="9"/>
  <c r="BE32" i="9" s="1"/>
  <c r="BG18" i="9"/>
  <c r="BG32" i="9" s="1"/>
  <c r="BE18" i="24"/>
  <c r="BE32" i="24" s="1"/>
  <c r="BF18" i="24"/>
  <c r="BF32" i="24" s="1"/>
  <c r="BG18" i="24"/>
  <c r="BG32" i="24" s="1"/>
  <c r="BH18" i="24"/>
  <c r="BH32" i="24" s="1"/>
  <c r="BG18" i="23"/>
  <c r="BG32" i="23" s="1"/>
  <c r="BE18" i="23"/>
  <c r="BE32" i="23" s="1"/>
  <c r="BF18" i="23"/>
  <c r="BF32" i="23" s="1"/>
  <c r="BE18" i="20"/>
  <c r="BE32" i="20" s="1"/>
  <c r="BF18" i="20"/>
  <c r="BF32" i="20" s="1"/>
  <c r="BG18" i="20"/>
  <c r="BG32" i="20" s="1"/>
  <c r="BE17" i="9"/>
  <c r="BE42" i="9" s="1"/>
  <c r="BG17" i="9"/>
  <c r="BG42" i="9" s="1"/>
  <c r="BE17" i="24"/>
  <c r="BE42" i="24" s="1"/>
  <c r="BF17" i="24"/>
  <c r="BF42" i="24" s="1"/>
  <c r="BG17" i="24"/>
  <c r="BG42" i="24" s="1"/>
  <c r="BH17" i="24"/>
  <c r="BH42" i="24" s="1"/>
  <c r="BC42" i="23"/>
  <c r="BG17" i="23"/>
  <c r="BG42" i="23" s="1"/>
  <c r="BH17" i="23"/>
  <c r="BH42" i="23" s="1"/>
  <c r="BE17" i="23"/>
  <c r="BE42" i="23" s="1"/>
  <c r="BB17" i="23"/>
  <c r="BB42" i="23" s="1"/>
  <c r="BF17" i="23"/>
  <c r="BF42" i="23" s="1"/>
  <c r="BE17" i="20"/>
  <c r="BE42" i="20" s="1"/>
  <c r="BF17" i="20"/>
  <c r="BF42" i="20" s="1"/>
  <c r="BE16" i="9"/>
  <c r="BG16" i="9"/>
  <c r="BE16" i="24"/>
  <c r="BB16" i="24"/>
  <c r="BF16" i="24"/>
  <c r="BG16" i="24"/>
  <c r="BH16" i="24"/>
  <c r="BG16" i="23"/>
  <c r="BE16" i="23"/>
  <c r="BF16" i="23"/>
  <c r="BE16" i="20"/>
  <c r="BF16" i="20"/>
  <c r="BG15" i="9"/>
  <c r="BB15" i="9"/>
  <c r="BB24" i="9" s="1"/>
  <c r="BB25" i="9" s="1"/>
  <c r="BB27" i="9" s="1"/>
  <c r="BF15" i="9"/>
  <c r="BF24" i="9" s="1"/>
  <c r="BF26" i="9" s="1"/>
  <c r="BF28" i="9" s="1"/>
  <c r="BE15" i="24"/>
  <c r="BE24" i="24" s="1"/>
  <c r="BF15" i="24"/>
  <c r="BG15" i="24"/>
  <c r="BG24" i="24" s="1"/>
  <c r="BG25" i="24" s="1"/>
  <c r="BG26" i="24"/>
  <c r="BG28" i="24" s="1"/>
  <c r="BG43" i="24" s="1"/>
  <c r="BH15" i="24"/>
  <c r="BH24" i="24" s="1"/>
  <c r="BG15" i="23"/>
  <c r="BE15" i="23"/>
  <c r="BF15" i="23"/>
  <c r="BE15" i="20"/>
  <c r="BF15" i="20"/>
  <c r="AO21" i="9"/>
  <c r="AN21" i="9"/>
  <c r="AP21" i="9"/>
  <c r="AN21" i="24"/>
  <c r="AK21" i="24"/>
  <c r="AO21" i="24"/>
  <c r="AP21" i="24"/>
  <c r="AQ21" i="24"/>
  <c r="AP21" i="23"/>
  <c r="AN21" i="23"/>
  <c r="AK21" i="23"/>
  <c r="AO21" i="23"/>
  <c r="AN21" i="20"/>
  <c r="AO21" i="20"/>
  <c r="AP21" i="20"/>
  <c r="AO20" i="9"/>
  <c r="AN20" i="9"/>
  <c r="AP20" i="9"/>
  <c r="AN20" i="24"/>
  <c r="AK20" i="24"/>
  <c r="AO20" i="24"/>
  <c r="AP20" i="24"/>
  <c r="AQ20" i="24"/>
  <c r="AP20" i="23"/>
  <c r="AN20" i="23"/>
  <c r="AK20" i="23"/>
  <c r="AO20" i="23"/>
  <c r="AJ20" i="20"/>
  <c r="AN20" i="20"/>
  <c r="AO20" i="20"/>
  <c r="AP20" i="20"/>
  <c r="AK19" i="9"/>
  <c r="AO19" i="9"/>
  <c r="AN19" i="9"/>
  <c r="AP19" i="9"/>
  <c r="AN19" i="24"/>
  <c r="AO19" i="24"/>
  <c r="AP19" i="24"/>
  <c r="AM19" i="24"/>
  <c r="AQ19" i="24"/>
  <c r="AP19" i="23"/>
  <c r="AN19" i="23"/>
  <c r="AO19" i="23"/>
  <c r="AN19" i="20"/>
  <c r="AK19" i="20"/>
  <c r="AO19" i="20"/>
  <c r="AP19" i="20"/>
  <c r="AO18" i="9"/>
  <c r="AO32" i="9" s="1"/>
  <c r="AN18" i="9"/>
  <c r="AN32" i="9" s="1"/>
  <c r="AP18" i="9"/>
  <c r="AP32" i="9" s="1"/>
  <c r="AN18" i="24"/>
  <c r="AN32" i="24" s="1"/>
  <c r="AO18" i="24"/>
  <c r="AO32" i="24" s="1"/>
  <c r="AP18" i="24"/>
  <c r="AP32" i="24" s="1"/>
  <c r="AQ18" i="24"/>
  <c r="AQ32" i="24" s="1"/>
  <c r="AP18" i="23"/>
  <c r="AP32" i="23" s="1"/>
  <c r="AJ18" i="23"/>
  <c r="AJ32" i="23" s="1"/>
  <c r="AN18" i="23"/>
  <c r="AN32" i="23" s="1"/>
  <c r="AO18" i="23"/>
  <c r="AO32" i="23" s="1"/>
  <c r="AN18" i="20"/>
  <c r="AN32" i="20" s="1"/>
  <c r="AK18" i="20"/>
  <c r="AK32" i="20" s="1"/>
  <c r="AO18" i="20"/>
  <c r="AO32" i="20" s="1"/>
  <c r="AP18" i="20"/>
  <c r="AP32" i="20" s="1"/>
  <c r="AO17" i="9"/>
  <c r="AO42" i="9" s="1"/>
  <c r="AN17" i="9"/>
  <c r="AN42" i="9" s="1"/>
  <c r="AP17" i="9"/>
  <c r="AP42" i="9" s="1"/>
  <c r="AN17" i="24"/>
  <c r="AN42" i="24" s="1"/>
  <c r="AK17" i="24"/>
  <c r="AK42" i="24" s="1"/>
  <c r="AO17" i="24"/>
  <c r="AO42" i="24" s="1"/>
  <c r="AP17" i="24"/>
  <c r="AP42" i="24" s="1"/>
  <c r="AQ17" i="24"/>
  <c r="AQ42" i="24" s="1"/>
  <c r="AP17" i="23"/>
  <c r="AP42" i="23" s="1"/>
  <c r="AN17" i="23"/>
  <c r="AN42" i="23" s="1"/>
  <c r="AK17" i="23"/>
  <c r="AK42" i="23" s="1"/>
  <c r="AO17" i="23"/>
  <c r="AO42" i="23" s="1"/>
  <c r="AJ17" i="20"/>
  <c r="AJ42" i="20" s="1"/>
  <c r="AN17" i="20"/>
  <c r="AN42" i="20" s="1"/>
  <c r="AO17" i="20"/>
  <c r="AO42" i="20" s="1"/>
  <c r="AP17" i="20"/>
  <c r="AP42" i="20" s="1"/>
  <c r="AO16" i="9"/>
  <c r="AN16" i="9"/>
  <c r="AP16" i="9"/>
  <c r="AN16" i="24"/>
  <c r="AK16" i="24"/>
  <c r="AO16" i="24"/>
  <c r="AP16" i="24"/>
  <c r="AP16" i="23"/>
  <c r="AN16" i="23"/>
  <c r="AO16" i="23"/>
  <c r="AK16" i="20"/>
  <c r="AN16" i="20"/>
  <c r="AO16" i="20"/>
  <c r="AP16" i="20"/>
  <c r="AO15" i="9"/>
  <c r="AO24" i="9" s="1"/>
  <c r="AQ15" i="9"/>
  <c r="AQ24" i="9" s="1"/>
  <c r="AQ26" i="9" s="1"/>
  <c r="AQ28" i="9" s="1"/>
  <c r="AQ43" i="9" s="1"/>
  <c r="AN15" i="9"/>
  <c r="AP15" i="9"/>
  <c r="AP24" i="9" s="1"/>
  <c r="AN15" i="24"/>
  <c r="AN24" i="24" s="1"/>
  <c r="AK15" i="24"/>
  <c r="AO15" i="24"/>
  <c r="AO24" i="24" s="1"/>
  <c r="AP15" i="24"/>
  <c r="AQ15" i="24"/>
  <c r="AP15" i="23"/>
  <c r="AP24" i="23" s="1"/>
  <c r="AM15" i="23"/>
  <c r="AM24" i="23" s="1"/>
  <c r="AN15" i="23"/>
  <c r="AO15" i="23"/>
  <c r="AP15" i="20"/>
  <c r="AP24" i="20" s="1"/>
  <c r="AK15" i="20"/>
  <c r="AK24" i="20" s="1"/>
  <c r="AK25" i="20" s="1"/>
  <c r="AK27" i="20" s="1"/>
  <c r="AO15" i="20"/>
  <c r="AO24" i="20" s="1"/>
  <c r="AN15" i="20"/>
  <c r="X21" i="9"/>
  <c r="W21" i="9"/>
  <c r="Y21" i="9"/>
  <c r="W21" i="24"/>
  <c r="T21" i="24"/>
  <c r="X21" i="24"/>
  <c r="Y21" i="24"/>
  <c r="Y21" i="23"/>
  <c r="Z21" i="23"/>
  <c r="S21" i="23"/>
  <c r="W21" i="23"/>
  <c r="T21" i="23"/>
  <c r="X21" i="23"/>
  <c r="Y21" i="20"/>
  <c r="X21" i="20"/>
  <c r="S21" i="20"/>
  <c r="W21" i="20"/>
  <c r="T20" i="9"/>
  <c r="X20" i="9"/>
  <c r="W20" i="9"/>
  <c r="Y20" i="9"/>
  <c r="W20" i="24"/>
  <c r="T20" i="24"/>
  <c r="X20" i="24"/>
  <c r="Y20" i="24"/>
  <c r="Y20" i="23"/>
  <c r="W20" i="23"/>
  <c r="T20" i="23"/>
  <c r="X20" i="23"/>
  <c r="Y20" i="20"/>
  <c r="T20" i="20"/>
  <c r="X20" i="20"/>
  <c r="W20" i="20"/>
  <c r="X19" i="9"/>
  <c r="W19" i="9"/>
  <c r="Y19" i="9"/>
  <c r="W19" i="24"/>
  <c r="T19" i="24"/>
  <c r="X19" i="24"/>
  <c r="Y19" i="24"/>
  <c r="Y19" i="23"/>
  <c r="S19" i="23"/>
  <c r="W19" i="23"/>
  <c r="T19" i="23"/>
  <c r="X19" i="23"/>
  <c r="Y19" i="20"/>
  <c r="T19" i="20"/>
  <c r="X19" i="20"/>
  <c r="W19" i="20"/>
  <c r="T18" i="9"/>
  <c r="T32" i="9" s="1"/>
  <c r="X18" i="9"/>
  <c r="X32" i="9" s="1"/>
  <c r="W18" i="9"/>
  <c r="Y18" i="9"/>
  <c r="Y32" i="9" s="1"/>
  <c r="W18" i="24"/>
  <c r="W32" i="24" s="1"/>
  <c r="T18" i="24"/>
  <c r="T32" i="24" s="1"/>
  <c r="X18" i="24"/>
  <c r="X32" i="24" s="1"/>
  <c r="Y18" i="24"/>
  <c r="Y32" i="24" s="1"/>
  <c r="Y18" i="23"/>
  <c r="Z18" i="23"/>
  <c r="Z32" i="23" s="1"/>
  <c r="S18" i="23"/>
  <c r="S32" i="23" s="1"/>
  <c r="W18" i="23"/>
  <c r="W32" i="23" s="1"/>
  <c r="T18" i="23"/>
  <c r="T32" i="23" s="1"/>
  <c r="X18" i="23"/>
  <c r="X32" i="23" s="1"/>
  <c r="Y18" i="20"/>
  <c r="X18" i="20"/>
  <c r="X32" i="20" s="1"/>
  <c r="S18" i="20"/>
  <c r="S32" i="20" s="1"/>
  <c r="W18" i="20"/>
  <c r="W32" i="20" s="1"/>
  <c r="X17" i="9"/>
  <c r="X42" i="9" s="1"/>
  <c r="Z17" i="9"/>
  <c r="Z42" i="9" s="1"/>
  <c r="S17" i="9"/>
  <c r="S42" i="9" s="1"/>
  <c r="W17" i="9"/>
  <c r="W42" i="9" s="1"/>
  <c r="Y17" i="9"/>
  <c r="Y42" i="9" s="1"/>
  <c r="W17" i="24"/>
  <c r="W42" i="24" s="1"/>
  <c r="T17" i="24"/>
  <c r="T42" i="24" s="1"/>
  <c r="X17" i="24"/>
  <c r="X42" i="24" s="1"/>
  <c r="Y17" i="24"/>
  <c r="Y42" i="24" s="1"/>
  <c r="Y17" i="23"/>
  <c r="Y42" i="23" s="1"/>
  <c r="W17" i="23"/>
  <c r="W42" i="23" s="1"/>
  <c r="T17" i="23"/>
  <c r="T42" i="23" s="1"/>
  <c r="X17" i="23"/>
  <c r="X42" i="23" s="1"/>
  <c r="Y17" i="20"/>
  <c r="Y42" i="20" s="1"/>
  <c r="X17" i="20"/>
  <c r="X42" i="20" s="1"/>
  <c r="W17" i="20"/>
  <c r="W42" i="20" s="1"/>
  <c r="V16" i="9"/>
  <c r="X16" i="9"/>
  <c r="Z16" i="9"/>
  <c r="W16" i="9"/>
  <c r="Y16" i="9"/>
  <c r="W16" i="24"/>
  <c r="T16" i="24"/>
  <c r="X16" i="24"/>
  <c r="Y16" i="24"/>
  <c r="Y16" i="23"/>
  <c r="W16" i="23"/>
  <c r="T16" i="23"/>
  <c r="X16" i="23"/>
  <c r="Y16" i="20"/>
  <c r="T16" i="20"/>
  <c r="X16" i="20"/>
  <c r="W16" i="20"/>
  <c r="X15" i="9"/>
  <c r="W15" i="9"/>
  <c r="Y15" i="9"/>
  <c r="S15" i="24"/>
  <c r="W15" i="24"/>
  <c r="W24" i="24" s="1"/>
  <c r="X15" i="24"/>
  <c r="X24" i="24" s="1"/>
  <c r="Y15" i="24"/>
  <c r="Y24" i="24" s="1"/>
  <c r="Y15" i="23"/>
  <c r="S15" i="23"/>
  <c r="S24" i="23" s="1"/>
  <c r="W15" i="23"/>
  <c r="W24" i="23" s="1"/>
  <c r="X15" i="23"/>
  <c r="X24" i="23" s="1"/>
  <c r="Y15" i="20"/>
  <c r="Y24" i="20" s="1"/>
  <c r="T15" i="20"/>
  <c r="T24" i="20" s="1"/>
  <c r="X15" i="20"/>
  <c r="S15" i="20"/>
  <c r="W15" i="20"/>
  <c r="W24" i="20" s="1"/>
  <c r="G21" i="9"/>
  <c r="F21" i="9"/>
  <c r="H21" i="9"/>
  <c r="F21" i="24"/>
  <c r="C21" i="24"/>
  <c r="G21" i="24"/>
  <c r="H21" i="24"/>
  <c r="I21" i="24"/>
  <c r="H21" i="23"/>
  <c r="F21" i="23"/>
  <c r="C21" i="23"/>
  <c r="G21" i="23"/>
  <c r="H21" i="20"/>
  <c r="C21" i="20"/>
  <c r="G21" i="20"/>
  <c r="F21" i="20"/>
  <c r="C20" i="9"/>
  <c r="G20" i="9"/>
  <c r="F20" i="9"/>
  <c r="H20" i="9"/>
  <c r="F20" i="24"/>
  <c r="C20" i="24"/>
  <c r="G20" i="24"/>
  <c r="H20" i="24"/>
  <c r="H20" i="23"/>
  <c r="B20" i="23"/>
  <c r="F20" i="23"/>
  <c r="C20" i="23"/>
  <c r="G20" i="23"/>
  <c r="H20" i="20"/>
  <c r="C20" i="20"/>
  <c r="G20" i="20"/>
  <c r="F20" i="20"/>
  <c r="I20" i="20"/>
  <c r="E19" i="9"/>
  <c r="G19" i="9"/>
  <c r="F19" i="9"/>
  <c r="H19" i="9"/>
  <c r="B19" i="24"/>
  <c r="F19" i="24"/>
  <c r="C19" i="24"/>
  <c r="G19" i="24"/>
  <c r="H19" i="24"/>
  <c r="H19" i="23"/>
  <c r="F19" i="23"/>
  <c r="C19" i="23"/>
  <c r="G19" i="23"/>
  <c r="H19" i="20"/>
  <c r="C19" i="20"/>
  <c r="G19" i="20"/>
  <c r="B19" i="20"/>
  <c r="F19" i="20"/>
  <c r="G18" i="9"/>
  <c r="G32" i="9" s="1"/>
  <c r="I18" i="9"/>
  <c r="I32" i="9" s="1"/>
  <c r="F18" i="9"/>
  <c r="F32" i="9" s="1"/>
  <c r="H18" i="9"/>
  <c r="H32" i="9" s="1"/>
  <c r="F18" i="24"/>
  <c r="F32" i="24" s="1"/>
  <c r="G18" i="24"/>
  <c r="G32" i="24" s="1"/>
  <c r="H18" i="24"/>
  <c r="H32" i="24" s="1"/>
  <c r="I18" i="24"/>
  <c r="I32" i="24" s="1"/>
  <c r="H18" i="23"/>
  <c r="H32" i="23" s="1"/>
  <c r="F18" i="23"/>
  <c r="F32" i="23" s="1"/>
  <c r="G18" i="23"/>
  <c r="G32" i="23" s="1"/>
  <c r="H18" i="20"/>
  <c r="H32" i="20" s="1"/>
  <c r="C18" i="20"/>
  <c r="C32" i="20" s="1"/>
  <c r="G18" i="20"/>
  <c r="G32" i="20" s="1"/>
  <c r="F18" i="20"/>
  <c r="F32" i="20" s="1"/>
  <c r="I18" i="20"/>
  <c r="I32" i="20" s="1"/>
  <c r="E17" i="9"/>
  <c r="E42" i="9" s="1"/>
  <c r="G17" i="9"/>
  <c r="G42" i="9" s="1"/>
  <c r="F17" i="9"/>
  <c r="F42" i="9" s="1"/>
  <c r="H17" i="9"/>
  <c r="H42" i="9" s="1"/>
  <c r="F17" i="24"/>
  <c r="F42" i="24" s="1"/>
  <c r="G17" i="24"/>
  <c r="G42" i="24" s="1"/>
  <c r="H17" i="24"/>
  <c r="H42" i="24" s="1"/>
  <c r="E17" i="24"/>
  <c r="E42" i="24" s="1"/>
  <c r="I17" i="24"/>
  <c r="I42" i="24" s="1"/>
  <c r="H17" i="23"/>
  <c r="H42" i="23" s="1"/>
  <c r="F17" i="23"/>
  <c r="F42" i="23" s="1"/>
  <c r="G17" i="23"/>
  <c r="G42" i="23" s="1"/>
  <c r="H17" i="20"/>
  <c r="H42" i="20" s="1"/>
  <c r="C17" i="20"/>
  <c r="C42" i="20" s="1"/>
  <c r="G17" i="20"/>
  <c r="G42" i="20" s="1"/>
  <c r="F17" i="20"/>
  <c r="F42" i="20"/>
  <c r="I17" i="20"/>
  <c r="I42" i="20" s="1"/>
  <c r="G16" i="9"/>
  <c r="F16" i="9"/>
  <c r="H16" i="9"/>
  <c r="B16" i="24"/>
  <c r="F16" i="24"/>
  <c r="G16" i="24"/>
  <c r="H16" i="24"/>
  <c r="H16" i="23"/>
  <c r="I16" i="23"/>
  <c r="F16" i="23"/>
  <c r="G16" i="23"/>
  <c r="H16" i="20"/>
  <c r="C16" i="20"/>
  <c r="G16" i="20"/>
  <c r="B16" i="20"/>
  <c r="F16" i="20"/>
  <c r="E16" i="20"/>
  <c r="G15" i="9"/>
  <c r="I15" i="9"/>
  <c r="I25" i="9" s="1"/>
  <c r="B15" i="9"/>
  <c r="F15" i="9"/>
  <c r="H15" i="9"/>
  <c r="H24" i="9" s="1"/>
  <c r="H26" i="9" s="1"/>
  <c r="H28" i="9" s="1"/>
  <c r="H43" i="9" s="1"/>
  <c r="F15" i="24"/>
  <c r="G15" i="24"/>
  <c r="H15" i="24"/>
  <c r="H15" i="23"/>
  <c r="I15" i="23"/>
  <c r="I24" i="23" s="1"/>
  <c r="I26" i="23" s="1"/>
  <c r="I28" i="23" s="1"/>
  <c r="I43" i="23" s="1"/>
  <c r="F15" i="23"/>
  <c r="G15" i="23"/>
  <c r="G24" i="23" s="1"/>
  <c r="G26" i="23" s="1"/>
  <c r="G28" i="23" s="1"/>
  <c r="G43" i="23" s="1"/>
  <c r="H15" i="20"/>
  <c r="C15" i="20"/>
  <c r="G15" i="20"/>
  <c r="B15" i="20"/>
  <c r="F15" i="20"/>
  <c r="C10" i="22"/>
  <c r="C15" i="22"/>
  <c r="G15" i="22"/>
  <c r="G3" i="22" s="1"/>
  <c r="I15" i="22"/>
  <c r="I24" i="22" s="1"/>
  <c r="I26" i="22" s="1"/>
  <c r="I28" i="22" s="1"/>
  <c r="I43" i="22" s="1"/>
  <c r="C16" i="22"/>
  <c r="G16" i="22"/>
  <c r="I16" i="22"/>
  <c r="C17" i="22"/>
  <c r="C42" i="22" s="1"/>
  <c r="G17" i="22"/>
  <c r="G42" i="22" s="1"/>
  <c r="I17" i="22"/>
  <c r="I42" i="22" s="1"/>
  <c r="C18" i="22"/>
  <c r="C32" i="22" s="1"/>
  <c r="G18" i="22"/>
  <c r="G32" i="22" s="1"/>
  <c r="I18" i="22"/>
  <c r="I32" i="22"/>
  <c r="C19" i="22"/>
  <c r="E19" i="22"/>
  <c r="G19" i="22"/>
  <c r="I19" i="22"/>
  <c r="C20" i="22"/>
  <c r="G20" i="22"/>
  <c r="I20" i="22"/>
  <c r="C21" i="22"/>
  <c r="E21" i="22"/>
  <c r="G21" i="22"/>
  <c r="I21" i="22"/>
  <c r="T15" i="22"/>
  <c r="X15" i="22"/>
  <c r="X24" i="22"/>
  <c r="X26" i="22" s="1"/>
  <c r="X28" i="22" s="1"/>
  <c r="X43" i="22" s="1"/>
  <c r="T16" i="22"/>
  <c r="V16" i="22"/>
  <c r="X16" i="22"/>
  <c r="Z16" i="22"/>
  <c r="T17" i="22"/>
  <c r="T42" i="22" s="1"/>
  <c r="X17" i="22"/>
  <c r="X42" i="22"/>
  <c r="Z17" i="22"/>
  <c r="Z42" i="22" s="1"/>
  <c r="T18" i="22"/>
  <c r="T32" i="22" s="1"/>
  <c r="X18" i="22"/>
  <c r="X32" i="22" s="1"/>
  <c r="Z18" i="22"/>
  <c r="Z32" i="22" s="1"/>
  <c r="T19" i="22"/>
  <c r="X19" i="22"/>
  <c r="Z19" i="22"/>
  <c r="T20" i="22"/>
  <c r="V20" i="22"/>
  <c r="X20" i="22"/>
  <c r="Z20" i="22"/>
  <c r="T21" i="22"/>
  <c r="X21" i="22"/>
  <c r="Z21" i="22"/>
  <c r="AK15" i="22"/>
  <c r="AO15" i="22"/>
  <c r="AO24" i="22" s="1"/>
  <c r="AQ15" i="22"/>
  <c r="AQ24" i="22" s="1"/>
  <c r="AK16" i="22"/>
  <c r="AO16" i="22"/>
  <c r="AQ16" i="22"/>
  <c r="AK17" i="22"/>
  <c r="AK42" i="22" s="1"/>
  <c r="AO17" i="22"/>
  <c r="AO42" i="22" s="1"/>
  <c r="AQ17" i="22"/>
  <c r="AQ42" i="22" s="1"/>
  <c r="AK18" i="22"/>
  <c r="AK32" i="22" s="1"/>
  <c r="AO18" i="22"/>
  <c r="AO32" i="22" s="1"/>
  <c r="AQ18" i="22"/>
  <c r="AQ32" i="22" s="1"/>
  <c r="AK19" i="22"/>
  <c r="AO19" i="22"/>
  <c r="AQ19" i="22"/>
  <c r="AK20" i="22"/>
  <c r="AO20" i="22"/>
  <c r="AQ20" i="22"/>
  <c r="AK21" i="22"/>
  <c r="AO21" i="22"/>
  <c r="AQ21" i="22"/>
  <c r="B15" i="22"/>
  <c r="B25" i="22" s="1"/>
  <c r="B27" i="22" s="1"/>
  <c r="F15" i="22"/>
  <c r="F24" i="22" s="1"/>
  <c r="F26" i="22" s="1"/>
  <c r="F28" i="22" s="1"/>
  <c r="F43" i="22" s="1"/>
  <c r="H15" i="22"/>
  <c r="F16" i="22"/>
  <c r="H16" i="22"/>
  <c r="F17" i="22"/>
  <c r="F42" i="22" s="1"/>
  <c r="H17" i="22"/>
  <c r="H42" i="22" s="1"/>
  <c r="B18" i="22"/>
  <c r="B32" i="22" s="1"/>
  <c r="F18" i="22"/>
  <c r="F32" i="22" s="1"/>
  <c r="H18" i="22"/>
  <c r="H32" i="22" s="1"/>
  <c r="F19" i="22"/>
  <c r="H19" i="22"/>
  <c r="B20" i="22"/>
  <c r="F20" i="22"/>
  <c r="H20" i="22"/>
  <c r="F21" i="22"/>
  <c r="H21" i="22"/>
  <c r="W15" i="22"/>
  <c r="Y15" i="22"/>
  <c r="Y24" i="22" s="1"/>
  <c r="S16" i="22"/>
  <c r="W16" i="22"/>
  <c r="Y16" i="22"/>
  <c r="W17" i="22"/>
  <c r="W42" i="22"/>
  <c r="Y17" i="22"/>
  <c r="Y42" i="22" s="1"/>
  <c r="S18" i="22"/>
  <c r="S32" i="22" s="1"/>
  <c r="W18" i="22"/>
  <c r="W32" i="22" s="1"/>
  <c r="Y18" i="22"/>
  <c r="Y32" i="22" s="1"/>
  <c r="W19" i="22"/>
  <c r="Y19" i="22"/>
  <c r="S20" i="22"/>
  <c r="U20" i="22"/>
  <c r="W20" i="22"/>
  <c r="Y20" i="22"/>
  <c r="W21" i="22"/>
  <c r="Y21" i="22"/>
  <c r="AN15" i="22"/>
  <c r="AN24" i="22" s="1"/>
  <c r="AP15" i="22"/>
  <c r="AP24" i="22" s="1"/>
  <c r="AL16" i="22"/>
  <c r="AN16" i="22"/>
  <c r="AP16" i="22"/>
  <c r="AJ17" i="22"/>
  <c r="AJ42" i="22" s="1"/>
  <c r="AN17" i="22"/>
  <c r="AN42" i="22" s="1"/>
  <c r="AP17" i="22"/>
  <c r="AP42" i="22" s="1"/>
  <c r="AL18" i="22"/>
  <c r="AL32" i="22" s="1"/>
  <c r="AN18" i="22"/>
  <c r="AN32" i="22" s="1"/>
  <c r="AP18" i="22"/>
  <c r="AP32" i="22" s="1"/>
  <c r="AJ19" i="22"/>
  <c r="AN19" i="22"/>
  <c r="AP19" i="22"/>
  <c r="AN20" i="22"/>
  <c r="AP20" i="22"/>
  <c r="AJ21" i="22"/>
  <c r="AL21" i="22"/>
  <c r="AN21" i="22"/>
  <c r="AP21" i="22"/>
  <c r="BE15" i="9"/>
  <c r="BF16" i="9"/>
  <c r="BB16" i="9"/>
  <c r="BA16" i="9"/>
  <c r="BF17" i="9"/>
  <c r="BF42" i="9" s="1"/>
  <c r="BB17" i="9"/>
  <c r="BB42" i="9" s="1"/>
  <c r="BF18" i="9"/>
  <c r="BF32" i="9" s="1"/>
  <c r="BB18" i="9"/>
  <c r="BB32" i="9" s="1"/>
  <c r="BA18" i="9"/>
  <c r="BA32" i="9" s="1"/>
  <c r="BF19" i="9"/>
  <c r="BB19" i="9"/>
  <c r="BE19" i="9"/>
  <c r="BG20" i="9"/>
  <c r="BG21" i="20"/>
  <c r="BF21" i="9"/>
  <c r="BB21" i="9"/>
  <c r="BB21" i="22"/>
  <c r="BB20" i="22"/>
  <c r="BB19" i="22"/>
  <c r="G10" i="22"/>
  <c r="I10" i="22"/>
  <c r="H10" i="22"/>
  <c r="BA17" i="22"/>
  <c r="BA42" i="22" s="1"/>
  <c r="BA16" i="22"/>
  <c r="BA15" i="22"/>
  <c r="BA24" i="22" s="1"/>
  <c r="BF20" i="22"/>
  <c r="BB18" i="22"/>
  <c r="BB32" i="22" s="1"/>
  <c r="BB17" i="22"/>
  <c r="BB42" i="22" s="1"/>
  <c r="BF16" i="22"/>
  <c r="BF15" i="22"/>
  <c r="BF24" i="22" s="1"/>
  <c r="BF25" i="22" s="1"/>
  <c r="BG21" i="22"/>
  <c r="BC21" i="22"/>
  <c r="BG20" i="22"/>
  <c r="BC20" i="22"/>
  <c r="BG19" i="22"/>
  <c r="BG18" i="22"/>
  <c r="BG32" i="22" s="1"/>
  <c r="BG17" i="22"/>
  <c r="BG42" i="22" s="1"/>
  <c r="BC17" i="22"/>
  <c r="BC42" i="22" s="1"/>
  <c r="BG16" i="22"/>
  <c r="BC16" i="22"/>
  <c r="BG15" i="22"/>
  <c r="BG24" i="22" s="1"/>
  <c r="BH21" i="22"/>
  <c r="BH20" i="22"/>
  <c r="BH19" i="22"/>
  <c r="BH18" i="22"/>
  <c r="BH32" i="22" s="1"/>
  <c r="BH17" i="22"/>
  <c r="BH42" i="22" s="1"/>
  <c r="BH16" i="22"/>
  <c r="BH15" i="22"/>
  <c r="Z24" i="22"/>
  <c r="Z26" i="22" s="1"/>
  <c r="Z28" i="22" s="1"/>
  <c r="Z43" i="22" s="1"/>
  <c r="BG15" i="20"/>
  <c r="BG24" i="20" s="1"/>
  <c r="BG16" i="20"/>
  <c r="BH16" i="9"/>
  <c r="BG17" i="20"/>
  <c r="BG42" i="20" s="1"/>
  <c r="BD17" i="9"/>
  <c r="BD42" i="9" s="1"/>
  <c r="BH18" i="9"/>
  <c r="BH32" i="9" s="1"/>
  <c r="BG19" i="9"/>
  <c r="BF20" i="9"/>
  <c r="BB20" i="9"/>
  <c r="BE20" i="9"/>
  <c r="BH21" i="9"/>
  <c r="BE21" i="22"/>
  <c r="BE20" i="22"/>
  <c r="BE19" i="22"/>
  <c r="BE18" i="22"/>
  <c r="BE32" i="22" s="1"/>
  <c r="BE17" i="22"/>
  <c r="BE42" i="22" s="1"/>
  <c r="BE16" i="22"/>
  <c r="BE15" i="22"/>
  <c r="BE24" i="22" s="1"/>
  <c r="BE25" i="22" s="1"/>
  <c r="BE27" i="22" s="1"/>
  <c r="BF21" i="22"/>
  <c r="BF19" i="22"/>
  <c r="BF18" i="22"/>
  <c r="BF32" i="22" s="1"/>
  <c r="BF17" i="22"/>
  <c r="BF42" i="22" s="1"/>
  <c r="BB16" i="22"/>
  <c r="BB15" i="22"/>
  <c r="BB24" i="22" s="1"/>
  <c r="F10" i="9"/>
  <c r="E10" i="9"/>
  <c r="C10" i="9"/>
  <c r="F10" i="22"/>
  <c r="H10" i="9"/>
  <c r="G10" i="9"/>
  <c r="B10" i="22"/>
  <c r="J55" i="7"/>
  <c r="J56" i="7" s="1"/>
  <c r="C23" i="7"/>
  <c r="C24" i="7" s="1"/>
  <c r="D51" i="7"/>
  <c r="D57" i="7" s="1"/>
  <c r="K50" i="7"/>
  <c r="K52" i="7" s="1"/>
  <c r="D50" i="7"/>
  <c r="D52" i="7" s="1"/>
  <c r="D53" i="7"/>
  <c r="D54" i="7" s="1"/>
  <c r="I85" i="7"/>
  <c r="I86" i="7"/>
  <c r="I50" i="7"/>
  <c r="F51" i="7"/>
  <c r="E23" i="7"/>
  <c r="E24" i="7" s="1"/>
  <c r="G81" i="7"/>
  <c r="G87" i="7" s="1"/>
  <c r="D80" i="7"/>
  <c r="F50" i="7"/>
  <c r="F52" i="7"/>
  <c r="L50" i="7"/>
  <c r="L52" i="7"/>
  <c r="L23" i="7"/>
  <c r="L24" i="7" s="1"/>
  <c r="L53" i="7"/>
  <c r="L54" i="7" s="1"/>
  <c r="L55" i="7"/>
  <c r="L56" i="7" s="1"/>
  <c r="L58" i="7" s="1"/>
  <c r="BI19" i="20"/>
  <c r="AR19" i="20"/>
  <c r="J19" i="20"/>
  <c r="AA19" i="20"/>
  <c r="J24" i="24"/>
  <c r="J26" i="24" s="1"/>
  <c r="J28" i="24" s="1"/>
  <c r="J43" i="24" s="1"/>
  <c r="C25" i="22"/>
  <c r="C24" i="22"/>
  <c r="G25" i="7"/>
  <c r="G26" i="7" s="1"/>
  <c r="G80" i="7"/>
  <c r="G82" i="7" s="1"/>
  <c r="E85" i="7"/>
  <c r="E86" i="7" s="1"/>
  <c r="E88" i="7" s="1"/>
  <c r="D83" i="7"/>
  <c r="D84" i="7" s="1"/>
  <c r="L80" i="7"/>
  <c r="T24" i="24"/>
  <c r="T25" i="24" s="1"/>
  <c r="G85" i="7"/>
  <c r="G86" i="7"/>
  <c r="G88" i="7" s="1"/>
  <c r="F53" i="7"/>
  <c r="F54" i="7" s="1"/>
  <c r="J80" i="7"/>
  <c r="AK24" i="23"/>
  <c r="AK25" i="23" s="1"/>
  <c r="AK27" i="23" s="1"/>
  <c r="F24" i="9"/>
  <c r="F26" i="9" s="1"/>
  <c r="F28" i="9" s="1"/>
  <c r="F43" i="9" s="1"/>
  <c r="F25" i="9"/>
  <c r="F27" i="9" s="1"/>
  <c r="AP24" i="24"/>
  <c r="AP25" i="24" s="1"/>
  <c r="AP27" i="24" s="1"/>
  <c r="BB24" i="20"/>
  <c r="BB26" i="20" s="1"/>
  <c r="BB28" i="20" s="1"/>
  <c r="BB43" i="20" s="1"/>
  <c r="AS25" i="22"/>
  <c r="C24" i="23"/>
  <c r="C25" i="9"/>
  <c r="AN24" i="20"/>
  <c r="BE24" i="23"/>
  <c r="BE26" i="23" s="1"/>
  <c r="BE28" i="23" s="1"/>
  <c r="BE43" i="23" s="1"/>
  <c r="BF24" i="24"/>
  <c r="BF26" i="24" s="1"/>
  <c r="BF28" i="24" s="1"/>
  <c r="BF43" i="24" s="1"/>
  <c r="AB26" i="20"/>
  <c r="AB28" i="20" s="1"/>
  <c r="AB43" i="20" s="1"/>
  <c r="BI26" i="24"/>
  <c r="BI28" i="24" s="1"/>
  <c r="BI43" i="24" s="1"/>
  <c r="BI25" i="24"/>
  <c r="BI27" i="24" s="1"/>
  <c r="AB26" i="22"/>
  <c r="AB28" i="22" s="1"/>
  <c r="AB43" i="22" s="1"/>
  <c r="AB25" i="22"/>
  <c r="AB27" i="22" s="1"/>
  <c r="AQ24" i="24"/>
  <c r="AQ25" i="24" s="1"/>
  <c r="AN24" i="23"/>
  <c r="AN25" i="23" s="1"/>
  <c r="AN27" i="23" s="1"/>
  <c r="AA25" i="20"/>
  <c r="AA26" i="20"/>
  <c r="AA28" i="20" s="1"/>
  <c r="J25" i="22"/>
  <c r="J27" i="22" s="1"/>
  <c r="E26" i="7"/>
  <c r="D23" i="7"/>
  <c r="D24" i="7" s="1"/>
  <c r="I81" i="7"/>
  <c r="BG31" i="20" s="1"/>
  <c r="I80" i="7"/>
  <c r="I82" i="7"/>
  <c r="C21" i="7"/>
  <c r="C27" i="7" s="1"/>
  <c r="AA24" i="23"/>
  <c r="AA26" i="23" s="1"/>
  <c r="AA28" i="23" s="1"/>
  <c r="AA43" i="23" s="1"/>
  <c r="J24" i="9"/>
  <c r="J26" i="9" s="1"/>
  <c r="J28" i="9" s="1"/>
  <c r="J43" i="9" s="1"/>
  <c r="J32" i="22"/>
  <c r="J24" i="23"/>
  <c r="J26" i="23" s="1"/>
  <c r="J28" i="23" s="1"/>
  <c r="AA24" i="9"/>
  <c r="J51" i="7"/>
  <c r="J57" i="7" s="1"/>
  <c r="J50" i="7"/>
  <c r="J52" i="7" s="1"/>
  <c r="F21" i="7"/>
  <c r="F20" i="7"/>
  <c r="G21" i="7"/>
  <c r="AN31" i="24" s="1"/>
  <c r="G20" i="7"/>
  <c r="G22" i="7"/>
  <c r="C25" i="7"/>
  <c r="C51" i="7"/>
  <c r="E81" i="7"/>
  <c r="E80" i="7"/>
  <c r="E82" i="7"/>
  <c r="J25" i="23"/>
  <c r="J27" i="23" s="1"/>
  <c r="J32" i="23"/>
  <c r="AA24" i="22"/>
  <c r="AA26" i="22" s="1"/>
  <c r="AA28" i="22" s="1"/>
  <c r="AA43" i="22" s="1"/>
  <c r="K25" i="22"/>
  <c r="BF25" i="9"/>
  <c r="BF43" i="9"/>
  <c r="Y25" i="20"/>
  <c r="Y27" i="20" s="1"/>
  <c r="Y26" i="20"/>
  <c r="Y28" i="20" s="1"/>
  <c r="Y43" i="20" s="1"/>
  <c r="BC24" i="22"/>
  <c r="BC26" i="22" s="1"/>
  <c r="BC28" i="22" s="1"/>
  <c r="BE24" i="9"/>
  <c r="BE31" i="9"/>
  <c r="W24" i="9"/>
  <c r="F3" i="9"/>
  <c r="F6" i="9" s="1"/>
  <c r="X24" i="9"/>
  <c r="X26" i="9" s="1"/>
  <c r="X28" i="9" s="1"/>
  <c r="X43" i="9" s="1"/>
  <c r="W32" i="9"/>
  <c r="AN24" i="9"/>
  <c r="AN25" i="9" s="1"/>
  <c r="AN27" i="9" s="1"/>
  <c r="AK24" i="9"/>
  <c r="BF24" i="20"/>
  <c r="BF25" i="20" s="1"/>
  <c r="BF27" i="20" s="1"/>
  <c r="F24" i="20"/>
  <c r="F26" i="20" s="1"/>
  <c r="F28" i="20" s="1"/>
  <c r="F43" i="20" s="1"/>
  <c r="I24" i="9"/>
  <c r="I26" i="9" s="1"/>
  <c r="I28" i="9" s="1"/>
  <c r="I43" i="9" s="1"/>
  <c r="C25" i="23"/>
  <c r="K3" i="9"/>
  <c r="K5" i="9" s="1"/>
  <c r="AB33" i="9" s="1"/>
  <c r="AB41" i="9" s="1"/>
  <c r="K24" i="9"/>
  <c r="AS24" i="9"/>
  <c r="AS25" i="9" s="1"/>
  <c r="AS27" i="9" s="1"/>
  <c r="K24" i="20"/>
  <c r="K25" i="20" s="1"/>
  <c r="K27" i="20" s="1"/>
  <c r="K32" i="23"/>
  <c r="K32" i="24"/>
  <c r="F31" i="20"/>
  <c r="AN31" i="20"/>
  <c r="BF25" i="24"/>
  <c r="BF27" i="24" s="1"/>
  <c r="AN26" i="20"/>
  <c r="AN28" i="20" s="1"/>
  <c r="AN43" i="20" s="1"/>
  <c r="AN25" i="20"/>
  <c r="AN27" i="20" s="1"/>
  <c r="Y31" i="20"/>
  <c r="I87" i="7"/>
  <c r="AA25" i="23"/>
  <c r="AA27" i="23" s="1"/>
  <c r="BC31" i="20"/>
  <c r="AA25" i="9"/>
  <c r="AA27" i="9" s="1"/>
  <c r="AA26" i="9"/>
  <c r="AA28" i="9" s="1"/>
  <c r="AA43" i="9" s="1"/>
  <c r="C26" i="7"/>
  <c r="C28" i="7" s="1"/>
  <c r="AN31" i="23"/>
  <c r="BE31" i="23"/>
  <c r="F31" i="24"/>
  <c r="F25" i="20"/>
  <c r="F27" i="20" s="1"/>
  <c r="F54" i="21"/>
  <c r="F7" i="9"/>
  <c r="BF26" i="20"/>
  <c r="BF28" i="20" s="1"/>
  <c r="BF43" i="20" s="1"/>
  <c r="X25" i="9"/>
  <c r="F5" i="9"/>
  <c r="BE25" i="9"/>
  <c r="BE27" i="9" s="1"/>
  <c r="BE26" i="9"/>
  <c r="BE28" i="9" s="1"/>
  <c r="BE43" i="9" s="1"/>
  <c r="AS26" i="9"/>
  <c r="AS28" i="9"/>
  <c r="AS43" i="9" s="1"/>
  <c r="L10" i="20"/>
  <c r="AX31" i="20" l="1"/>
  <c r="AG31" i="23"/>
  <c r="AW25" i="22"/>
  <c r="AW27" i="22" s="1"/>
  <c r="Q25" i="22"/>
  <c r="BN65" i="1"/>
  <c r="BM18" i="24" s="1"/>
  <c r="BM32" i="24" s="1"/>
  <c r="O25" i="9"/>
  <c r="AF26" i="23"/>
  <c r="AF28" i="23" s="1"/>
  <c r="AF43" i="23" s="1"/>
  <c r="O25" i="1"/>
  <c r="N18" i="22" s="1"/>
  <c r="N32" i="22" s="1"/>
  <c r="BD24" i="22"/>
  <c r="BD31" i="22"/>
  <c r="BD25" i="24"/>
  <c r="BD27" i="24" s="1"/>
  <c r="BD26" i="24"/>
  <c r="BD28" i="24" s="1"/>
  <c r="BD43" i="24" s="1"/>
  <c r="G6" i="22"/>
  <c r="G5" i="22"/>
  <c r="W56" i="1"/>
  <c r="AN56" i="1"/>
  <c r="AM19" i="23"/>
  <c r="W69" i="1"/>
  <c r="BE69" i="1"/>
  <c r="BD19" i="24"/>
  <c r="BE29" i="1"/>
  <c r="M50" i="7"/>
  <c r="M52" i="7" s="1"/>
  <c r="M51" i="7"/>
  <c r="AE19" i="22"/>
  <c r="AF29" i="1"/>
  <c r="BM19" i="20"/>
  <c r="BN43" i="1"/>
  <c r="BP19" i="22"/>
  <c r="BQ29" i="1"/>
  <c r="W31" i="24"/>
  <c r="N19" i="7"/>
  <c r="N20" i="7" s="1"/>
  <c r="BM19" i="9"/>
  <c r="BN16" i="1"/>
  <c r="AH29" i="1"/>
  <c r="AG19" i="22"/>
  <c r="W29" i="1"/>
  <c r="V19" i="22"/>
  <c r="BJ25" i="24"/>
  <c r="G28" i="7"/>
  <c r="P19" i="22"/>
  <c r="Q29" i="1"/>
  <c r="AA19" i="9"/>
  <c r="AB16" i="1"/>
  <c r="AN16" i="1"/>
  <c r="AN43" i="1"/>
  <c r="AM19" i="20"/>
  <c r="BE56" i="1"/>
  <c r="BD19" i="23"/>
  <c r="F29" i="1"/>
  <c r="BK56" i="1"/>
  <c r="BJ19" i="23"/>
  <c r="AD19" i="23"/>
  <c r="AE56" i="1"/>
  <c r="N19" i="22"/>
  <c r="O29" i="1"/>
  <c r="V19" i="20"/>
  <c r="J54" i="7"/>
  <c r="G83" i="7"/>
  <c r="G84" i="7" s="1"/>
  <c r="N25" i="22"/>
  <c r="N27" i="22" s="1"/>
  <c r="N25" i="9"/>
  <c r="BE16" i="1"/>
  <c r="AE19" i="20"/>
  <c r="AF43" i="1"/>
  <c r="BN19" i="20"/>
  <c r="BO43" i="1"/>
  <c r="F31" i="9"/>
  <c r="W31" i="9"/>
  <c r="AN26" i="23"/>
  <c r="AN28" i="23" s="1"/>
  <c r="AN43" i="23" s="1"/>
  <c r="G27" i="7"/>
  <c r="V31" i="22"/>
  <c r="V19" i="23"/>
  <c r="AR19" i="23"/>
  <c r="AS56" i="1"/>
  <c r="I23" i="7"/>
  <c r="I24" i="7" s="1"/>
  <c r="M19" i="9"/>
  <c r="N16" i="1"/>
  <c r="W16" i="1"/>
  <c r="AN29" i="1"/>
  <c r="AC16" i="1"/>
  <c r="AB19" i="9"/>
  <c r="BC25" i="22"/>
  <c r="BC27" i="22" s="1"/>
  <c r="BE31" i="24"/>
  <c r="AN31" i="9"/>
  <c r="BD19" i="9"/>
  <c r="AR19" i="22"/>
  <c r="AS29" i="1"/>
  <c r="BI19" i="22"/>
  <c r="BJ29" i="1"/>
  <c r="AA19" i="23"/>
  <c r="AB56" i="1"/>
  <c r="AC29" i="1"/>
  <c r="AB19" i="22"/>
  <c r="AV43" i="1"/>
  <c r="AU19" i="20"/>
  <c r="AW12" i="1"/>
  <c r="AV18" i="9" s="1"/>
  <c r="AV32" i="9" s="1"/>
  <c r="O12" i="1"/>
  <c r="N18" i="9" s="1"/>
  <c r="N32" i="9" s="1"/>
  <c r="N17" i="9"/>
  <c r="N42" i="9" s="1"/>
  <c r="AW20" i="23"/>
  <c r="AX56" i="1"/>
  <c r="F16" i="1"/>
  <c r="F43" i="1"/>
  <c r="E19" i="20"/>
  <c r="F69" i="1"/>
  <c r="AA25" i="22"/>
  <c r="AA27" i="22" s="1"/>
  <c r="V19" i="24"/>
  <c r="V19" i="9"/>
  <c r="BI19" i="9"/>
  <c r="BJ16" i="1"/>
  <c r="J19" i="22"/>
  <c r="K29" i="1"/>
  <c r="AS69" i="1"/>
  <c r="AR19" i="24"/>
  <c r="K19" i="22"/>
  <c r="L29" i="1"/>
  <c r="D16" i="1"/>
  <c r="U16" i="1"/>
  <c r="T19" i="9"/>
  <c r="AL16" i="1"/>
  <c r="BC16" i="1"/>
  <c r="D43" i="1"/>
  <c r="U43" i="1"/>
  <c r="AL43" i="1"/>
  <c r="BC43" i="1"/>
  <c r="BB19" i="20"/>
  <c r="D56" i="1"/>
  <c r="U56" i="1"/>
  <c r="AL56" i="1"/>
  <c r="AK19" i="23"/>
  <c r="BC56" i="1"/>
  <c r="BB19" i="23"/>
  <c r="AT17" i="24"/>
  <c r="AT42" i="24" s="1"/>
  <c r="AU65" i="1"/>
  <c r="AT18" i="24" s="1"/>
  <c r="AT32" i="24" s="1"/>
  <c r="K16" i="1"/>
  <c r="J19" i="9"/>
  <c r="BE43" i="1"/>
  <c r="BD19" i="20"/>
  <c r="F56" i="1"/>
  <c r="E19" i="23"/>
  <c r="V26" i="20"/>
  <c r="V28" i="20" s="1"/>
  <c r="V43" i="20" s="1"/>
  <c r="BF26" i="22"/>
  <c r="BF28" i="22" s="1"/>
  <c r="BF43" i="22" s="1"/>
  <c r="AR26" i="22"/>
  <c r="AR28" i="22" s="1"/>
  <c r="AR43" i="22" s="1"/>
  <c r="L57" i="7"/>
  <c r="BD19" i="22"/>
  <c r="E19" i="24"/>
  <c r="AM19" i="9"/>
  <c r="AR19" i="9"/>
  <c r="AS16" i="1"/>
  <c r="BJ43" i="1"/>
  <c r="J19" i="24"/>
  <c r="K69" i="1"/>
  <c r="AA19" i="24"/>
  <c r="AB69" i="1"/>
  <c r="AU16" i="24"/>
  <c r="AV65" i="1"/>
  <c r="AU18" i="24" s="1"/>
  <c r="AU32" i="24" s="1"/>
  <c r="J27" i="9"/>
  <c r="BI26" i="9"/>
  <c r="BI28" i="9" s="1"/>
  <c r="BI43" i="9" s="1"/>
  <c r="K56" i="1"/>
  <c r="BI19" i="23"/>
  <c r="BJ56" i="1"/>
  <c r="M27" i="7"/>
  <c r="G16" i="1"/>
  <c r="X16" i="1"/>
  <c r="AO16" i="1"/>
  <c r="BF16" i="1"/>
  <c r="G43" i="1"/>
  <c r="X43" i="1"/>
  <c r="AO43" i="1"/>
  <c r="BF43" i="1"/>
  <c r="G56" i="1"/>
  <c r="X56" i="1"/>
  <c r="AO56" i="1"/>
  <c r="BF56" i="1"/>
  <c r="G69" i="1"/>
  <c r="X69" i="1"/>
  <c r="AO69" i="1"/>
  <c r="BF69" i="1"/>
  <c r="G29" i="1"/>
  <c r="X29" i="1"/>
  <c r="AO29" i="1"/>
  <c r="BF29" i="1"/>
  <c r="L16" i="1"/>
  <c r="AT56" i="1"/>
  <c r="T26" i="24"/>
  <c r="T28" i="24" s="1"/>
  <c r="T43" i="24" s="1"/>
  <c r="AS26" i="22"/>
  <c r="AS28" i="22" s="1"/>
  <c r="AS43" i="22" s="1"/>
  <c r="H49" i="7"/>
  <c r="H55" i="7" s="1"/>
  <c r="H56" i="7" s="1"/>
  <c r="E49" i="7"/>
  <c r="C79" i="7"/>
  <c r="C80" i="7" s="1"/>
  <c r="C82" i="7" s="1"/>
  <c r="K79" i="7"/>
  <c r="J81" i="7"/>
  <c r="H79" i="7"/>
  <c r="AT19" i="9"/>
  <c r="AU16" i="1"/>
  <c r="BK19" i="22"/>
  <c r="BL29" i="1"/>
  <c r="AC19" i="23"/>
  <c r="AD56" i="1"/>
  <c r="AT19" i="24"/>
  <c r="AU69" i="1"/>
  <c r="M19" i="23"/>
  <c r="N56" i="1"/>
  <c r="AU19" i="24"/>
  <c r="AV69" i="1"/>
  <c r="N19" i="24"/>
  <c r="O69" i="1"/>
  <c r="AF19" i="9"/>
  <c r="AG16" i="1"/>
  <c r="O31" i="24"/>
  <c r="AF31" i="24"/>
  <c r="BN19" i="24"/>
  <c r="BO69" i="1"/>
  <c r="P31" i="24"/>
  <c r="BO19" i="24"/>
  <c r="BP69" i="1"/>
  <c r="BO19" i="9"/>
  <c r="BP16" i="1"/>
  <c r="AX20" i="23"/>
  <c r="AY56" i="1"/>
  <c r="R25" i="1"/>
  <c r="Q18" i="22" s="1"/>
  <c r="Q32" i="22" s="1"/>
  <c r="AY19" i="22"/>
  <c r="AZ29" i="1"/>
  <c r="BP19" i="20"/>
  <c r="BQ43" i="1"/>
  <c r="BG27" i="24"/>
  <c r="K43" i="1"/>
  <c r="J25" i="24"/>
  <c r="J27" i="24" s="1"/>
  <c r="H16" i="1"/>
  <c r="Y16" i="1"/>
  <c r="AP16" i="1"/>
  <c r="BG16" i="1"/>
  <c r="H43" i="1"/>
  <c r="Y43" i="1"/>
  <c r="AP43" i="1"/>
  <c r="BG43" i="1"/>
  <c r="H56" i="1"/>
  <c r="Y56" i="1"/>
  <c r="AP56" i="1"/>
  <c r="BG56" i="1"/>
  <c r="H69" i="1"/>
  <c r="Y69" i="1"/>
  <c r="AP69" i="1"/>
  <c r="BG69" i="1"/>
  <c r="H29" i="1"/>
  <c r="Y29" i="1"/>
  <c r="AP29" i="1"/>
  <c r="BG29" i="1"/>
  <c r="AC56" i="1"/>
  <c r="AF12" i="1"/>
  <c r="AE18" i="9" s="1"/>
  <c r="AE32" i="9" s="1"/>
  <c r="AV19" i="9"/>
  <c r="AW16" i="1"/>
  <c r="N19" i="20"/>
  <c r="O43" i="1"/>
  <c r="BM19" i="23"/>
  <c r="BN56" i="1"/>
  <c r="AX43" i="1"/>
  <c r="AF19" i="23"/>
  <c r="AG56" i="1"/>
  <c r="BP19" i="24"/>
  <c r="BQ69" i="1"/>
  <c r="AR25" i="23"/>
  <c r="AR27" i="23" s="1"/>
  <c r="I16" i="1"/>
  <c r="Z16" i="1"/>
  <c r="AQ16" i="1"/>
  <c r="BH16" i="1"/>
  <c r="I43" i="1"/>
  <c r="Z43" i="1"/>
  <c r="AQ43" i="1"/>
  <c r="BH43" i="1"/>
  <c r="I56" i="1"/>
  <c r="Z56" i="1"/>
  <c r="AQ56" i="1"/>
  <c r="BH56" i="1"/>
  <c r="I69" i="1"/>
  <c r="Z69" i="1"/>
  <c r="AQ69" i="1"/>
  <c r="BH69" i="1"/>
  <c r="I29" i="1"/>
  <c r="Z29" i="1"/>
  <c r="AQ29" i="1"/>
  <c r="BH29" i="1"/>
  <c r="BK43" i="1"/>
  <c r="L56" i="1"/>
  <c r="AC19" i="9"/>
  <c r="AD16" i="1"/>
  <c r="AT19" i="22"/>
  <c r="AU29" i="1"/>
  <c r="BK19" i="20"/>
  <c r="BL43" i="1"/>
  <c r="L19" i="23"/>
  <c r="M56" i="1"/>
  <c r="L19" i="24"/>
  <c r="M69" i="1"/>
  <c r="AC19" i="24"/>
  <c r="AD69" i="1"/>
  <c r="N12" i="1"/>
  <c r="M18" i="9" s="1"/>
  <c r="N43" i="1"/>
  <c r="M19" i="24"/>
  <c r="N69" i="1"/>
  <c r="AD19" i="24"/>
  <c r="AE69" i="1"/>
  <c r="O79" i="7"/>
  <c r="N79" i="7"/>
  <c r="AU17" i="20"/>
  <c r="AU42" i="20" s="1"/>
  <c r="BM19" i="22"/>
  <c r="BN29" i="1"/>
  <c r="BN19" i="22"/>
  <c r="BO29" i="1"/>
  <c r="O19" i="23"/>
  <c r="P56" i="1"/>
  <c r="AW19" i="24"/>
  <c r="AX69" i="1"/>
  <c r="AG19" i="24"/>
  <c r="AH69" i="1"/>
  <c r="AX19" i="24"/>
  <c r="AY69" i="1"/>
  <c r="AX19" i="9"/>
  <c r="AY16" i="1"/>
  <c r="P20" i="23"/>
  <c r="Q56" i="1"/>
  <c r="R29" i="1"/>
  <c r="AY19" i="20"/>
  <c r="AZ43" i="1"/>
  <c r="I19" i="9"/>
  <c r="J16" i="1"/>
  <c r="Z19" i="9"/>
  <c r="AA16" i="1"/>
  <c r="AQ19" i="9"/>
  <c r="AR16" i="1"/>
  <c r="BH19" i="9"/>
  <c r="BI16" i="1"/>
  <c r="I19" i="20"/>
  <c r="J43" i="1"/>
  <c r="Z19" i="20"/>
  <c r="AA43" i="1"/>
  <c r="AQ19" i="20"/>
  <c r="AR43" i="1"/>
  <c r="BH19" i="20"/>
  <c r="BI43" i="1"/>
  <c r="I19" i="23"/>
  <c r="J56" i="1"/>
  <c r="Z19" i="23"/>
  <c r="AA56" i="1"/>
  <c r="AQ19" i="23"/>
  <c r="AR56" i="1"/>
  <c r="BH19" i="23"/>
  <c r="BI56" i="1"/>
  <c r="I19" i="24"/>
  <c r="J69" i="1"/>
  <c r="Z19" i="24"/>
  <c r="AA69" i="1"/>
  <c r="AR69" i="1"/>
  <c r="BI69" i="1"/>
  <c r="J29" i="1"/>
  <c r="AA29" i="1"/>
  <c r="AR29" i="1"/>
  <c r="BI29" i="1"/>
  <c r="AT43" i="1"/>
  <c r="BK69" i="1"/>
  <c r="L19" i="9"/>
  <c r="M16" i="1"/>
  <c r="BK28" i="9"/>
  <c r="BK43" i="9" s="1"/>
  <c r="AT31" i="23"/>
  <c r="AV12" i="1"/>
  <c r="AU18" i="9" s="1"/>
  <c r="AU32" i="9" s="1"/>
  <c r="AU19" i="22"/>
  <c r="AV29" i="1"/>
  <c r="BL19" i="22"/>
  <c r="BM29" i="1"/>
  <c r="BL19" i="23"/>
  <c r="BM56" i="1"/>
  <c r="AE43" i="1"/>
  <c r="AE19" i="9"/>
  <c r="AF16" i="1"/>
  <c r="AV19" i="23"/>
  <c r="AW56" i="1"/>
  <c r="BM19" i="24"/>
  <c r="BN69" i="1"/>
  <c r="P43" i="1"/>
  <c r="AG43" i="1"/>
  <c r="AW19" i="22"/>
  <c r="AX29" i="1"/>
  <c r="P19" i="24"/>
  <c r="Q69" i="1"/>
  <c r="BO19" i="22"/>
  <c r="BP29" i="1"/>
  <c r="AG19" i="23"/>
  <c r="AH56" i="1"/>
  <c r="AH19" i="22"/>
  <c r="AI29" i="1"/>
  <c r="AY19" i="24"/>
  <c r="AZ69" i="1"/>
  <c r="BI19" i="24"/>
  <c r="BJ69" i="1"/>
  <c r="B19" i="9"/>
  <c r="C16" i="1"/>
  <c r="S19" i="9"/>
  <c r="T16" i="1"/>
  <c r="AJ19" i="9"/>
  <c r="AK16" i="1"/>
  <c r="BA19" i="9"/>
  <c r="BB16" i="1"/>
  <c r="C43" i="1"/>
  <c r="S19" i="20"/>
  <c r="T43" i="1"/>
  <c r="AJ19" i="20"/>
  <c r="AK43" i="1"/>
  <c r="BA19" i="20"/>
  <c r="BB43" i="1"/>
  <c r="B19" i="23"/>
  <c r="C56" i="1"/>
  <c r="T56" i="1"/>
  <c r="AJ19" i="23"/>
  <c r="AK56" i="1"/>
  <c r="BA19" i="23"/>
  <c r="BB56" i="1"/>
  <c r="C69" i="1"/>
  <c r="S19" i="24"/>
  <c r="T69" i="1"/>
  <c r="AJ26" i="24"/>
  <c r="AJ28" i="24" s="1"/>
  <c r="AJ43" i="24" s="1"/>
  <c r="AJ19" i="24"/>
  <c r="AK69" i="1"/>
  <c r="BA19" i="24"/>
  <c r="BB69" i="1"/>
  <c r="B19" i="22"/>
  <c r="C29" i="1"/>
  <c r="S19" i="22"/>
  <c r="T29" i="1"/>
  <c r="AK29" i="1"/>
  <c r="BA19" i="22"/>
  <c r="BB29" i="1"/>
  <c r="AB19" i="20"/>
  <c r="AC43" i="1"/>
  <c r="AS19" i="24"/>
  <c r="AT69" i="1"/>
  <c r="M29" i="1"/>
  <c r="AC19" i="22"/>
  <c r="AD29" i="1"/>
  <c r="AT19" i="20"/>
  <c r="AU43" i="1"/>
  <c r="BK19" i="23"/>
  <c r="BL56" i="1"/>
  <c r="BL19" i="9"/>
  <c r="BM16" i="1"/>
  <c r="M19" i="22"/>
  <c r="N29" i="1"/>
  <c r="AD19" i="22"/>
  <c r="AE29" i="1"/>
  <c r="AV52" i="1"/>
  <c r="AU18" i="23" s="1"/>
  <c r="AU32" i="23" s="1"/>
  <c r="N23" i="7"/>
  <c r="N24" i="7" s="1"/>
  <c r="BL19" i="20"/>
  <c r="BM43" i="1"/>
  <c r="O19" i="9"/>
  <c r="P16" i="1"/>
  <c r="P29" i="1"/>
  <c r="BN19" i="9"/>
  <c r="BO16" i="1"/>
  <c r="P69" i="1"/>
  <c r="AF19" i="24"/>
  <c r="AG69" i="1"/>
  <c r="AG19" i="9"/>
  <c r="AH16" i="1"/>
  <c r="AI43" i="1"/>
  <c r="AY20" i="23"/>
  <c r="AZ56" i="1"/>
  <c r="D69" i="1"/>
  <c r="U69" i="1"/>
  <c r="AL69" i="1"/>
  <c r="BC69" i="1"/>
  <c r="D29" i="1"/>
  <c r="U29" i="1"/>
  <c r="AL29" i="1"/>
  <c r="BC29" i="1"/>
  <c r="BK16" i="1"/>
  <c r="L43" i="1"/>
  <c r="AB19" i="24"/>
  <c r="AC69" i="1"/>
  <c r="AU19" i="23"/>
  <c r="AV56" i="1"/>
  <c r="N19" i="9"/>
  <c r="O16" i="1"/>
  <c r="AV19" i="22"/>
  <c r="AW29" i="1"/>
  <c r="AV19" i="20"/>
  <c r="AW43" i="1"/>
  <c r="AF56" i="1"/>
  <c r="AV19" i="24"/>
  <c r="AW69" i="1"/>
  <c r="AF19" i="22"/>
  <c r="AG29" i="1"/>
  <c r="BN19" i="23"/>
  <c r="BO56" i="1"/>
  <c r="AX19" i="22"/>
  <c r="AY29" i="1"/>
  <c r="P19" i="9"/>
  <c r="Q16" i="1"/>
  <c r="Q19" i="20"/>
  <c r="R43" i="1"/>
  <c r="AH19" i="24"/>
  <c r="AI69" i="1"/>
  <c r="Q20" i="23"/>
  <c r="R56" i="1"/>
  <c r="AA19" i="22"/>
  <c r="AB29" i="1"/>
  <c r="AS43" i="1"/>
  <c r="AS19" i="22"/>
  <c r="AT29" i="1"/>
  <c r="BJ19" i="22"/>
  <c r="BK29" i="1"/>
  <c r="D19" i="9"/>
  <c r="E16" i="1"/>
  <c r="U19" i="9"/>
  <c r="V16" i="1"/>
  <c r="AL19" i="9"/>
  <c r="AM16" i="1"/>
  <c r="BC19" i="9"/>
  <c r="BD16" i="1"/>
  <c r="E43" i="1"/>
  <c r="V43" i="1"/>
  <c r="AM43" i="1"/>
  <c r="BD43" i="1"/>
  <c r="D25" i="23"/>
  <c r="D27" i="23" s="1"/>
  <c r="D19" i="23"/>
  <c r="E56" i="1"/>
  <c r="U19" i="23"/>
  <c r="V56" i="1"/>
  <c r="AL19" i="23"/>
  <c r="AM56" i="1"/>
  <c r="BC19" i="23"/>
  <c r="BD56" i="1"/>
  <c r="D19" i="24"/>
  <c r="E69" i="1"/>
  <c r="U19" i="24"/>
  <c r="V69" i="1"/>
  <c r="AL19" i="24"/>
  <c r="AM69" i="1"/>
  <c r="BC19" i="24"/>
  <c r="BD69" i="1"/>
  <c r="D19" i="22"/>
  <c r="E29" i="1"/>
  <c r="U19" i="22"/>
  <c r="V29" i="1"/>
  <c r="AL19" i="22"/>
  <c r="AM29" i="1"/>
  <c r="BC19" i="22"/>
  <c r="BD29" i="1"/>
  <c r="AS19" i="9"/>
  <c r="AT16" i="1"/>
  <c r="K19" i="24"/>
  <c r="L69" i="1"/>
  <c r="BK19" i="9"/>
  <c r="BL16" i="1"/>
  <c r="L19" i="20"/>
  <c r="M43" i="1"/>
  <c r="AD43" i="1"/>
  <c r="AT19" i="23"/>
  <c r="AU56" i="1"/>
  <c r="BK19" i="24"/>
  <c r="BL69" i="1"/>
  <c r="AD19" i="9"/>
  <c r="AE16" i="1"/>
  <c r="AU19" i="9"/>
  <c r="AV16" i="1"/>
  <c r="BL19" i="24"/>
  <c r="BM69" i="1"/>
  <c r="N19" i="23"/>
  <c r="O56" i="1"/>
  <c r="AE19" i="24"/>
  <c r="AF69" i="1"/>
  <c r="P12" i="1"/>
  <c r="O18" i="9" s="1"/>
  <c r="O32" i="9" s="1"/>
  <c r="AW19" i="9"/>
  <c r="AX16" i="1"/>
  <c r="Q19" i="24"/>
  <c r="R69" i="1"/>
  <c r="AH21" i="9"/>
  <c r="BP21" i="9"/>
  <c r="AY21" i="9"/>
  <c r="BP20" i="23"/>
  <c r="BQ56" i="1"/>
  <c r="Q19" i="9"/>
  <c r="R16" i="1"/>
  <c r="AX24" i="20"/>
  <c r="BO31" i="20"/>
  <c r="H25" i="7"/>
  <c r="H20" i="7"/>
  <c r="H22" i="7" s="1"/>
  <c r="H21" i="7"/>
  <c r="H23" i="7"/>
  <c r="H24" i="7" s="1"/>
  <c r="BN25" i="24"/>
  <c r="BN27" i="24" s="1"/>
  <c r="BN26" i="24"/>
  <c r="BN28" i="24" s="1"/>
  <c r="BN43" i="24" s="1"/>
  <c r="J58" i="7"/>
  <c r="AV24" i="22"/>
  <c r="AV26" i="22" s="1"/>
  <c r="AV28" i="22" s="1"/>
  <c r="AV43" i="22" s="1"/>
  <c r="L86" i="7"/>
  <c r="E25" i="24"/>
  <c r="E27" i="24" s="1"/>
  <c r="F25" i="7"/>
  <c r="H51" i="7"/>
  <c r="H57" i="7" s="1"/>
  <c r="H53" i="7"/>
  <c r="H54" i="7" s="1"/>
  <c r="K51" i="7"/>
  <c r="K55" i="7"/>
  <c r="K53" i="7"/>
  <c r="K54" i="7" s="1"/>
  <c r="I52" i="7"/>
  <c r="E50" i="7"/>
  <c r="E52" i="7" s="1"/>
  <c r="E55" i="7"/>
  <c r="E51" i="7"/>
  <c r="E53" i="7"/>
  <c r="E54" i="7" s="1"/>
  <c r="C85" i="7"/>
  <c r="C81" i="7"/>
  <c r="C83" i="7"/>
  <c r="C84" i="7" s="1"/>
  <c r="K83" i="7"/>
  <c r="K84" i="7" s="1"/>
  <c r="K81" i="7"/>
  <c r="AA31" i="20" s="1"/>
  <c r="K80" i="7"/>
  <c r="K82" i="7" s="1"/>
  <c r="K85" i="7"/>
  <c r="J85" i="7"/>
  <c r="D81" i="7"/>
  <c r="AK31" i="20" s="1"/>
  <c r="D85" i="7"/>
  <c r="D82" i="7"/>
  <c r="L82" i="7"/>
  <c r="L81" i="7"/>
  <c r="AB25" i="20"/>
  <c r="AB27" i="20" s="1"/>
  <c r="H81" i="7"/>
  <c r="H80" i="7"/>
  <c r="H82" i="7" s="1"/>
  <c r="O23" i="7"/>
  <c r="O24" i="7" s="1"/>
  <c r="O25" i="7"/>
  <c r="O20" i="7"/>
  <c r="O22" i="7" s="1"/>
  <c r="O21" i="7"/>
  <c r="N31" i="9" s="1"/>
  <c r="N21" i="7"/>
  <c r="BL31" i="22" s="1"/>
  <c r="BL26" i="22"/>
  <c r="BL28" i="22" s="1"/>
  <c r="BL43" i="22" s="1"/>
  <c r="N22" i="7"/>
  <c r="O51" i="7"/>
  <c r="O55" i="7"/>
  <c r="O53" i="7"/>
  <c r="O54" i="7" s="1"/>
  <c r="O50" i="7"/>
  <c r="O52" i="7" s="1"/>
  <c r="M83" i="7"/>
  <c r="M84" i="7" s="1"/>
  <c r="M85" i="7"/>
  <c r="AY16" i="22"/>
  <c r="AZ25" i="1"/>
  <c r="AY18" i="22" s="1"/>
  <c r="AY32" i="22" s="1"/>
  <c r="X27" i="9"/>
  <c r="BB26" i="9"/>
  <c r="BB28" i="9" s="1"/>
  <c r="BB43" i="9" s="1"/>
  <c r="F4" i="9"/>
  <c r="BD31" i="23"/>
  <c r="V31" i="23"/>
  <c r="D31" i="20"/>
  <c r="E25" i="20"/>
  <c r="E27" i="20" s="1"/>
  <c r="X33" i="22"/>
  <c r="X41" i="22" s="1"/>
  <c r="X44" i="22" s="1"/>
  <c r="I27" i="9"/>
  <c r="C3" i="9"/>
  <c r="C54" i="21" s="1"/>
  <c r="C68" i="21" s="1"/>
  <c r="C27" i="9"/>
  <c r="BD25" i="22"/>
  <c r="BD27" i="22" s="1"/>
  <c r="T24" i="9"/>
  <c r="T25" i="9" s="1"/>
  <c r="T27" i="9" s="1"/>
  <c r="AC31" i="22"/>
  <c r="AC24" i="22"/>
  <c r="BK24" i="23"/>
  <c r="BK31" i="23"/>
  <c r="N31" i="22"/>
  <c r="P16" i="9"/>
  <c r="Q12" i="1"/>
  <c r="P18" i="9" s="1"/>
  <c r="BD31" i="24"/>
  <c r="F85" i="7"/>
  <c r="F83" i="7"/>
  <c r="F84" i="7" s="1"/>
  <c r="F80" i="7"/>
  <c r="F82" i="7" s="1"/>
  <c r="F81" i="7"/>
  <c r="AK26" i="20"/>
  <c r="AK28" i="20" s="1"/>
  <c r="AK43" i="20" s="1"/>
  <c r="E31" i="9"/>
  <c r="AM31" i="9"/>
  <c r="E87" i="7"/>
  <c r="BB25" i="20"/>
  <c r="BB27" i="20" s="1"/>
  <c r="F75" i="21"/>
  <c r="BF27" i="9"/>
  <c r="H50" i="7"/>
  <c r="H52" i="7" s="1"/>
  <c r="H58" i="7" s="1"/>
  <c r="J82" i="7"/>
  <c r="D20" i="7"/>
  <c r="D22" i="7" s="1"/>
  <c r="D21" i="7"/>
  <c r="D27" i="7" s="1"/>
  <c r="V27" i="20"/>
  <c r="F23" i="7"/>
  <c r="F24" i="7" s="1"/>
  <c r="L17" i="22"/>
  <c r="L42" i="22" s="1"/>
  <c r="M25" i="1"/>
  <c r="L18" i="22" s="1"/>
  <c r="H24" i="20"/>
  <c r="H31" i="20"/>
  <c r="L21" i="7"/>
  <c r="K31" i="23" s="1"/>
  <c r="L25" i="7"/>
  <c r="J25" i="7"/>
  <c r="J23" i="7"/>
  <c r="J24" i="7" s="1"/>
  <c r="C53" i="7"/>
  <c r="C54" i="7" s="1"/>
  <c r="C55" i="7"/>
  <c r="K26" i="20"/>
  <c r="K28" i="20" s="1"/>
  <c r="K43" i="20" s="1"/>
  <c r="E4" i="22"/>
  <c r="E33" i="22" s="1"/>
  <c r="E41" i="22" s="1"/>
  <c r="E31" i="22"/>
  <c r="AK26" i="23"/>
  <c r="AK28" i="23" s="1"/>
  <c r="AK43" i="23" s="1"/>
  <c r="AL31" i="20"/>
  <c r="K26" i="9"/>
  <c r="K28" i="9" s="1"/>
  <c r="K43" i="9" s="1"/>
  <c r="H25" i="9"/>
  <c r="H27" i="9" s="1"/>
  <c r="AS27" i="22"/>
  <c r="Z25" i="22"/>
  <c r="Z27" i="22" s="1"/>
  <c r="T27" i="24"/>
  <c r="H85" i="7"/>
  <c r="H83" i="7"/>
  <c r="H84" i="7" s="1"/>
  <c r="AN33" i="9"/>
  <c r="AN41" i="9" s="1"/>
  <c r="F24" i="24"/>
  <c r="F26" i="24" s="1"/>
  <c r="F28" i="24" s="1"/>
  <c r="F43" i="24" s="1"/>
  <c r="F25" i="24"/>
  <c r="F27" i="24" s="1"/>
  <c r="F3" i="24"/>
  <c r="J21" i="7"/>
  <c r="AQ31" i="24" s="1"/>
  <c r="BL31" i="24"/>
  <c r="BL24" i="24"/>
  <c r="BL26" i="24" s="1"/>
  <c r="BL28" i="24" s="1"/>
  <c r="BL43" i="24" s="1"/>
  <c r="AV31" i="9"/>
  <c r="AF20" i="20"/>
  <c r="BO24" i="9"/>
  <c r="BO26" i="9" s="1"/>
  <c r="BO28" i="9" s="1"/>
  <c r="BO43" i="9" s="1"/>
  <c r="BO31" i="9"/>
  <c r="AK31" i="22"/>
  <c r="BK24" i="20"/>
  <c r="BK31" i="20"/>
  <c r="AD31" i="24"/>
  <c r="AD24" i="24"/>
  <c r="N83" i="7"/>
  <c r="N84" i="7" s="1"/>
  <c r="N81" i="7"/>
  <c r="BL31" i="20" s="1"/>
  <c r="N80" i="7"/>
  <c r="N82" i="7" s="1"/>
  <c r="E31" i="24"/>
  <c r="AM31" i="24"/>
  <c r="S31" i="24"/>
  <c r="F56" i="7"/>
  <c r="F58" i="7" s="1"/>
  <c r="F57" i="7"/>
  <c r="AS27" i="23"/>
  <c r="BJ24" i="20"/>
  <c r="BJ26" i="20" s="1"/>
  <c r="BJ28" i="20" s="1"/>
  <c r="BJ43" i="20" s="1"/>
  <c r="BJ31" i="20"/>
  <c r="K25" i="23"/>
  <c r="K27" i="23" s="1"/>
  <c r="K24" i="23"/>
  <c r="K26" i="23" s="1"/>
  <c r="K28" i="23" s="1"/>
  <c r="K43" i="23" s="1"/>
  <c r="N25" i="7"/>
  <c r="N85" i="7"/>
  <c r="N51" i="7"/>
  <c r="N55" i="7"/>
  <c r="N53" i="7"/>
  <c r="N54" i="7" s="1"/>
  <c r="M55" i="7"/>
  <c r="M53" i="7"/>
  <c r="M54" i="7" s="1"/>
  <c r="AY17" i="9"/>
  <c r="AY42" i="9" s="1"/>
  <c r="AZ12" i="1"/>
  <c r="AY18" i="9" s="1"/>
  <c r="AY32" i="9" s="1"/>
  <c r="AX17" i="9"/>
  <c r="AX42" i="9" s="1"/>
  <c r="AY12" i="1"/>
  <c r="AX18" i="9" s="1"/>
  <c r="AX32" i="9" s="1"/>
  <c r="I88" i="7"/>
  <c r="AM31" i="22"/>
  <c r="S31" i="20"/>
  <c r="I53" i="7"/>
  <c r="I54" i="7" s="1"/>
  <c r="I55" i="7"/>
  <c r="AL25" i="20"/>
  <c r="AL27" i="20" s="1"/>
  <c r="AL26" i="20"/>
  <c r="AL28" i="20" s="1"/>
  <c r="AL43" i="20" s="1"/>
  <c r="BC25" i="20"/>
  <c r="BC27" i="20" s="1"/>
  <c r="BC26" i="20"/>
  <c r="BC28" i="20" s="1"/>
  <c r="BC43" i="20" s="1"/>
  <c r="AM31" i="23"/>
  <c r="AM25" i="9"/>
  <c r="AM27" i="9" s="1"/>
  <c r="D3" i="20"/>
  <c r="K27" i="22"/>
  <c r="D26" i="7"/>
  <c r="D28" i="7" s="1"/>
  <c r="J20" i="7"/>
  <c r="J22" i="7" s="1"/>
  <c r="E3" i="23"/>
  <c r="E57" i="21" s="1"/>
  <c r="E31" i="23"/>
  <c r="AB26" i="23"/>
  <c r="AB28" i="23" s="1"/>
  <c r="AB43" i="23" s="1"/>
  <c r="AB24" i="24"/>
  <c r="K3" i="24"/>
  <c r="AT31" i="24"/>
  <c r="AT24" i="24"/>
  <c r="AT26" i="24" s="1"/>
  <c r="AT28" i="24" s="1"/>
  <c r="AT43" i="24" s="1"/>
  <c r="N24" i="23"/>
  <c r="N26" i="23" s="1"/>
  <c r="N28" i="23" s="1"/>
  <c r="N43" i="23" s="1"/>
  <c r="N31" i="23"/>
  <c r="N25" i="23"/>
  <c r="N27" i="23" s="1"/>
  <c r="BM31" i="24"/>
  <c r="O80" i="7"/>
  <c r="O82" i="7" s="1"/>
  <c r="O83" i="7"/>
  <c r="O84" i="7" s="1"/>
  <c r="O81" i="7"/>
  <c r="BM31" i="20" s="1"/>
  <c r="O85" i="7"/>
  <c r="BI15" i="20"/>
  <c r="K7" i="9"/>
  <c r="BJ33" i="9" s="1"/>
  <c r="BJ41" i="9" s="1"/>
  <c r="C27" i="23"/>
  <c r="C50" i="7"/>
  <c r="C52" i="7" s="1"/>
  <c r="F22" i="7"/>
  <c r="J83" i="7"/>
  <c r="J84" i="7" s="1"/>
  <c r="I51" i="7"/>
  <c r="L20" i="7"/>
  <c r="L22" i="7" s="1"/>
  <c r="D58" i="7"/>
  <c r="K21" i="7"/>
  <c r="K20" i="7"/>
  <c r="K22" i="7" s="1"/>
  <c r="K23" i="7"/>
  <c r="K24" i="7" s="1"/>
  <c r="K25" i="7"/>
  <c r="BI25" i="23"/>
  <c r="BI27" i="23" s="1"/>
  <c r="BI26" i="23"/>
  <c r="BI28" i="23" s="1"/>
  <c r="BI43" i="23" s="1"/>
  <c r="AO33" i="22"/>
  <c r="AO41" i="22" s="1"/>
  <c r="C26" i="22"/>
  <c r="C28" i="22" s="1"/>
  <c r="C43" i="22" s="1"/>
  <c r="S31" i="23"/>
  <c r="E21" i="7"/>
  <c r="K26" i="22"/>
  <c r="K28" i="22" s="1"/>
  <c r="K43" i="22" s="1"/>
  <c r="M26" i="7"/>
  <c r="M28" i="7" s="1"/>
  <c r="M26" i="23"/>
  <c r="M28" i="23" s="1"/>
  <c r="M43" i="23" s="1"/>
  <c r="O27" i="9"/>
  <c r="AG39" i="1"/>
  <c r="AF18" i="20" s="1"/>
  <c r="AF32" i="20" s="1"/>
  <c r="AX39" i="1"/>
  <c r="AW18" i="20" s="1"/>
  <c r="AW32" i="20" s="1"/>
  <c r="G50" i="7"/>
  <c r="G52" i="7" s="1"/>
  <c r="I20" i="7"/>
  <c r="I22" i="7" s="1"/>
  <c r="AQ27" i="24"/>
  <c r="C26" i="23"/>
  <c r="C28" i="23" s="1"/>
  <c r="C43" i="23" s="1"/>
  <c r="C27" i="22"/>
  <c r="I25" i="7"/>
  <c r="BF27" i="22"/>
  <c r="G3" i="9"/>
  <c r="G6" i="9" s="1"/>
  <c r="AO33" i="9" s="1"/>
  <c r="V25" i="23"/>
  <c r="V27" i="23" s="1"/>
  <c r="L83" i="7"/>
  <c r="L84" i="7" s="1"/>
  <c r="AT31" i="9"/>
  <c r="M65" i="1"/>
  <c r="L18" i="24" s="1"/>
  <c r="L32" i="24" s="1"/>
  <c r="BM12" i="1"/>
  <c r="BL18" i="9" s="1"/>
  <c r="BL32" i="9" s="1"/>
  <c r="BN31" i="24"/>
  <c r="Q65" i="1"/>
  <c r="P18" i="24" s="1"/>
  <c r="Q26" i="9"/>
  <c r="Q28" i="9" s="1"/>
  <c r="Q43" i="9" s="1"/>
  <c r="G51" i="7"/>
  <c r="I21" i="7"/>
  <c r="H31" i="9" s="1"/>
  <c r="BJ27" i="24"/>
  <c r="F31" i="23"/>
  <c r="C26" i="24"/>
  <c r="C28" i="24" s="1"/>
  <c r="C43" i="24" s="1"/>
  <c r="E25" i="9"/>
  <c r="E27" i="9" s="1"/>
  <c r="E20" i="7"/>
  <c r="E22" i="7" s="1"/>
  <c r="E28" i="7" s="1"/>
  <c r="M31" i="9"/>
  <c r="BM25" i="1"/>
  <c r="BL18" i="22" s="1"/>
  <c r="BL32" i="22" s="1"/>
  <c r="BL17" i="20"/>
  <c r="BL42" i="20" s="1"/>
  <c r="BP17" i="23"/>
  <c r="BP42" i="23" s="1"/>
  <c r="BQ52" i="1"/>
  <c r="G55" i="7"/>
  <c r="C26" i="9"/>
  <c r="C28" i="9" s="1"/>
  <c r="C43" i="9" s="1"/>
  <c r="Q26" i="24"/>
  <c r="Q28" i="24" s="1"/>
  <c r="Q43" i="24" s="1"/>
  <c r="BH31" i="23"/>
  <c r="Q27" i="22"/>
  <c r="BA31" i="23"/>
  <c r="K4" i="9"/>
  <c r="K33" i="9" s="1"/>
  <c r="K41" i="9" s="1"/>
  <c r="K44" i="9" s="1"/>
  <c r="AU39" i="1"/>
  <c r="AT18" i="20" s="1"/>
  <c r="AT32" i="20" s="1"/>
  <c r="AD16" i="20"/>
  <c r="BM31" i="22"/>
  <c r="N25" i="20"/>
  <c r="N27" i="20" s="1"/>
  <c r="BM31" i="23"/>
  <c r="Q16" i="22"/>
  <c r="AA27" i="20"/>
  <c r="G31" i="22"/>
  <c r="AA31" i="23"/>
  <c r="AU52" i="1"/>
  <c r="AT18" i="23" s="1"/>
  <c r="AT32" i="23" s="1"/>
  <c r="AE12" i="1"/>
  <c r="AD18" i="9" s="1"/>
  <c r="AD32" i="9" s="1"/>
  <c r="N25" i="1"/>
  <c r="M18" i="22" s="1"/>
  <c r="N27" i="9"/>
  <c r="BO12" i="1"/>
  <c r="BN18" i="9" s="1"/>
  <c r="BN32" i="9" s="1"/>
  <c r="BO31" i="23"/>
  <c r="BO24" i="23"/>
  <c r="BO25" i="23" s="1"/>
  <c r="BO27" i="23" s="1"/>
  <c r="N24" i="24"/>
  <c r="N26" i="24" s="1"/>
  <c r="N28" i="24" s="1"/>
  <c r="N43" i="24" s="1"/>
  <c r="N25" i="24"/>
  <c r="N27" i="24" s="1"/>
  <c r="N31" i="24"/>
  <c r="BP18" i="23"/>
  <c r="BP32" i="23" s="1"/>
  <c r="AF65" i="1"/>
  <c r="AE18" i="24" s="1"/>
  <c r="AE32" i="24" s="1"/>
  <c r="AI25" i="1"/>
  <c r="AH18" i="22" s="1"/>
  <c r="AH32" i="22" s="1"/>
  <c r="AH16" i="23"/>
  <c r="AF52" i="1"/>
  <c r="AE18" i="23" s="1"/>
  <c r="AE32" i="23" s="1"/>
  <c r="AW31" i="22"/>
  <c r="BO27" i="20"/>
  <c r="BQ65" i="1"/>
  <c r="BP18" i="24" s="1"/>
  <c r="BP32" i="24" s="1"/>
  <c r="AW52" i="1"/>
  <c r="AV18" i="23" s="1"/>
  <c r="AV32" i="23" s="1"/>
  <c r="BN52" i="1"/>
  <c r="BM18" i="23" s="1"/>
  <c r="BM32" i="23" s="1"/>
  <c r="BN31" i="23"/>
  <c r="Q26" i="23"/>
  <c r="Q28" i="23" s="1"/>
  <c r="Q43" i="23" s="1"/>
  <c r="BA25" i="22"/>
  <c r="BA27" i="22" s="1"/>
  <c r="BA26" i="22"/>
  <c r="BA28" i="22" s="1"/>
  <c r="BA43" i="22" s="1"/>
  <c r="BI24" i="20"/>
  <c r="BI31" i="20"/>
  <c r="AR25" i="24"/>
  <c r="AR27" i="24" s="1"/>
  <c r="AR26" i="24"/>
  <c r="AR28" i="24" s="1"/>
  <c r="AR43" i="24" s="1"/>
  <c r="BH24" i="9"/>
  <c r="BH31" i="9"/>
  <c r="I31" i="24"/>
  <c r="I3" i="24"/>
  <c r="I4" i="24" s="1"/>
  <c r="I24" i="24"/>
  <c r="I26" i="24" s="1"/>
  <c r="I28" i="24" s="1"/>
  <c r="I43" i="24" s="1"/>
  <c r="I25" i="24"/>
  <c r="I27" i="24" s="1"/>
  <c r="S31" i="9"/>
  <c r="S24" i="9"/>
  <c r="B31" i="23"/>
  <c r="B25" i="23"/>
  <c r="B27" i="23" s="1"/>
  <c r="B24" i="23"/>
  <c r="B26" i="23" s="1"/>
  <c r="B28" i="23" s="1"/>
  <c r="B43" i="23" s="1"/>
  <c r="B31" i="24"/>
  <c r="B24" i="24"/>
  <c r="B26" i="24" s="1"/>
  <c r="B28" i="24" s="1"/>
  <c r="B43" i="24" s="1"/>
  <c r="B25" i="24"/>
  <c r="B27" i="24" s="1"/>
  <c r="BA24" i="24"/>
  <c r="BA25" i="24" s="1"/>
  <c r="BA27" i="24" s="1"/>
  <c r="BA31" i="24"/>
  <c r="S24" i="22"/>
  <c r="S26" i="22" s="1"/>
  <c r="S28" i="22" s="1"/>
  <c r="S43" i="22" s="1"/>
  <c r="B3" i="22"/>
  <c r="B55" i="21" s="1"/>
  <c r="B69" i="21" s="1"/>
  <c r="S31" i="22"/>
  <c r="AJ24" i="22"/>
  <c r="AJ31" i="22"/>
  <c r="AB32" i="24"/>
  <c r="AU26" i="9"/>
  <c r="AU28" i="9" s="1"/>
  <c r="AU43" i="9" s="1"/>
  <c r="AU25" i="9"/>
  <c r="AU27" i="9" s="1"/>
  <c r="V31" i="9"/>
  <c r="AD15" i="20"/>
  <c r="M3" i="20" s="1"/>
  <c r="M4" i="20" s="1"/>
  <c r="BM16" i="9"/>
  <c r="BN12" i="1"/>
  <c r="BM18" i="9" s="1"/>
  <c r="BM32" i="9" s="1"/>
  <c r="BO16" i="24"/>
  <c r="BP65" i="1"/>
  <c r="BO18" i="24" s="1"/>
  <c r="BO32" i="24" s="1"/>
  <c r="AY31" i="22"/>
  <c r="AY24" i="22"/>
  <c r="AH16" i="24"/>
  <c r="AI65" i="1"/>
  <c r="AH18" i="24" s="1"/>
  <c r="AH32" i="24" s="1"/>
  <c r="AB25" i="23"/>
  <c r="AB27" i="23" s="1"/>
  <c r="M31" i="22"/>
  <c r="M24" i="22"/>
  <c r="M26" i="22" s="1"/>
  <c r="M28" i="22" s="1"/>
  <c r="M43" i="22" s="1"/>
  <c r="I31" i="23"/>
  <c r="Q16" i="24"/>
  <c r="R65" i="1"/>
  <c r="Q18" i="24" s="1"/>
  <c r="Q32" i="24" s="1"/>
  <c r="AQ15" i="20"/>
  <c r="AQ31" i="20" s="1"/>
  <c r="L24" i="22"/>
  <c r="L26" i="22" s="1"/>
  <c r="L28" i="22" s="1"/>
  <c r="L43" i="22" s="1"/>
  <c r="L25" i="22"/>
  <c r="L27" i="22" s="1"/>
  <c r="AC17" i="23"/>
  <c r="AC42" i="23" s="1"/>
  <c r="AD52" i="1"/>
  <c r="AC18" i="23" s="1"/>
  <c r="AC32" i="23" s="1"/>
  <c r="AW21" i="20"/>
  <c r="AX24" i="24"/>
  <c r="AX31" i="24"/>
  <c r="K58" i="21"/>
  <c r="K72" i="21" s="1"/>
  <c r="BE33" i="9"/>
  <c r="BE41" i="9" s="1"/>
  <c r="BE44" i="9" s="1"/>
  <c r="F31" i="22"/>
  <c r="C7" i="9"/>
  <c r="BB33" i="9" s="1"/>
  <c r="BB41" i="9" s="1"/>
  <c r="BB44" i="9" s="1"/>
  <c r="BB50" i="9" s="1"/>
  <c r="BB34" i="9" s="1"/>
  <c r="BB35" i="9" s="1"/>
  <c r="BB36" i="9" s="1"/>
  <c r="E25" i="23"/>
  <c r="E27" i="23" s="1"/>
  <c r="AR31" i="23"/>
  <c r="B24" i="22"/>
  <c r="B26" i="22" s="1"/>
  <c r="B28" i="22" s="1"/>
  <c r="B43" i="22" s="1"/>
  <c r="E3" i="9"/>
  <c r="E5" i="9" s="1"/>
  <c r="V33" i="9" s="1"/>
  <c r="V41" i="9" s="1"/>
  <c r="F25" i="22"/>
  <c r="F27" i="22" s="1"/>
  <c r="AR26" i="23"/>
  <c r="AR28" i="23" s="1"/>
  <c r="AR43" i="23" s="1"/>
  <c r="E24" i="23"/>
  <c r="E26" i="23" s="1"/>
  <c r="E28" i="23" s="1"/>
  <c r="E43" i="23" s="1"/>
  <c r="BI25" i="9"/>
  <c r="BI27" i="9" s="1"/>
  <c r="BK17" i="22"/>
  <c r="BK42" i="22" s="1"/>
  <c r="BL25" i="1"/>
  <c r="BK18" i="22" s="1"/>
  <c r="BK32" i="22" s="1"/>
  <c r="AC24" i="20"/>
  <c r="AC31" i="20"/>
  <c r="AT25" i="24"/>
  <c r="AT27" i="24" s="1"/>
  <c r="AU31" i="9"/>
  <c r="BL16" i="23"/>
  <c r="BM52" i="1"/>
  <c r="BL18" i="23" s="1"/>
  <c r="BL32" i="23" s="1"/>
  <c r="BL16" i="24"/>
  <c r="BM65" i="1"/>
  <c r="BL18" i="24" s="1"/>
  <c r="BL32" i="24" s="1"/>
  <c r="AE24" i="9"/>
  <c r="AE31" i="9"/>
  <c r="AE31" i="23"/>
  <c r="AE24" i="23"/>
  <c r="AV31" i="23"/>
  <c r="AV24" i="23"/>
  <c r="AV26" i="23" s="1"/>
  <c r="AV28" i="23" s="1"/>
  <c r="AV43" i="23" s="1"/>
  <c r="AF16" i="9"/>
  <c r="AG12" i="1"/>
  <c r="AF18" i="9" s="1"/>
  <c r="AF32" i="9" s="1"/>
  <c r="AH31" i="23"/>
  <c r="AH24" i="23"/>
  <c r="AH25" i="23" s="1"/>
  <c r="AH27" i="23" s="1"/>
  <c r="BK16" i="23"/>
  <c r="BL52" i="1"/>
  <c r="BK18" i="23" s="1"/>
  <c r="BK32" i="23" s="1"/>
  <c r="AV16" i="22"/>
  <c r="AW25" i="1"/>
  <c r="AV18" i="22" s="1"/>
  <c r="AV32" i="22" s="1"/>
  <c r="AN26" i="9"/>
  <c r="AN28" i="9" s="1"/>
  <c r="AN43" i="9" s="1"/>
  <c r="AN44" i="9" s="1"/>
  <c r="AN31" i="22"/>
  <c r="K6" i="9"/>
  <c r="AS33" i="9" s="1"/>
  <c r="AS41" i="9" s="1"/>
  <c r="AJ31" i="24"/>
  <c r="AJ31" i="23"/>
  <c r="G55" i="21"/>
  <c r="AJ25" i="24"/>
  <c r="AJ27" i="24" s="1"/>
  <c r="D3" i="22"/>
  <c r="W31" i="23"/>
  <c r="J3" i="9"/>
  <c r="J54" i="21" s="1"/>
  <c r="J68" i="21" s="1"/>
  <c r="J3" i="23"/>
  <c r="J5" i="23" s="1"/>
  <c r="AA33" i="23" s="1"/>
  <c r="AA41" i="23" s="1"/>
  <c r="AS26" i="23"/>
  <c r="AS28" i="23" s="1"/>
  <c r="AS43" i="23" s="1"/>
  <c r="AV16" i="20"/>
  <c r="AW39" i="1"/>
  <c r="AV18" i="20" s="1"/>
  <c r="AV32" i="20" s="1"/>
  <c r="AE24" i="24"/>
  <c r="AE25" i="24" s="1"/>
  <c r="AE27" i="24" s="1"/>
  <c r="AE31" i="24"/>
  <c r="BP24" i="9"/>
  <c r="BP26" i="9" s="1"/>
  <c r="BP28" i="9" s="1"/>
  <c r="BP43" i="9" s="1"/>
  <c r="BP31" i="9"/>
  <c r="BP16" i="20"/>
  <c r="BQ39" i="1"/>
  <c r="BP18" i="20" s="1"/>
  <c r="BP32" i="20" s="1"/>
  <c r="P31" i="9"/>
  <c r="P25" i="9"/>
  <c r="P27" i="9" s="1"/>
  <c r="P24" i="9"/>
  <c r="P26" i="9" s="1"/>
  <c r="P28" i="9" s="1"/>
  <c r="P43" i="9" s="1"/>
  <c r="K3" i="23"/>
  <c r="W31" i="20"/>
  <c r="AJ15" i="20"/>
  <c r="O25" i="20"/>
  <c r="O27" i="20" s="1"/>
  <c r="O26" i="20"/>
  <c r="O28" i="20" s="1"/>
  <c r="O43" i="20" s="1"/>
  <c r="F33" i="9"/>
  <c r="F41" i="9" s="1"/>
  <c r="F44" i="9" s="1"/>
  <c r="F50" i="9" s="1"/>
  <c r="F34" i="9" s="1"/>
  <c r="F35" i="9" s="1"/>
  <c r="Y31" i="22"/>
  <c r="B31" i="22"/>
  <c r="AQ26" i="24"/>
  <c r="AQ28" i="24" s="1"/>
  <c r="G7" i="22"/>
  <c r="BF33" i="22" s="1"/>
  <c r="BF41" i="22" s="1"/>
  <c r="BA31" i="22"/>
  <c r="C25" i="24"/>
  <c r="C27" i="24" s="1"/>
  <c r="G24" i="20"/>
  <c r="G26" i="20" s="1"/>
  <c r="G28" i="20" s="1"/>
  <c r="G43" i="20" s="1"/>
  <c r="AR31" i="24"/>
  <c r="AQ31" i="9"/>
  <c r="AQ25" i="9"/>
  <c r="AQ27" i="9" s="1"/>
  <c r="BH24" i="23"/>
  <c r="BA15" i="20"/>
  <c r="I15" i="20"/>
  <c r="AC24" i="24"/>
  <c r="AC31" i="24"/>
  <c r="AM33" i="22"/>
  <c r="AM41" i="22" s="1"/>
  <c r="BE31" i="22"/>
  <c r="BH15" i="20"/>
  <c r="AE24" i="22"/>
  <c r="AE31" i="22"/>
  <c r="AW24" i="9"/>
  <c r="AW31" i="9"/>
  <c r="K6" i="24"/>
  <c r="AS33" i="24" s="1"/>
  <c r="AS41" i="24" s="1"/>
  <c r="E5" i="22"/>
  <c r="BD31" i="9"/>
  <c r="AP31" i="20"/>
  <c r="BE25" i="23"/>
  <c r="BE27" i="23" s="1"/>
  <c r="BA31" i="9"/>
  <c r="I3" i="23"/>
  <c r="H3" i="20"/>
  <c r="H7" i="20" s="1"/>
  <c r="BG33" i="20" s="1"/>
  <c r="BG41" i="20" s="1"/>
  <c r="I25" i="22"/>
  <c r="I27" i="22" s="1"/>
  <c r="I25" i="23"/>
  <c r="I27" i="23" s="1"/>
  <c r="Z15" i="20"/>
  <c r="L31" i="22"/>
  <c r="AF24" i="24"/>
  <c r="BP16" i="9"/>
  <c r="BQ12" i="1"/>
  <c r="BP18" i="9" s="1"/>
  <c r="BP32" i="9" s="1"/>
  <c r="Q24" i="22"/>
  <c r="Q26" i="22" s="1"/>
  <c r="Q28" i="22" s="1"/>
  <c r="Q43" i="22" s="1"/>
  <c r="Q31" i="22"/>
  <c r="AF17" i="24"/>
  <c r="AF42" i="24" s="1"/>
  <c r="AG65" i="1"/>
  <c r="AF18" i="24" s="1"/>
  <c r="K54" i="21"/>
  <c r="K68" i="21" s="1"/>
  <c r="W33" i="9"/>
  <c r="W41" i="9" s="1"/>
  <c r="E7" i="22"/>
  <c r="BD33" i="22" s="1"/>
  <c r="BD41" i="22" s="1"/>
  <c r="AP26" i="24"/>
  <c r="AP28" i="24" s="1"/>
  <c r="AP43" i="24" s="1"/>
  <c r="AS31" i="23"/>
  <c r="BI31" i="9"/>
  <c r="M17" i="23"/>
  <c r="M42" i="23" s="1"/>
  <c r="N52" i="1"/>
  <c r="M18" i="23" s="1"/>
  <c r="M32" i="23" s="1"/>
  <c r="BM16" i="20"/>
  <c r="BN39" i="1"/>
  <c r="BM18" i="20" s="1"/>
  <c r="BM32" i="20" s="1"/>
  <c r="BN17" i="24"/>
  <c r="BN42" i="24" s="1"/>
  <c r="BO65" i="1"/>
  <c r="BN18" i="24" s="1"/>
  <c r="BN32" i="24" s="1"/>
  <c r="AG31" i="22"/>
  <c r="AG24" i="22"/>
  <c r="AG26" i="22" s="1"/>
  <c r="AG28" i="22" s="1"/>
  <c r="AG43" i="22" s="1"/>
  <c r="BO17" i="22"/>
  <c r="BO42" i="22" s="1"/>
  <c r="BP25" i="1"/>
  <c r="BO18" i="22" s="1"/>
  <c r="BO32" i="22" s="1"/>
  <c r="P25" i="1"/>
  <c r="O18" i="22" s="1"/>
  <c r="AY16" i="23"/>
  <c r="AH12" i="1"/>
  <c r="AG18" i="9" s="1"/>
  <c r="AG32" i="9" s="1"/>
  <c r="BP15" i="20"/>
  <c r="BP24" i="20" s="1"/>
  <c r="AT16" i="20"/>
  <c r="BK16" i="20"/>
  <c r="BL65" i="1"/>
  <c r="BK18" i="24" s="1"/>
  <c r="BK32" i="24" s="1"/>
  <c r="N39" i="1"/>
  <c r="M18" i="20" s="1"/>
  <c r="M32" i="20" s="1"/>
  <c r="AZ65" i="1"/>
  <c r="AY18" i="24" s="1"/>
  <c r="AY32" i="24" s="1"/>
  <c r="M3" i="22"/>
  <c r="M6" i="22" s="1"/>
  <c r="P15" i="20"/>
  <c r="P31" i="20" s="1"/>
  <c r="R39" i="1"/>
  <c r="Q18" i="20" s="1"/>
  <c r="AE65" i="1"/>
  <c r="AD18" i="24" s="1"/>
  <c r="AD32" i="24" s="1"/>
  <c r="AZ39" i="1"/>
  <c r="AY18" i="20" s="1"/>
  <c r="AY32" i="20" s="1"/>
  <c r="BL39" i="1"/>
  <c r="BK18" i="20" s="1"/>
  <c r="BK32" i="20" s="1"/>
  <c r="AY65" i="1"/>
  <c r="AX18" i="24" s="1"/>
  <c r="AX32" i="24" s="1"/>
  <c r="BP16" i="23"/>
  <c r="AU12" i="1"/>
  <c r="AT18" i="9" s="1"/>
  <c r="AT32" i="9" s="1"/>
  <c r="BE50" i="9"/>
  <c r="BE34" i="9" s="1"/>
  <c r="BE35" i="9" s="1"/>
  <c r="BE36" i="9" s="1"/>
  <c r="BE37" i="9" s="1"/>
  <c r="BE47" i="9" s="1"/>
  <c r="BE48" i="9" s="1"/>
  <c r="G24" i="24"/>
  <c r="G26" i="24" s="1"/>
  <c r="G28" i="24" s="1"/>
  <c r="G43" i="24" s="1"/>
  <c r="G31" i="24"/>
  <c r="BG24" i="23"/>
  <c r="BI32" i="23"/>
  <c r="AV24" i="20"/>
  <c r="E55" i="21"/>
  <c r="AR31" i="20"/>
  <c r="G24" i="22"/>
  <c r="G26" i="22" s="1"/>
  <c r="G28" i="22" s="1"/>
  <c r="G43" i="22" s="1"/>
  <c r="G25" i="22"/>
  <c r="G27" i="22" s="1"/>
  <c r="G4" i="22"/>
  <c r="X31" i="20"/>
  <c r="G3" i="20"/>
  <c r="X24" i="20"/>
  <c r="X26" i="20" s="1"/>
  <c r="X28" i="20" s="1"/>
  <c r="X43" i="20" s="1"/>
  <c r="K24" i="24"/>
  <c r="K26" i="24" s="1"/>
  <c r="K28" i="24" s="1"/>
  <c r="K43" i="24" s="1"/>
  <c r="K25" i="24"/>
  <c r="K27" i="24" s="1"/>
  <c r="AR24" i="9"/>
  <c r="AR31" i="9"/>
  <c r="L31" i="24"/>
  <c r="BM24" i="9"/>
  <c r="BM31" i="9"/>
  <c r="B3" i="9"/>
  <c r="B6" i="9" s="1"/>
  <c r="AJ33" i="9" s="1"/>
  <c r="B31" i="9"/>
  <c r="B25" i="9"/>
  <c r="B27" i="9" s="1"/>
  <c r="B24" i="9"/>
  <c r="B26" i="9" s="1"/>
  <c r="B28" i="9" s="1"/>
  <c r="B43" i="9" s="1"/>
  <c r="E32" i="20"/>
  <c r="BI24" i="22"/>
  <c r="BI31" i="22"/>
  <c r="J3" i="22"/>
  <c r="E5" i="23"/>
  <c r="V33" i="23" s="1"/>
  <c r="V41" i="23" s="1"/>
  <c r="V44" i="23" s="1"/>
  <c r="E7" i="23"/>
  <c r="BD33" i="23" s="1"/>
  <c r="BD41" i="23" s="1"/>
  <c r="E4" i="23"/>
  <c r="E24" i="22"/>
  <c r="E26" i="22" s="1"/>
  <c r="E28" i="22" s="1"/>
  <c r="E43" i="22" s="1"/>
  <c r="E25" i="22"/>
  <c r="E27" i="22" s="1"/>
  <c r="C31" i="20"/>
  <c r="C24" i="20"/>
  <c r="C3" i="20"/>
  <c r="C56" i="21" s="1"/>
  <c r="G24" i="9"/>
  <c r="G26" i="9" s="1"/>
  <c r="G28" i="9" s="1"/>
  <c r="G43" i="9" s="1"/>
  <c r="G31" i="9"/>
  <c r="BB26" i="23"/>
  <c r="BB28" i="23" s="1"/>
  <c r="BB43" i="23" s="1"/>
  <c r="BB25" i="23"/>
  <c r="BB27" i="23" s="1"/>
  <c r="L31" i="23"/>
  <c r="M4" i="22"/>
  <c r="M33" i="22" s="1"/>
  <c r="M41" i="22" s="1"/>
  <c r="M44" i="22" s="1"/>
  <c r="BO31" i="22"/>
  <c r="BO24" i="22"/>
  <c r="AX31" i="23"/>
  <c r="AX24" i="23"/>
  <c r="AN50" i="9"/>
  <c r="AN34" i="9" s="1"/>
  <c r="AN35" i="9" s="1"/>
  <c r="BG31" i="23"/>
  <c r="J7" i="23"/>
  <c r="BI33" i="23" s="1"/>
  <c r="BI41" i="23" s="1"/>
  <c r="J4" i="23"/>
  <c r="BB26" i="22"/>
  <c r="BB28" i="22" s="1"/>
  <c r="BB43" i="22" s="1"/>
  <c r="BB25" i="22"/>
  <c r="BB27" i="22" s="1"/>
  <c r="W24" i="22"/>
  <c r="W31" i="22"/>
  <c r="F3" i="22"/>
  <c r="F5" i="22" s="1"/>
  <c r="W33" i="22" s="1"/>
  <c r="W41" i="22" s="1"/>
  <c r="H25" i="23"/>
  <c r="H27" i="23" s="1"/>
  <c r="H24" i="23"/>
  <c r="H26" i="23" s="1"/>
  <c r="H28" i="23" s="1"/>
  <c r="H43" i="23" s="1"/>
  <c r="AO24" i="23"/>
  <c r="AO25" i="23" s="1"/>
  <c r="AO27" i="23" s="1"/>
  <c r="AO31" i="23"/>
  <c r="AJ24" i="9"/>
  <c r="AJ31" i="9"/>
  <c r="BJ24" i="9"/>
  <c r="BJ25" i="9" s="1"/>
  <c r="BJ27" i="9" s="1"/>
  <c r="BJ31" i="9"/>
  <c r="BJ32" i="20"/>
  <c r="L25" i="9"/>
  <c r="L27" i="9" s="1"/>
  <c r="L31" i="9"/>
  <c r="AF31" i="9"/>
  <c r="AF24" i="9"/>
  <c r="H3" i="23"/>
  <c r="H7" i="23" s="1"/>
  <c r="BG33" i="23" s="1"/>
  <c r="BG41" i="23" s="1"/>
  <c r="AA44" i="23"/>
  <c r="AA50" i="23" s="1"/>
  <c r="AA34" i="23" s="1"/>
  <c r="AA35" i="23" s="1"/>
  <c r="AA36" i="23" s="1"/>
  <c r="AA37" i="23" s="1"/>
  <c r="AA47" i="23" s="1"/>
  <c r="AA48" i="23" s="1"/>
  <c r="G25" i="9"/>
  <c r="G27" i="9" s="1"/>
  <c r="B31" i="20"/>
  <c r="BE24" i="20"/>
  <c r="F3" i="20"/>
  <c r="AR26" i="20"/>
  <c r="AR28" i="20" s="1"/>
  <c r="AR43" i="20" s="1"/>
  <c r="AR25" i="20"/>
  <c r="AR27" i="20" s="1"/>
  <c r="AU25" i="20"/>
  <c r="AU27" i="20" s="1"/>
  <c r="AU26" i="20"/>
  <c r="AU28" i="20" s="1"/>
  <c r="AU43" i="20" s="1"/>
  <c r="F8" i="9"/>
  <c r="AM26" i="20"/>
  <c r="AM28" i="20" s="1"/>
  <c r="AM43" i="20" s="1"/>
  <c r="BE31" i="20"/>
  <c r="Y24" i="23"/>
  <c r="Y26" i="23" s="1"/>
  <c r="Y28" i="23" s="1"/>
  <c r="Y43" i="23" s="1"/>
  <c r="Y31" i="23"/>
  <c r="Y24" i="9"/>
  <c r="Y25" i="9" s="1"/>
  <c r="Y27" i="9" s="1"/>
  <c r="Y31" i="9"/>
  <c r="Y32" i="23"/>
  <c r="AB24" i="9"/>
  <c r="AS24" i="20"/>
  <c r="K3" i="20"/>
  <c r="K6" i="20" s="1"/>
  <c r="AS33" i="20" s="1"/>
  <c r="AS41" i="20" s="1"/>
  <c r="BL25" i="24"/>
  <c r="BL27" i="24" s="1"/>
  <c r="J24" i="20"/>
  <c r="J3" i="20"/>
  <c r="J56" i="21" s="1"/>
  <c r="J70" i="21" s="1"/>
  <c r="J31" i="20"/>
  <c r="J4" i="20"/>
  <c r="J33" i="20" s="1"/>
  <c r="J41" i="20" s="1"/>
  <c r="F68" i="21"/>
  <c r="J7" i="22"/>
  <c r="BI33" i="22" s="1"/>
  <c r="BI41" i="22" s="1"/>
  <c r="BE26" i="22"/>
  <c r="BE28" i="22" s="1"/>
  <c r="BE43" i="22" s="1"/>
  <c r="S24" i="20"/>
  <c r="BH24" i="22"/>
  <c r="I3" i="22"/>
  <c r="I7" i="22"/>
  <c r="BH33" i="22" s="1"/>
  <c r="BH41" i="22" s="1"/>
  <c r="K31" i="9"/>
  <c r="K25" i="9"/>
  <c r="K27" i="9" s="1"/>
  <c r="AA24" i="24"/>
  <c r="J3" i="24"/>
  <c r="N26" i="20"/>
  <c r="N28" i="20" s="1"/>
  <c r="N43" i="20" s="1"/>
  <c r="B24" i="20"/>
  <c r="J6" i="9"/>
  <c r="AR33" i="9" s="1"/>
  <c r="AR41" i="9" s="1"/>
  <c r="E6" i="23"/>
  <c r="AM33" i="23" s="1"/>
  <c r="AM41" i="23" s="1"/>
  <c r="X25" i="22"/>
  <c r="X27" i="22" s="1"/>
  <c r="G3" i="24"/>
  <c r="G4" i="24" s="1"/>
  <c r="H4" i="20"/>
  <c r="G25" i="24"/>
  <c r="G27" i="24" s="1"/>
  <c r="H24" i="22"/>
  <c r="H26" i="22" s="1"/>
  <c r="H28" i="22" s="1"/>
  <c r="H43" i="22" s="1"/>
  <c r="H3" i="22"/>
  <c r="H25" i="22"/>
  <c r="H27" i="22" s="1"/>
  <c r="H31" i="22"/>
  <c r="C3" i="22"/>
  <c r="C4" i="22" s="1"/>
  <c r="AK24" i="22"/>
  <c r="T24" i="23"/>
  <c r="T25" i="23" s="1"/>
  <c r="T27" i="23" s="1"/>
  <c r="C3" i="23"/>
  <c r="C5" i="23" s="1"/>
  <c r="T33" i="23" s="1"/>
  <c r="T41" i="23" s="1"/>
  <c r="T31" i="23"/>
  <c r="V24" i="24"/>
  <c r="V25" i="24" s="1"/>
  <c r="V27" i="24" s="1"/>
  <c r="V31" i="24"/>
  <c r="BB25" i="24"/>
  <c r="BB27" i="24" s="1"/>
  <c r="BB26" i="24"/>
  <c r="BB28" i="24" s="1"/>
  <c r="BB43" i="24" s="1"/>
  <c r="BA26" i="9"/>
  <c r="BA28" i="9" s="1"/>
  <c r="BA43" i="9" s="1"/>
  <c r="BA25" i="9"/>
  <c r="BA27" i="9" s="1"/>
  <c r="BD32" i="23"/>
  <c r="E71" i="21"/>
  <c r="AH24" i="22"/>
  <c r="AH31" i="22"/>
  <c r="M25" i="22"/>
  <c r="M27" i="22" s="1"/>
  <c r="P25" i="24"/>
  <c r="P27" i="24" s="1"/>
  <c r="G25" i="23"/>
  <c r="G27" i="23" s="1"/>
  <c r="C31" i="9"/>
  <c r="BD26" i="22"/>
  <c r="BD28" i="22" s="1"/>
  <c r="AW26" i="22"/>
  <c r="AW28" i="22" s="1"/>
  <c r="AW43" i="22" s="1"/>
  <c r="P24" i="24"/>
  <c r="P26" i="24" s="1"/>
  <c r="P28" i="24" s="1"/>
  <c r="P43" i="24" s="1"/>
  <c r="M25" i="23"/>
  <c r="M27" i="23" s="1"/>
  <c r="BN31" i="22"/>
  <c r="E3" i="20"/>
  <c r="M31" i="23"/>
  <c r="AF32" i="24"/>
  <c r="C70" i="21"/>
  <c r="AK25" i="9"/>
  <c r="AK27" i="9" s="1"/>
  <c r="AK26" i="9"/>
  <c r="AK28" i="9" s="1"/>
  <c r="AK43" i="9" s="1"/>
  <c r="G7" i="9"/>
  <c r="BF33" i="9" s="1"/>
  <c r="G5" i="9"/>
  <c r="X33" i="9" s="1"/>
  <c r="G54" i="21"/>
  <c r="BC43" i="22"/>
  <c r="V33" i="22"/>
  <c r="E8" i="22"/>
  <c r="AS44" i="9"/>
  <c r="AS50" i="9" s="1"/>
  <c r="AS34" i="9" s="1"/>
  <c r="BF44" i="22"/>
  <c r="BF50" i="22" s="1"/>
  <c r="BF34" i="22" s="1"/>
  <c r="T25" i="20"/>
  <c r="T27" i="20" s="1"/>
  <c r="T26" i="20"/>
  <c r="T28" i="20" s="1"/>
  <c r="T43" i="20" s="1"/>
  <c r="BH25" i="9"/>
  <c r="BH27" i="9" s="1"/>
  <c r="BH26" i="9"/>
  <c r="BH28" i="9" s="1"/>
  <c r="BH43" i="9" s="1"/>
  <c r="AO25" i="9"/>
  <c r="AO27" i="9" s="1"/>
  <c r="AO26" i="9"/>
  <c r="AO28" i="9" s="1"/>
  <c r="AO43" i="9" s="1"/>
  <c r="AS25" i="24"/>
  <c r="AS27" i="24" s="1"/>
  <c r="AS26" i="24"/>
  <c r="AS28" i="24" s="1"/>
  <c r="AS43" i="24" s="1"/>
  <c r="AR32" i="9"/>
  <c r="W25" i="9"/>
  <c r="W27" i="9" s="1"/>
  <c r="W26" i="9"/>
  <c r="W28" i="9" s="1"/>
  <c r="W43" i="9" s="1"/>
  <c r="W44" i="9" s="1"/>
  <c r="T26" i="23"/>
  <c r="T28" i="23" s="1"/>
  <c r="T43" i="23" s="1"/>
  <c r="AO25" i="22"/>
  <c r="AO27" i="22" s="1"/>
  <c r="AO26" i="22"/>
  <c r="AO28" i="22" s="1"/>
  <c r="AO43" i="22" s="1"/>
  <c r="AO44" i="22" s="1"/>
  <c r="AN25" i="24"/>
  <c r="AN27" i="24" s="1"/>
  <c r="AN26" i="24"/>
  <c r="AN28" i="24" s="1"/>
  <c r="AN43" i="24" s="1"/>
  <c r="AJ32" i="24"/>
  <c r="AK32" i="9"/>
  <c r="D24" i="9"/>
  <c r="D26" i="9" s="1"/>
  <c r="D28" i="9" s="1"/>
  <c r="D43" i="9" s="1"/>
  <c r="D3" i="9"/>
  <c r="D4" i="9" s="1"/>
  <c r="D31" i="9"/>
  <c r="D25" i="9"/>
  <c r="D27" i="9" s="1"/>
  <c r="AL32" i="23"/>
  <c r="U24" i="24"/>
  <c r="AQ43" i="24"/>
  <c r="D56" i="21"/>
  <c r="D70" i="21" s="1"/>
  <c r="D4" i="20"/>
  <c r="D7" i="20"/>
  <c r="BC33" i="20" s="1"/>
  <c r="D6" i="20"/>
  <c r="AL33" i="20" s="1"/>
  <c r="D5" i="20"/>
  <c r="U33" i="20" s="1"/>
  <c r="U41" i="20" s="1"/>
  <c r="J5" i="20"/>
  <c r="J7" i="20"/>
  <c r="BI33" i="20" s="1"/>
  <c r="J6" i="20"/>
  <c r="AR33" i="20" s="1"/>
  <c r="B54" i="21"/>
  <c r="B68" i="21" s="1"/>
  <c r="B4" i="9"/>
  <c r="AA43" i="20"/>
  <c r="AM25" i="23"/>
  <c r="AM27" i="23" s="1"/>
  <c r="AM26" i="23"/>
  <c r="AM28" i="23" s="1"/>
  <c r="AM43" i="23" s="1"/>
  <c r="AM44" i="23" s="1"/>
  <c r="C6" i="20"/>
  <c r="AK33" i="20" s="1"/>
  <c r="C7" i="20"/>
  <c r="BB33" i="20" s="1"/>
  <c r="C4" i="20"/>
  <c r="C5" i="20"/>
  <c r="T33" i="20" s="1"/>
  <c r="BG25" i="22"/>
  <c r="BG27" i="22" s="1"/>
  <c r="BG26" i="22"/>
  <c r="BG28" i="22" s="1"/>
  <c r="BG43" i="22" s="1"/>
  <c r="Y26" i="22"/>
  <c r="Y28" i="22" s="1"/>
  <c r="Y43" i="22" s="1"/>
  <c r="Y25" i="22"/>
  <c r="Y27" i="22" s="1"/>
  <c r="Y32" i="20"/>
  <c r="J43" i="23"/>
  <c r="AP25" i="20"/>
  <c r="AP27" i="20" s="1"/>
  <c r="AP26" i="20"/>
  <c r="AP28" i="20" s="1"/>
  <c r="AP43" i="20" s="1"/>
  <c r="Z26" i="23"/>
  <c r="Z28" i="23" s="1"/>
  <c r="Z43" i="23" s="1"/>
  <c r="Z25" i="23"/>
  <c r="Z27" i="23" s="1"/>
  <c r="Y26" i="24"/>
  <c r="Y28" i="24" s="1"/>
  <c r="Y43" i="24" s="1"/>
  <c r="Y25" i="24"/>
  <c r="Y27" i="24" s="1"/>
  <c r="BD26" i="20"/>
  <c r="BD28" i="20" s="1"/>
  <c r="BD43" i="20" s="1"/>
  <c r="BD25" i="20"/>
  <c r="BD27" i="20" s="1"/>
  <c r="BJ25" i="23"/>
  <c r="BJ27" i="23" s="1"/>
  <c r="BJ26" i="23"/>
  <c r="BJ28" i="23" s="1"/>
  <c r="BJ43" i="23" s="1"/>
  <c r="AM26" i="22"/>
  <c r="AM28" i="22" s="1"/>
  <c r="AM43" i="22" s="1"/>
  <c r="AM44" i="22" s="1"/>
  <c r="AM25" i="22"/>
  <c r="AM27" i="22" s="1"/>
  <c r="F24" i="23"/>
  <c r="F26" i="23" s="1"/>
  <c r="F28" i="23" s="1"/>
  <c r="F43" i="23" s="1"/>
  <c r="F25" i="23"/>
  <c r="F27" i="23" s="1"/>
  <c r="F3" i="23"/>
  <c r="Z24" i="9"/>
  <c r="I3" i="9"/>
  <c r="AO26" i="23"/>
  <c r="AO28" i="23" s="1"/>
  <c r="AO43" i="23" s="1"/>
  <c r="AP26" i="23"/>
  <c r="AP28" i="23" s="1"/>
  <c r="AP43" i="23" s="1"/>
  <c r="AP25" i="23"/>
  <c r="AP27" i="23" s="1"/>
  <c r="BA24" i="23"/>
  <c r="B3" i="23"/>
  <c r="BD25" i="9"/>
  <c r="BD27" i="9" s="1"/>
  <c r="BJ26" i="9"/>
  <c r="BJ28" i="9" s="1"/>
  <c r="BJ43" i="9" s="1"/>
  <c r="BJ44" i="9" s="1"/>
  <c r="BG26" i="20"/>
  <c r="BG28" i="20" s="1"/>
  <c r="BG43" i="20" s="1"/>
  <c r="BG25" i="20"/>
  <c r="BG27" i="20" s="1"/>
  <c r="AP25" i="22"/>
  <c r="AP27" i="22" s="1"/>
  <c r="AP26" i="22"/>
  <c r="AP28" i="22" s="1"/>
  <c r="AP43" i="22" s="1"/>
  <c r="S25" i="22"/>
  <c r="S27" i="22" s="1"/>
  <c r="X25" i="23"/>
  <c r="X27" i="23" s="1"/>
  <c r="X26" i="23"/>
  <c r="X28" i="23" s="1"/>
  <c r="X43" i="23" s="1"/>
  <c r="X26" i="24"/>
  <c r="X28" i="24" s="1"/>
  <c r="X43" i="24" s="1"/>
  <c r="X25" i="24"/>
  <c r="X27" i="24" s="1"/>
  <c r="AP25" i="9"/>
  <c r="AP27" i="9" s="1"/>
  <c r="AP26" i="9"/>
  <c r="AP28" i="9" s="1"/>
  <c r="AP43" i="9" s="1"/>
  <c r="AN25" i="22"/>
  <c r="AN27" i="22" s="1"/>
  <c r="AN26" i="22"/>
  <c r="AN28" i="22" s="1"/>
  <c r="AN43" i="22" s="1"/>
  <c r="V25" i="22"/>
  <c r="V27" i="22" s="1"/>
  <c r="V26" i="22"/>
  <c r="V28" i="22" s="1"/>
  <c r="V43" i="22" s="1"/>
  <c r="W25" i="20"/>
  <c r="W27" i="20" s="1"/>
  <c r="W26" i="20"/>
  <c r="W28" i="20" s="1"/>
  <c r="W43" i="20" s="1"/>
  <c r="Y25" i="23"/>
  <c r="Y27" i="23" s="1"/>
  <c r="V25" i="9"/>
  <c r="V27" i="9" s="1"/>
  <c r="V26" i="9"/>
  <c r="V28" i="9" s="1"/>
  <c r="V43" i="9" s="1"/>
  <c r="AM24" i="24"/>
  <c r="E3" i="24"/>
  <c r="E6" i="24" s="1"/>
  <c r="AM33" i="24" s="1"/>
  <c r="BD26" i="23"/>
  <c r="BD28" i="23" s="1"/>
  <c r="BD43" i="23" s="1"/>
  <c r="BD25" i="23"/>
  <c r="BD27" i="23" s="1"/>
  <c r="U31" i="9"/>
  <c r="U24" i="9"/>
  <c r="AL24" i="9"/>
  <c r="BC24" i="9"/>
  <c r="D7" i="9"/>
  <c r="BC33" i="9" s="1"/>
  <c r="BC41" i="9" s="1"/>
  <c r="D25" i="20"/>
  <c r="D27" i="20" s="1"/>
  <c r="D26" i="20"/>
  <c r="D28" i="20" s="1"/>
  <c r="D43" i="20" s="1"/>
  <c r="D19" i="20"/>
  <c r="U25" i="20"/>
  <c r="U27" i="20" s="1"/>
  <c r="U26" i="20"/>
  <c r="U28" i="20" s="1"/>
  <c r="U43" i="20" s="1"/>
  <c r="AL19" i="20"/>
  <c r="BC19" i="20"/>
  <c r="D3" i="23"/>
  <c r="D4" i="23" s="1"/>
  <c r="D24" i="23"/>
  <c r="D26" i="23" s="1"/>
  <c r="D28" i="23" s="1"/>
  <c r="D43" i="23" s="1"/>
  <c r="U24" i="23"/>
  <c r="AL24" i="23"/>
  <c r="AL31" i="23"/>
  <c r="BC31" i="23"/>
  <c r="BC24" i="23"/>
  <c r="D24" i="24"/>
  <c r="D26" i="24" s="1"/>
  <c r="D28" i="24" s="1"/>
  <c r="D43" i="24" s="1"/>
  <c r="D3" i="24"/>
  <c r="D5" i="24" s="1"/>
  <c r="U33" i="24" s="1"/>
  <c r="U41" i="24" s="1"/>
  <c r="D25" i="24"/>
  <c r="D27" i="24" s="1"/>
  <c r="AL24" i="24"/>
  <c r="BC31" i="24"/>
  <c r="BC24" i="24"/>
  <c r="D25" i="22"/>
  <c r="D27" i="22" s="1"/>
  <c r="D24" i="22"/>
  <c r="D26" i="22" s="1"/>
  <c r="D28" i="22" s="1"/>
  <c r="D43" i="22" s="1"/>
  <c r="U26" i="22"/>
  <c r="U28" i="22" s="1"/>
  <c r="U43" i="22" s="1"/>
  <c r="U25" i="22"/>
  <c r="U27" i="22" s="1"/>
  <c r="G69" i="21"/>
  <c r="AL26" i="22"/>
  <c r="AL28" i="22" s="1"/>
  <c r="AL43" i="22" s="1"/>
  <c r="AL25" i="22"/>
  <c r="AL27" i="22" s="1"/>
  <c r="T24" i="22"/>
  <c r="T31" i="22"/>
  <c r="W25" i="24"/>
  <c r="W27" i="24" s="1"/>
  <c r="W26" i="24"/>
  <c r="W28" i="24" s="1"/>
  <c r="W43" i="24" s="1"/>
  <c r="U19" i="20"/>
  <c r="AO25" i="20"/>
  <c r="AO27" i="20" s="1"/>
  <c r="AO26" i="20"/>
  <c r="AO28" i="20" s="1"/>
  <c r="AO43" i="20" s="1"/>
  <c r="AJ25" i="23"/>
  <c r="AJ27" i="23" s="1"/>
  <c r="AJ26" i="23"/>
  <c r="AJ28" i="23" s="1"/>
  <c r="AJ43" i="23" s="1"/>
  <c r="BG24" i="9"/>
  <c r="H3" i="9"/>
  <c r="BJ24" i="22"/>
  <c r="K3" i="22"/>
  <c r="U31" i="20"/>
  <c r="AJ25" i="22"/>
  <c r="AJ27" i="22" s="1"/>
  <c r="AJ26" i="22"/>
  <c r="AJ28" i="22" s="1"/>
  <c r="AJ43" i="22" s="1"/>
  <c r="X25" i="20"/>
  <c r="X27" i="20" s="1"/>
  <c r="W26" i="23"/>
  <c r="W28" i="23" s="1"/>
  <c r="W43" i="23" s="1"/>
  <c r="W25" i="23"/>
  <c r="W27" i="23" s="1"/>
  <c r="Z25" i="24"/>
  <c r="Z27" i="24" s="1"/>
  <c r="Z26" i="24"/>
  <c r="Z28" i="24" s="1"/>
  <c r="Z43" i="24" s="1"/>
  <c r="B3" i="24"/>
  <c r="B5" i="24" s="1"/>
  <c r="S33" i="24" s="1"/>
  <c r="S41" i="24" s="1"/>
  <c r="S24" i="24"/>
  <c r="AO26" i="24"/>
  <c r="AO28" i="24" s="1"/>
  <c r="AO43" i="24" s="1"/>
  <c r="AO25" i="24"/>
  <c r="AO27" i="24" s="1"/>
  <c r="BF24" i="23"/>
  <c r="G3" i="23"/>
  <c r="BH25" i="24"/>
  <c r="BH27" i="24" s="1"/>
  <c r="BH26" i="24"/>
  <c r="BH28" i="24" s="1"/>
  <c r="BH43" i="24" s="1"/>
  <c r="BE25" i="24"/>
  <c r="BE27" i="24" s="1"/>
  <c r="BE26" i="24"/>
  <c r="BE28" i="24" s="1"/>
  <c r="BE43" i="24" s="1"/>
  <c r="AQ26" i="22"/>
  <c r="AQ28" i="22" s="1"/>
  <c r="AQ43" i="22" s="1"/>
  <c r="AQ25" i="22"/>
  <c r="AQ27" i="22" s="1"/>
  <c r="H24" i="24"/>
  <c r="H26" i="24" s="1"/>
  <c r="H28" i="24" s="1"/>
  <c r="H43" i="24" s="1"/>
  <c r="H25" i="24"/>
  <c r="H27" i="24" s="1"/>
  <c r="H3" i="24"/>
  <c r="S25" i="23"/>
  <c r="S27" i="23" s="1"/>
  <c r="S26" i="23"/>
  <c r="S28" i="23" s="1"/>
  <c r="S43" i="23" s="1"/>
  <c r="Y26" i="9"/>
  <c r="Y28" i="9" s="1"/>
  <c r="Y43" i="9" s="1"/>
  <c r="AQ26" i="23"/>
  <c r="AQ28" i="23" s="1"/>
  <c r="AQ43" i="23" s="1"/>
  <c r="AQ25" i="23"/>
  <c r="AQ27" i="23" s="1"/>
  <c r="C3" i="24"/>
  <c r="AK24" i="24"/>
  <c r="BA26" i="24"/>
  <c r="BA28" i="24" s="1"/>
  <c r="BA43" i="24" s="1"/>
  <c r="AT24" i="22"/>
  <c r="AT31" i="22"/>
  <c r="BK24" i="22"/>
  <c r="BK31" i="22"/>
  <c r="L24" i="20"/>
  <c r="L31" i="20"/>
  <c r="L3" i="20"/>
  <c r="L4" i="20" s="1"/>
  <c r="AT24" i="20"/>
  <c r="BK24" i="24"/>
  <c r="BK31" i="24"/>
  <c r="BL31" i="9"/>
  <c r="BL24" i="9"/>
  <c r="L32" i="9"/>
  <c r="AB20" i="20"/>
  <c r="L32" i="22"/>
  <c r="AC16" i="24"/>
  <c r="AD65" i="1"/>
  <c r="AC18" i="24" s="1"/>
  <c r="L24" i="9"/>
  <c r="L26" i="9" s="1"/>
  <c r="L28" i="9" s="1"/>
  <c r="L43" i="9" s="1"/>
  <c r="L3" i="9"/>
  <c r="L5" i="9" s="1"/>
  <c r="AC33" i="9" s="1"/>
  <c r="AC16" i="22"/>
  <c r="AD25" i="1"/>
  <c r="AC18" i="22" s="1"/>
  <c r="AC32" i="22" s="1"/>
  <c r="AT17" i="22"/>
  <c r="AT42" i="22" s="1"/>
  <c r="AU25" i="1"/>
  <c r="AT18" i="22" s="1"/>
  <c r="AT32" i="22" s="1"/>
  <c r="AC16" i="20"/>
  <c r="AD39" i="1"/>
  <c r="AC18" i="20" s="1"/>
  <c r="AC32" i="20" s="1"/>
  <c r="L24" i="23"/>
  <c r="L26" i="23" s="1"/>
  <c r="L28" i="23" s="1"/>
  <c r="L43" i="23" s="1"/>
  <c r="L3" i="23"/>
  <c r="L4" i="23" s="1"/>
  <c r="AT24" i="23"/>
  <c r="AC24" i="23"/>
  <c r="M32" i="22"/>
  <c r="AV25" i="1"/>
  <c r="AU18" i="22" s="1"/>
  <c r="AU32" i="22" s="1"/>
  <c r="AU17" i="22"/>
  <c r="AU42" i="22" s="1"/>
  <c r="AV25" i="22"/>
  <c r="AV27" i="22" s="1"/>
  <c r="AE24" i="20"/>
  <c r="N3" i="20"/>
  <c r="N5" i="20" s="1"/>
  <c r="AE33" i="20" s="1"/>
  <c r="AE41" i="20" s="1"/>
  <c r="AE31" i="20"/>
  <c r="AT24" i="9"/>
  <c r="L32" i="23"/>
  <c r="L3" i="24"/>
  <c r="L7" i="24" s="1"/>
  <c r="BK33" i="24" s="1"/>
  <c r="BK41" i="24" s="1"/>
  <c r="L24" i="24"/>
  <c r="L26" i="24" s="1"/>
  <c r="L28" i="24" s="1"/>
  <c r="L32" i="20"/>
  <c r="AC24" i="9"/>
  <c r="AT20" i="20"/>
  <c r="M32" i="9"/>
  <c r="M25" i="9"/>
  <c r="M27" i="9" s="1"/>
  <c r="M24" i="9"/>
  <c r="M26" i="9" s="1"/>
  <c r="M28" i="9" s="1"/>
  <c r="M43" i="9" s="1"/>
  <c r="M3" i="9"/>
  <c r="M5" i="9" s="1"/>
  <c r="AD33" i="9" s="1"/>
  <c r="AD41" i="9" s="1"/>
  <c r="AD24" i="9"/>
  <c r="AD31" i="9"/>
  <c r="AC21" i="20"/>
  <c r="M3" i="24"/>
  <c r="M4" i="24" s="1"/>
  <c r="M31" i="24"/>
  <c r="M25" i="24"/>
  <c r="M27" i="24" s="1"/>
  <c r="M24" i="24"/>
  <c r="M26" i="24" s="1"/>
  <c r="M28" i="24" s="1"/>
  <c r="M43" i="24" s="1"/>
  <c r="L16" i="9"/>
  <c r="L16" i="24"/>
  <c r="M16" i="24"/>
  <c r="N65" i="1"/>
  <c r="M18" i="24" s="1"/>
  <c r="AU24" i="24"/>
  <c r="AU31" i="24"/>
  <c r="AV24" i="24"/>
  <c r="AV31" i="24"/>
  <c r="M20" i="20"/>
  <c r="L3" i="22"/>
  <c r="L6" i="22" s="1"/>
  <c r="AT33" i="22" s="1"/>
  <c r="AT41" i="22" s="1"/>
  <c r="AD24" i="22"/>
  <c r="AD31" i="22"/>
  <c r="M24" i="20"/>
  <c r="AU24" i="23"/>
  <c r="AU31" i="23"/>
  <c r="BL31" i="23"/>
  <c r="BL24" i="23"/>
  <c r="AU31" i="22"/>
  <c r="AU24" i="22"/>
  <c r="AD24" i="23"/>
  <c r="AD31" i="23"/>
  <c r="M3" i="23"/>
  <c r="M6" i="23" s="1"/>
  <c r="AU33" i="23" s="1"/>
  <c r="AU41" i="23" s="1"/>
  <c r="BL25" i="20"/>
  <c r="BL27" i="20" s="1"/>
  <c r="BL26" i="20"/>
  <c r="BL28" i="20" s="1"/>
  <c r="BL43" i="20" s="1"/>
  <c r="AU16" i="23"/>
  <c r="AE16" i="20"/>
  <c r="AF39" i="1"/>
  <c r="AE18" i="20" s="1"/>
  <c r="AE32" i="20" s="1"/>
  <c r="BM24" i="24"/>
  <c r="AE52" i="1"/>
  <c r="AD18" i="23" s="1"/>
  <c r="N3" i="9"/>
  <c r="N4" i="9" s="1"/>
  <c r="N24" i="22"/>
  <c r="N26" i="22" s="1"/>
  <c r="N28" i="22" s="1"/>
  <c r="N3" i="22"/>
  <c r="N7" i="22" s="1"/>
  <c r="BM33" i="22" s="1"/>
  <c r="BM41" i="22" s="1"/>
  <c r="AE17" i="22"/>
  <c r="AE42" i="22" s="1"/>
  <c r="AF25" i="1"/>
  <c r="AE18" i="22" s="1"/>
  <c r="AE32" i="22" s="1"/>
  <c r="O52" i="1"/>
  <c r="N18" i="23" s="1"/>
  <c r="N17" i="23"/>
  <c r="N42" i="23" s="1"/>
  <c r="BM24" i="23"/>
  <c r="N3" i="23"/>
  <c r="N7" i="23" s="1"/>
  <c r="BM33" i="23" s="1"/>
  <c r="BM41" i="23" s="1"/>
  <c r="N17" i="24"/>
  <c r="N42" i="24" s="1"/>
  <c r="O65" i="1"/>
  <c r="N18" i="24" s="1"/>
  <c r="O39" i="1"/>
  <c r="N18" i="20" s="1"/>
  <c r="N17" i="20"/>
  <c r="N42" i="20" s="1"/>
  <c r="BM24" i="20"/>
  <c r="AU16" i="20"/>
  <c r="AV24" i="9"/>
  <c r="BM24" i="22"/>
  <c r="AE21" i="20"/>
  <c r="O32" i="22"/>
  <c r="AF24" i="20"/>
  <c r="AF31" i="20"/>
  <c r="N24" i="9"/>
  <c r="N26" i="9" s="1"/>
  <c r="N28" i="9" s="1"/>
  <c r="AE26" i="24"/>
  <c r="AE28" i="24" s="1"/>
  <c r="AE43" i="24" s="1"/>
  <c r="BN25" i="1"/>
  <c r="BM18" i="22" s="1"/>
  <c r="BM32" i="22" s="1"/>
  <c r="AW17" i="9"/>
  <c r="AW42" i="9" s="1"/>
  <c r="AX12" i="1"/>
  <c r="AW18" i="9" s="1"/>
  <c r="AW32" i="9" s="1"/>
  <c r="N16" i="22"/>
  <c r="O17" i="20"/>
  <c r="O42" i="20" s="1"/>
  <c r="P39" i="1"/>
  <c r="O18" i="20" s="1"/>
  <c r="AW25" i="20"/>
  <c r="AW27" i="20" s="1"/>
  <c r="AW26" i="20"/>
  <c r="AW28" i="20" s="1"/>
  <c r="AW43" i="20" s="1"/>
  <c r="AF24" i="22"/>
  <c r="AF31" i="22"/>
  <c r="AW16" i="23"/>
  <c r="AX52" i="1"/>
  <c r="AW18" i="23" s="1"/>
  <c r="AW32" i="23" s="1"/>
  <c r="AW31" i="24"/>
  <c r="AW24" i="24"/>
  <c r="O3" i="24"/>
  <c r="O6" i="24" s="1"/>
  <c r="AW33" i="24" s="1"/>
  <c r="AW41" i="24" s="1"/>
  <c r="O3" i="9"/>
  <c r="O4" i="9" s="1"/>
  <c r="O24" i="9"/>
  <c r="O26" i="9" s="1"/>
  <c r="O28" i="9" s="1"/>
  <c r="O31" i="9"/>
  <c r="BN31" i="20"/>
  <c r="BN24" i="20"/>
  <c r="O24" i="22"/>
  <c r="O26" i="22" s="1"/>
  <c r="O28" i="22" s="1"/>
  <c r="O43" i="22" s="1"/>
  <c r="O31" i="22"/>
  <c r="O25" i="22"/>
  <c r="O27" i="22" s="1"/>
  <c r="AF17" i="23"/>
  <c r="AF42" i="23" s="1"/>
  <c r="AF18" i="23"/>
  <c r="AF32" i="23" s="1"/>
  <c r="N3" i="24"/>
  <c r="BN25" i="22"/>
  <c r="BN27" i="22" s="1"/>
  <c r="BN26" i="22"/>
  <c r="BN28" i="22" s="1"/>
  <c r="BN43" i="22" s="1"/>
  <c r="AW24" i="23"/>
  <c r="AW31" i="23"/>
  <c r="O3" i="22"/>
  <c r="O5" i="22" s="1"/>
  <c r="AF33" i="22" s="1"/>
  <c r="AF41" i="22" s="1"/>
  <c r="AW25" i="9"/>
  <c r="AW27" i="9" s="1"/>
  <c r="AW26" i="9"/>
  <c r="AW28" i="9" s="1"/>
  <c r="AW43" i="9" s="1"/>
  <c r="BN17" i="23"/>
  <c r="BN42" i="23" s="1"/>
  <c r="BO52" i="1"/>
  <c r="BN18" i="23" s="1"/>
  <c r="BN32" i="23" s="1"/>
  <c r="AX25" i="24"/>
  <c r="AX27" i="24" s="1"/>
  <c r="AX26" i="24"/>
  <c r="AX28" i="24" s="1"/>
  <c r="AX43" i="24" s="1"/>
  <c r="O31" i="20"/>
  <c r="O3" i="20"/>
  <c r="O7" i="20" s="1"/>
  <c r="BN33" i="20" s="1"/>
  <c r="BN41" i="20" s="1"/>
  <c r="BN31" i="9"/>
  <c r="BN24" i="9"/>
  <c r="O3" i="23"/>
  <c r="O6" i="23" s="1"/>
  <c r="AW33" i="23" s="1"/>
  <c r="AW41" i="23" s="1"/>
  <c r="O25" i="23"/>
  <c r="O27" i="23" s="1"/>
  <c r="O24" i="23"/>
  <c r="O26" i="23" s="1"/>
  <c r="O28" i="23" s="1"/>
  <c r="O43" i="23" s="1"/>
  <c r="O31" i="23"/>
  <c r="BO39" i="1"/>
  <c r="BN18" i="20" s="1"/>
  <c r="BN32" i="20" s="1"/>
  <c r="BN16" i="9"/>
  <c r="O25" i="24"/>
  <c r="O27" i="24" s="1"/>
  <c r="AG24" i="20"/>
  <c r="AG31" i="20"/>
  <c r="AX16" i="20"/>
  <c r="AX18" i="20"/>
  <c r="AX32" i="20" s="1"/>
  <c r="AG25" i="24"/>
  <c r="AG27" i="24" s="1"/>
  <c r="AG26" i="24"/>
  <c r="AG28" i="24" s="1"/>
  <c r="AG43" i="24" s="1"/>
  <c r="BO24" i="24"/>
  <c r="BO31" i="24"/>
  <c r="P3" i="22"/>
  <c r="P6" i="22" s="1"/>
  <c r="AX33" i="22" s="1"/>
  <c r="AX41" i="22" s="1"/>
  <c r="P24" i="22"/>
  <c r="P26" i="22" s="1"/>
  <c r="P28" i="22" s="1"/>
  <c r="P43" i="22" s="1"/>
  <c r="P25" i="22"/>
  <c r="P27" i="22" s="1"/>
  <c r="P31" i="22"/>
  <c r="AG17" i="22"/>
  <c r="AG42" i="22" s="1"/>
  <c r="AH25" i="1"/>
  <c r="AG18" i="22" s="1"/>
  <c r="AG32" i="22" s="1"/>
  <c r="AG24" i="9"/>
  <c r="AG31" i="9"/>
  <c r="AX31" i="9"/>
  <c r="AX24" i="9"/>
  <c r="AW31" i="20"/>
  <c r="AF25" i="23"/>
  <c r="AF27" i="23" s="1"/>
  <c r="AF31" i="23"/>
  <c r="AG17" i="20"/>
  <c r="AG42" i="20" s="1"/>
  <c r="AG18" i="20"/>
  <c r="AG32" i="20" s="1"/>
  <c r="AG25" i="23"/>
  <c r="AG27" i="23" s="1"/>
  <c r="AG26" i="23"/>
  <c r="AG28" i="23" s="1"/>
  <c r="AG43" i="23" s="1"/>
  <c r="AG32" i="23"/>
  <c r="P32" i="9"/>
  <c r="BO19" i="20"/>
  <c r="Q32" i="20"/>
  <c r="AX25" i="20"/>
  <c r="AX27" i="20" s="1"/>
  <c r="AX26" i="20"/>
  <c r="AX28" i="20" s="1"/>
  <c r="AX43" i="20" s="1"/>
  <c r="AY31" i="9"/>
  <c r="AY24" i="9"/>
  <c r="BN24" i="23"/>
  <c r="O24" i="24"/>
  <c r="O26" i="24" s="1"/>
  <c r="O28" i="24" s="1"/>
  <c r="O43" i="24" s="1"/>
  <c r="P32" i="24"/>
  <c r="AG31" i="24"/>
  <c r="P3" i="24"/>
  <c r="P7" i="24" s="1"/>
  <c r="BO33" i="24" s="1"/>
  <c r="BO41" i="24" s="1"/>
  <c r="P6" i="9"/>
  <c r="AX33" i="9" s="1"/>
  <c r="AX41" i="9" s="1"/>
  <c r="BO16" i="9"/>
  <c r="BP12" i="1"/>
  <c r="BO18" i="9" s="1"/>
  <c r="BO32" i="9" s="1"/>
  <c r="AX31" i="22"/>
  <c r="AX24" i="22"/>
  <c r="P3" i="9"/>
  <c r="P5" i="9" s="1"/>
  <c r="AG33" i="9" s="1"/>
  <c r="AG41" i="9" s="1"/>
  <c r="P31" i="23"/>
  <c r="P24" i="23"/>
  <c r="P26" i="23" s="1"/>
  <c r="P28" i="23" s="1"/>
  <c r="P43" i="23" s="1"/>
  <c r="P25" i="23"/>
  <c r="P27" i="23" s="1"/>
  <c r="AH24" i="9"/>
  <c r="AH31" i="9"/>
  <c r="Q3" i="22"/>
  <c r="Q7" i="22" s="1"/>
  <c r="BP33" i="22" s="1"/>
  <c r="BP41" i="22" s="1"/>
  <c r="BP31" i="22"/>
  <c r="BP24" i="22"/>
  <c r="AY25" i="20"/>
  <c r="AY27" i="20" s="1"/>
  <c r="AY26" i="20"/>
  <c r="AY28" i="20" s="1"/>
  <c r="AY43" i="20" s="1"/>
  <c r="AY31" i="20"/>
  <c r="BO26" i="20"/>
  <c r="BO28" i="20" s="1"/>
  <c r="BO43" i="20" s="1"/>
  <c r="AH24" i="20"/>
  <c r="AH31" i="20"/>
  <c r="BP31" i="24"/>
  <c r="BP24" i="24"/>
  <c r="Q32" i="23"/>
  <c r="Q31" i="20"/>
  <c r="Q24" i="20"/>
  <c r="AY24" i="24"/>
  <c r="AY31" i="24"/>
  <c r="Q25" i="1"/>
  <c r="P18" i="22" s="1"/>
  <c r="Q32" i="9"/>
  <c r="Q25" i="24"/>
  <c r="Q27" i="24" s="1"/>
  <c r="Q3" i="24"/>
  <c r="Q58" i="21" s="1"/>
  <c r="Q31" i="24"/>
  <c r="AH31" i="24"/>
  <c r="AH24" i="24"/>
  <c r="BP31" i="23"/>
  <c r="BP24" i="23"/>
  <c r="P3" i="23"/>
  <c r="Q25" i="9"/>
  <c r="Q27" i="9" s="1"/>
  <c r="Q31" i="9"/>
  <c r="Q3" i="9"/>
  <c r="Q6" i="9" s="1"/>
  <c r="AY33" i="9" s="1"/>
  <c r="AY41" i="9" s="1"/>
  <c r="AY31" i="23"/>
  <c r="AY24" i="23"/>
  <c r="Q3" i="23"/>
  <c r="Q4" i="23" s="1"/>
  <c r="Q31" i="23"/>
  <c r="Q25" i="23"/>
  <c r="Q27" i="23" s="1"/>
  <c r="AH19" i="20"/>
  <c r="Q16" i="20"/>
  <c r="AI39" i="1"/>
  <c r="AH18" i="20" s="1"/>
  <c r="AH32" i="20" s="1"/>
  <c r="BP16" i="24"/>
  <c r="BP16" i="22"/>
  <c r="N5" i="9" l="1"/>
  <c r="AE33" i="9" s="1"/>
  <c r="Q3" i="20"/>
  <c r="Q56" i="21" s="1"/>
  <c r="Q70" i="21" s="1"/>
  <c r="AV25" i="23"/>
  <c r="AV27" i="23" s="1"/>
  <c r="V44" i="9"/>
  <c r="V26" i="24"/>
  <c r="V28" i="24" s="1"/>
  <c r="V43" i="24" s="1"/>
  <c r="BO25" i="9"/>
  <c r="BO27" i="9" s="1"/>
  <c r="E78" i="21"/>
  <c r="J57" i="21"/>
  <c r="J71" i="21" s="1"/>
  <c r="I6" i="24"/>
  <c r="AQ33" i="24" s="1"/>
  <c r="AQ41" i="24" s="1"/>
  <c r="L5" i="23"/>
  <c r="AC33" i="23" s="1"/>
  <c r="AG25" i="22"/>
  <c r="AG27" i="22" s="1"/>
  <c r="B6" i="22"/>
  <c r="AJ33" i="22" s="1"/>
  <c r="AJ41" i="22" s="1"/>
  <c r="G25" i="20"/>
  <c r="G27" i="20" s="1"/>
  <c r="AQ24" i="20"/>
  <c r="I3" i="20"/>
  <c r="I7" i="20" s="1"/>
  <c r="BH33" i="20" s="1"/>
  <c r="BH41" i="20" s="1"/>
  <c r="BO26" i="23"/>
  <c r="BO28" i="23" s="1"/>
  <c r="BO43" i="23" s="1"/>
  <c r="I5" i="20"/>
  <c r="Z33" i="20" s="1"/>
  <c r="Z41" i="20" s="1"/>
  <c r="E44" i="22"/>
  <c r="AL31" i="22"/>
  <c r="U31" i="22"/>
  <c r="E27" i="7"/>
  <c r="BC31" i="22"/>
  <c r="K27" i="7"/>
  <c r="K26" i="7"/>
  <c r="K28" i="7" s="1"/>
  <c r="O86" i="7"/>
  <c r="O88" i="7" s="1"/>
  <c r="O87" i="7"/>
  <c r="N57" i="7"/>
  <c r="N56" i="7"/>
  <c r="N58" i="7" s="1"/>
  <c r="H26" i="20"/>
  <c r="H28" i="20" s="1"/>
  <c r="H43" i="20" s="1"/>
  <c r="H25" i="20"/>
  <c r="H27" i="20" s="1"/>
  <c r="F86" i="7"/>
  <c r="F88" i="7" s="1"/>
  <c r="F87" i="7"/>
  <c r="BF31" i="20"/>
  <c r="AO31" i="20"/>
  <c r="K86" i="7"/>
  <c r="K88" i="7" s="1"/>
  <c r="K87" i="7"/>
  <c r="C56" i="7"/>
  <c r="C58" i="7" s="1"/>
  <c r="C57" i="7"/>
  <c r="BG31" i="22"/>
  <c r="E57" i="7"/>
  <c r="E56" i="7"/>
  <c r="E58" i="7" s="1"/>
  <c r="F26" i="7"/>
  <c r="F28" i="7" s="1"/>
  <c r="F27" i="7"/>
  <c r="AL31" i="24"/>
  <c r="Z31" i="9"/>
  <c r="U31" i="24"/>
  <c r="AN36" i="9"/>
  <c r="AN37" i="9" s="1"/>
  <c r="AN47" i="9" s="1"/>
  <c r="AN48" i="9" s="1"/>
  <c r="AN49" i="9" s="1"/>
  <c r="AN51" i="9" s="1"/>
  <c r="AN53" i="9" s="1"/>
  <c r="F22" i="21" s="1"/>
  <c r="BH31" i="22"/>
  <c r="B4" i="22"/>
  <c r="B33" i="22" s="1"/>
  <c r="B41" i="22" s="1"/>
  <c r="Z31" i="24"/>
  <c r="I31" i="9"/>
  <c r="BJ31" i="22"/>
  <c r="N86" i="7"/>
  <c r="N88" i="7" s="1"/>
  <c r="N87" i="7"/>
  <c r="AD26" i="24"/>
  <c r="AD28" i="24" s="1"/>
  <c r="AD43" i="24" s="1"/>
  <c r="AD25" i="24"/>
  <c r="AD27" i="24" s="1"/>
  <c r="T31" i="9"/>
  <c r="M86" i="7"/>
  <c r="M88" i="7" s="1"/>
  <c r="M87" i="7"/>
  <c r="AB31" i="20"/>
  <c r="AS31" i="20"/>
  <c r="K31" i="20"/>
  <c r="AK31" i="24"/>
  <c r="AB31" i="9"/>
  <c r="M7" i="22"/>
  <c r="BL33" i="22" s="1"/>
  <c r="BL41" i="22" s="1"/>
  <c r="BL44" i="22" s="1"/>
  <c r="V50" i="23"/>
  <c r="V34" i="23" s="1"/>
  <c r="V35" i="23" s="1"/>
  <c r="V36" i="23" s="1"/>
  <c r="V37" i="23" s="1"/>
  <c r="V47" i="23" s="1"/>
  <c r="V48" i="23" s="1"/>
  <c r="B3" i="20"/>
  <c r="B4" i="20" s="1"/>
  <c r="T31" i="24"/>
  <c r="I26" i="7"/>
  <c r="I28" i="7" s="1"/>
  <c r="I27" i="7"/>
  <c r="BB31" i="22"/>
  <c r="J31" i="24"/>
  <c r="J31" i="23"/>
  <c r="AA31" i="22"/>
  <c r="AR31" i="22"/>
  <c r="BI31" i="24"/>
  <c r="AA31" i="9"/>
  <c r="BI31" i="23"/>
  <c r="J31" i="9"/>
  <c r="J75" i="21" s="1"/>
  <c r="AA31" i="24"/>
  <c r="J31" i="22"/>
  <c r="K4" i="24"/>
  <c r="K7" i="24"/>
  <c r="BJ33" i="24" s="1"/>
  <c r="BJ41" i="24" s="1"/>
  <c r="BJ44" i="24" s="1"/>
  <c r="K5" i="24"/>
  <c r="AB33" i="24" s="1"/>
  <c r="AB41" i="24" s="1"/>
  <c r="N26" i="7"/>
  <c r="N28" i="7" s="1"/>
  <c r="N27" i="7"/>
  <c r="L87" i="7"/>
  <c r="M31" i="20"/>
  <c r="D31" i="22"/>
  <c r="U31" i="23"/>
  <c r="BC31" i="9"/>
  <c r="B5" i="9"/>
  <c r="S33" i="9" s="1"/>
  <c r="S41" i="9" s="1"/>
  <c r="F36" i="9"/>
  <c r="F37" i="9" s="1"/>
  <c r="F47" i="9" s="1"/>
  <c r="F48" i="9" s="1"/>
  <c r="X50" i="22"/>
  <c r="X34" i="22" s="1"/>
  <c r="X35" i="22" s="1"/>
  <c r="X36" i="22" s="1"/>
  <c r="AU31" i="20"/>
  <c r="BP25" i="9"/>
  <c r="BP27" i="9" s="1"/>
  <c r="M55" i="21"/>
  <c r="J4" i="9"/>
  <c r="G56" i="7"/>
  <c r="G58" i="7" s="1"/>
  <c r="G57" i="7"/>
  <c r="AB26" i="24"/>
  <c r="AB28" i="24" s="1"/>
  <c r="AB43" i="24" s="1"/>
  <c r="AB25" i="24"/>
  <c r="AB27" i="24" s="1"/>
  <c r="BB31" i="9"/>
  <c r="BB37" i="9" s="1"/>
  <c r="BB47" i="9" s="1"/>
  <c r="BB48" i="9" s="1"/>
  <c r="BB49" i="9" s="1"/>
  <c r="BB51" i="9" s="1"/>
  <c r="BB53" i="9" s="1"/>
  <c r="C30" i="21" s="1"/>
  <c r="I57" i="7"/>
  <c r="I56" i="7"/>
  <c r="I58" i="7" s="1"/>
  <c r="H87" i="7"/>
  <c r="H86" i="7"/>
  <c r="H88" i="7" s="1"/>
  <c r="J27" i="7"/>
  <c r="J26" i="7"/>
  <c r="J28" i="7" s="1"/>
  <c r="AK31" i="9"/>
  <c r="L88" i="7"/>
  <c r="D31" i="24"/>
  <c r="AL31" i="9"/>
  <c r="B7" i="9"/>
  <c r="BA33" i="9" s="1"/>
  <c r="AS44" i="24"/>
  <c r="AS50" i="24" s="1"/>
  <c r="AS34" i="24" s="1"/>
  <c r="G4" i="9"/>
  <c r="M5" i="22"/>
  <c r="AD33" i="22" s="1"/>
  <c r="AD41" i="22" s="1"/>
  <c r="J7" i="9"/>
  <c r="BI33" i="9" s="1"/>
  <c r="BI41" i="9" s="1"/>
  <c r="B7" i="22"/>
  <c r="BA33" i="22" s="1"/>
  <c r="BA41" i="22" s="1"/>
  <c r="BA44" i="22" s="1"/>
  <c r="BA50" i="22" s="1"/>
  <c r="BA34" i="22" s="1"/>
  <c r="G31" i="20"/>
  <c r="D31" i="23"/>
  <c r="BK26" i="20"/>
  <c r="BK28" i="20" s="1"/>
  <c r="BK43" i="20" s="1"/>
  <c r="BK25" i="20"/>
  <c r="BK27" i="20" s="1"/>
  <c r="L26" i="7"/>
  <c r="L28" i="7" s="1"/>
  <c r="L27" i="7"/>
  <c r="AM31" i="20"/>
  <c r="BD31" i="20"/>
  <c r="E31" i="20"/>
  <c r="V31" i="20"/>
  <c r="BJ25" i="20"/>
  <c r="BJ27" i="20" s="1"/>
  <c r="O27" i="7"/>
  <c r="O26" i="7"/>
  <c r="O28" i="7" s="1"/>
  <c r="D86" i="7"/>
  <c r="D88" i="7" s="1"/>
  <c r="D87" i="7"/>
  <c r="K56" i="7"/>
  <c r="K58" i="7" s="1"/>
  <c r="K57" i="7"/>
  <c r="AV31" i="22"/>
  <c r="BF31" i="24"/>
  <c r="AO31" i="9"/>
  <c r="G75" i="21" s="1"/>
  <c r="AO31" i="22"/>
  <c r="X31" i="9"/>
  <c r="BF31" i="22"/>
  <c r="X31" i="23"/>
  <c r="G31" i="23"/>
  <c r="X31" i="22"/>
  <c r="BF31" i="9"/>
  <c r="X31" i="24"/>
  <c r="AO31" i="24"/>
  <c r="BF31" i="23"/>
  <c r="J5" i="9"/>
  <c r="AA33" i="9" s="1"/>
  <c r="AA41" i="9" s="1"/>
  <c r="AA44" i="9" s="1"/>
  <c r="AA50" i="9" s="1"/>
  <c r="AA34" i="9" s="1"/>
  <c r="M57" i="7"/>
  <c r="M56" i="7"/>
  <c r="M58" i="7" s="1"/>
  <c r="AQ31" i="22"/>
  <c r="BH31" i="24"/>
  <c r="Z31" i="22"/>
  <c r="AB31" i="22"/>
  <c r="AS31" i="22"/>
  <c r="K31" i="22"/>
  <c r="AS31" i="24"/>
  <c r="BJ31" i="23"/>
  <c r="K31" i="24"/>
  <c r="AB31" i="23"/>
  <c r="AB31" i="24"/>
  <c r="BJ31" i="24"/>
  <c r="AS31" i="9"/>
  <c r="C31" i="22"/>
  <c r="BB31" i="24"/>
  <c r="BB31" i="23"/>
  <c r="C31" i="23"/>
  <c r="AK31" i="23"/>
  <c r="BK26" i="23"/>
  <c r="BK28" i="23" s="1"/>
  <c r="BK43" i="23" s="1"/>
  <c r="BK25" i="23"/>
  <c r="BK27" i="23" s="1"/>
  <c r="C5" i="9"/>
  <c r="T33" i="9" s="1"/>
  <c r="T41" i="9" s="1"/>
  <c r="C4" i="9"/>
  <c r="C33" i="9" s="1"/>
  <c r="C41" i="9" s="1"/>
  <c r="C44" i="9" s="1"/>
  <c r="C50" i="9" s="1"/>
  <c r="C34" i="9" s="1"/>
  <c r="C35" i="9" s="1"/>
  <c r="C36" i="9" s="1"/>
  <c r="C37" i="9" s="1"/>
  <c r="C47" i="9" s="1"/>
  <c r="C48" i="9" s="1"/>
  <c r="O57" i="7"/>
  <c r="O56" i="7"/>
  <c r="O58" i="7" s="1"/>
  <c r="T31" i="20"/>
  <c r="BB31" i="20"/>
  <c r="C87" i="7"/>
  <c r="C86" i="7"/>
  <c r="C88" i="7" s="1"/>
  <c r="AJ44" i="22"/>
  <c r="N31" i="20"/>
  <c r="K50" i="9"/>
  <c r="K34" i="9" s="1"/>
  <c r="K35" i="9" s="1"/>
  <c r="AV31" i="20"/>
  <c r="Z31" i="23"/>
  <c r="C31" i="24"/>
  <c r="C6" i="9"/>
  <c r="AK33" i="9" s="1"/>
  <c r="AK41" i="9" s="1"/>
  <c r="AK44" i="9" s="1"/>
  <c r="AK50" i="9" s="1"/>
  <c r="AK34" i="9" s="1"/>
  <c r="I31" i="22"/>
  <c r="AQ31" i="23"/>
  <c r="Y31" i="24"/>
  <c r="BG31" i="9"/>
  <c r="AP31" i="23"/>
  <c r="AP31" i="24"/>
  <c r="H31" i="23"/>
  <c r="BG31" i="24"/>
  <c r="H31" i="24"/>
  <c r="AP31" i="22"/>
  <c r="AP31" i="9"/>
  <c r="F6" i="24"/>
  <c r="AN33" i="24" s="1"/>
  <c r="AN41" i="24" s="1"/>
  <c r="AN44" i="24" s="1"/>
  <c r="AN50" i="24" s="1"/>
  <c r="AN34" i="24" s="1"/>
  <c r="F7" i="24"/>
  <c r="BE33" i="24" s="1"/>
  <c r="BE41" i="24" s="1"/>
  <c r="BE44" i="24" s="1"/>
  <c r="BE50" i="24" s="1"/>
  <c r="BE34" i="24" s="1"/>
  <c r="F58" i="21"/>
  <c r="F4" i="24"/>
  <c r="F5" i="24"/>
  <c r="W33" i="24" s="1"/>
  <c r="W41" i="24" s="1"/>
  <c r="T26" i="9"/>
  <c r="T28" i="9" s="1"/>
  <c r="AC25" i="22"/>
  <c r="AC27" i="22" s="1"/>
  <c r="AC26" i="22"/>
  <c r="AC28" i="22" s="1"/>
  <c r="AC43" i="22" s="1"/>
  <c r="J86" i="7"/>
  <c r="J88" i="7" s="1"/>
  <c r="J87" i="7"/>
  <c r="H26" i="7"/>
  <c r="H28" i="7" s="1"/>
  <c r="H27" i="7"/>
  <c r="BP31" i="20"/>
  <c r="AH26" i="23"/>
  <c r="AH28" i="23" s="1"/>
  <c r="AH43" i="23" s="1"/>
  <c r="Q72" i="21"/>
  <c r="I33" i="24"/>
  <c r="I41" i="24" s="1"/>
  <c r="AU33" i="22"/>
  <c r="AU41" i="22" s="1"/>
  <c r="H5" i="20"/>
  <c r="Y33" i="20" s="1"/>
  <c r="Y41" i="20" s="1"/>
  <c r="K75" i="21"/>
  <c r="H5" i="23"/>
  <c r="Y33" i="23" s="1"/>
  <c r="Y41" i="23" s="1"/>
  <c r="Y44" i="23" s="1"/>
  <c r="I7" i="23"/>
  <c r="BH33" i="23" s="1"/>
  <c r="BH41" i="23" s="1"/>
  <c r="I6" i="23"/>
  <c r="AQ33" i="23" s="1"/>
  <c r="I57" i="21"/>
  <c r="I71" i="21" s="1"/>
  <c r="I5" i="23"/>
  <c r="Z33" i="23" s="1"/>
  <c r="Z41" i="23" s="1"/>
  <c r="Z44" i="23" s="1"/>
  <c r="AE25" i="22"/>
  <c r="AE27" i="22" s="1"/>
  <c r="AE26" i="22"/>
  <c r="AE28" i="22" s="1"/>
  <c r="AE43" i="22" s="1"/>
  <c r="BH25" i="23"/>
  <c r="BH27" i="23" s="1"/>
  <c r="BH26" i="23"/>
  <c r="BH28" i="23" s="1"/>
  <c r="BH43" i="23" s="1"/>
  <c r="AJ31" i="20"/>
  <c r="AJ24" i="20"/>
  <c r="E6" i="9"/>
  <c r="AM33" i="9" s="1"/>
  <c r="AM41" i="9" s="1"/>
  <c r="AM44" i="9" s="1"/>
  <c r="AM50" i="9" s="1"/>
  <c r="AM34" i="9" s="1"/>
  <c r="AM35" i="9" s="1"/>
  <c r="AM36" i="9" s="1"/>
  <c r="AM37" i="9" s="1"/>
  <c r="AM47" i="9" s="1"/>
  <c r="AM48" i="9" s="1"/>
  <c r="E4" i="9"/>
  <c r="E54" i="21"/>
  <c r="E68" i="21" s="1"/>
  <c r="N4" i="22"/>
  <c r="N33" i="22" s="1"/>
  <c r="N41" i="22" s="1"/>
  <c r="BG44" i="20"/>
  <c r="BG50" i="20" s="1"/>
  <c r="BG34" i="20" s="1"/>
  <c r="BG35" i="20" s="1"/>
  <c r="BG36" i="20" s="1"/>
  <c r="BG37" i="20" s="1"/>
  <c r="BG47" i="20" s="1"/>
  <c r="BG48" i="20" s="1"/>
  <c r="AF25" i="24"/>
  <c r="AF27" i="24" s="1"/>
  <c r="AF26" i="24"/>
  <c r="AF28" i="24" s="1"/>
  <c r="AF43" i="24" s="1"/>
  <c r="BH24" i="20"/>
  <c r="BH31" i="20"/>
  <c r="N7" i="20"/>
  <c r="BM33" i="20" s="1"/>
  <c r="BM41" i="20" s="1"/>
  <c r="C7" i="22"/>
  <c r="BB33" i="22" s="1"/>
  <c r="BB41" i="22" s="1"/>
  <c r="BA24" i="20"/>
  <c r="I4" i="23"/>
  <c r="B76" i="21"/>
  <c r="P3" i="20"/>
  <c r="P5" i="20" s="1"/>
  <c r="AG33" i="20" s="1"/>
  <c r="AG41" i="20" s="1"/>
  <c r="C6" i="22"/>
  <c r="AK33" i="22" s="1"/>
  <c r="AK41" i="22" s="1"/>
  <c r="BA31" i="20"/>
  <c r="Z24" i="20"/>
  <c r="Z31" i="20"/>
  <c r="K57" i="21"/>
  <c r="K71" i="21" s="1"/>
  <c r="K5" i="23"/>
  <c r="AB33" i="23" s="1"/>
  <c r="AB41" i="23" s="1"/>
  <c r="K4" i="23"/>
  <c r="K7" i="23"/>
  <c r="BJ33" i="23" s="1"/>
  <c r="BJ41" i="23" s="1"/>
  <c r="BJ44" i="23" s="1"/>
  <c r="K6" i="23"/>
  <c r="AS33" i="23" s="1"/>
  <c r="AS41" i="23" s="1"/>
  <c r="AS44" i="23" s="1"/>
  <c r="AS50" i="23" s="1"/>
  <c r="AS34" i="23" s="1"/>
  <c r="AE26" i="23"/>
  <c r="AE28" i="23" s="1"/>
  <c r="AE43" i="23" s="1"/>
  <c r="AE25" i="23"/>
  <c r="AE27" i="23" s="1"/>
  <c r="I5" i="24"/>
  <c r="Z33" i="24" s="1"/>
  <c r="Z41" i="24" s="1"/>
  <c r="I7" i="24"/>
  <c r="BH33" i="24" s="1"/>
  <c r="BH41" i="24" s="1"/>
  <c r="BH44" i="24" s="1"/>
  <c r="I58" i="21"/>
  <c r="I72" i="21" s="1"/>
  <c r="P24" i="20"/>
  <c r="N6" i="22"/>
  <c r="AV33" i="22" s="1"/>
  <c r="AV41" i="22" s="1"/>
  <c r="AV44" i="22" s="1"/>
  <c r="C5" i="22"/>
  <c r="T33" i="22" s="1"/>
  <c r="T41" i="22" s="1"/>
  <c r="C55" i="21"/>
  <c r="C69" i="21" s="1"/>
  <c r="J6" i="23"/>
  <c r="AR33" i="23" s="1"/>
  <c r="AR41" i="23" s="1"/>
  <c r="AR44" i="23" s="1"/>
  <c r="AR50" i="23" s="1"/>
  <c r="AR34" i="23" s="1"/>
  <c r="B5" i="22"/>
  <c r="S33" i="22" s="1"/>
  <c r="S41" i="22" s="1"/>
  <c r="S44" i="22" s="1"/>
  <c r="BI25" i="20"/>
  <c r="BI27" i="20" s="1"/>
  <c r="BI26" i="20"/>
  <c r="BI28" i="20" s="1"/>
  <c r="BI43" i="20" s="1"/>
  <c r="AC25" i="20"/>
  <c r="AC27" i="20" s="1"/>
  <c r="AC26" i="20"/>
  <c r="AC28" i="20" s="1"/>
  <c r="AC43" i="20" s="1"/>
  <c r="H6" i="20"/>
  <c r="AP33" i="20" s="1"/>
  <c r="AP41" i="20" s="1"/>
  <c r="AC26" i="24"/>
  <c r="AC28" i="24" s="1"/>
  <c r="AC43" i="24" s="1"/>
  <c r="AC25" i="24"/>
  <c r="AC27" i="24" s="1"/>
  <c r="E7" i="9"/>
  <c r="BD33" i="9" s="1"/>
  <c r="BD41" i="9" s="1"/>
  <c r="BD44" i="9" s="1"/>
  <c r="AY25" i="22"/>
  <c r="AY27" i="22" s="1"/>
  <c r="AY26" i="22"/>
  <c r="AY28" i="22" s="1"/>
  <c r="AY43" i="22" s="1"/>
  <c r="M69" i="21"/>
  <c r="K36" i="9"/>
  <c r="K37" i="9" s="1"/>
  <c r="K47" i="9" s="1"/>
  <c r="K48" i="9" s="1"/>
  <c r="M50" i="22"/>
  <c r="M34" i="22" s="1"/>
  <c r="H56" i="21"/>
  <c r="I31" i="20"/>
  <c r="I24" i="20"/>
  <c r="D7" i="22"/>
  <c r="BC33" i="22" s="1"/>
  <c r="BC41" i="22" s="1"/>
  <c r="D5" i="22"/>
  <c r="U33" i="22" s="1"/>
  <c r="U41" i="22" s="1"/>
  <c r="U44" i="22" s="1"/>
  <c r="U50" i="22" s="1"/>
  <c r="U34" i="22" s="1"/>
  <c r="D4" i="22"/>
  <c r="D33" i="22" s="1"/>
  <c r="D41" i="22" s="1"/>
  <c r="D55" i="21"/>
  <c r="D69" i="21" s="1"/>
  <c r="D6" i="22"/>
  <c r="AE25" i="9"/>
  <c r="AE27" i="9" s="1"/>
  <c r="AE26" i="9"/>
  <c r="AE28" i="9" s="1"/>
  <c r="AE43" i="9" s="1"/>
  <c r="AD31" i="20"/>
  <c r="AD24" i="20"/>
  <c r="K8" i="9"/>
  <c r="S25" i="9"/>
  <c r="S27" i="9" s="1"/>
  <c r="S26" i="9"/>
  <c r="S28" i="9" s="1"/>
  <c r="S43" i="9" s="1"/>
  <c r="G33" i="24"/>
  <c r="G41" i="24" s="1"/>
  <c r="BD44" i="23"/>
  <c r="BD50" i="23" s="1"/>
  <c r="BD34" i="23" s="1"/>
  <c r="AK26" i="22"/>
  <c r="AK28" i="22" s="1"/>
  <c r="AK43" i="22" s="1"/>
  <c r="AK25" i="22"/>
  <c r="AK27" i="22" s="1"/>
  <c r="F7" i="22"/>
  <c r="BE33" i="22" s="1"/>
  <c r="BE41" i="22" s="1"/>
  <c r="F4" i="22"/>
  <c r="F6" i="22"/>
  <c r="AN33" i="22" s="1"/>
  <c r="AN41" i="22" s="1"/>
  <c r="F55" i="21"/>
  <c r="F69" i="21" s="1"/>
  <c r="BM25" i="9"/>
  <c r="BM27" i="9" s="1"/>
  <c r="BM26" i="9"/>
  <c r="BM28" i="9" s="1"/>
  <c r="BM43" i="9" s="1"/>
  <c r="BG26" i="23"/>
  <c r="BG28" i="23" s="1"/>
  <c r="BG43" i="23" s="1"/>
  <c r="BG44" i="23" s="1"/>
  <c r="BG25" i="23"/>
  <c r="BG27" i="23" s="1"/>
  <c r="Q4" i="9"/>
  <c r="Q33" i="9" s="1"/>
  <c r="Q41" i="9" s="1"/>
  <c r="Q44" i="9" s="1"/>
  <c r="Q50" i="9" s="1"/>
  <c r="Q34" i="9" s="1"/>
  <c r="Q35" i="9" s="1"/>
  <c r="O4" i="20"/>
  <c r="B75" i="21"/>
  <c r="BD43" i="22"/>
  <c r="BD44" i="22" s="1"/>
  <c r="BD50" i="22" s="1"/>
  <c r="BD34" i="22" s="1"/>
  <c r="BD35" i="22" s="1"/>
  <c r="BD36" i="22" s="1"/>
  <c r="BD37" i="22" s="1"/>
  <c r="BD47" i="22" s="1"/>
  <c r="BD48" i="22" s="1"/>
  <c r="H33" i="20"/>
  <c r="H8" i="20"/>
  <c r="K4" i="20"/>
  <c r="K7" i="20"/>
  <c r="BJ33" i="20" s="1"/>
  <c r="BJ41" i="20" s="1"/>
  <c r="K5" i="20"/>
  <c r="AB33" i="20" s="1"/>
  <c r="K56" i="21"/>
  <c r="F76" i="21"/>
  <c r="J33" i="9"/>
  <c r="J41" i="9" s="1"/>
  <c r="J8" i="9"/>
  <c r="G7" i="20"/>
  <c r="BF33" i="20" s="1"/>
  <c r="BF41" i="20" s="1"/>
  <c r="BF44" i="20" s="1"/>
  <c r="BF50" i="20" s="1"/>
  <c r="BF34" i="20" s="1"/>
  <c r="G56" i="21"/>
  <c r="G70" i="21" s="1"/>
  <c r="G4" i="20"/>
  <c r="G6" i="20"/>
  <c r="AO33" i="20" s="1"/>
  <c r="AO41" i="20" s="1"/>
  <c r="G5" i="20"/>
  <c r="X33" i="20" s="1"/>
  <c r="X41" i="20" s="1"/>
  <c r="X44" i="20" s="1"/>
  <c r="E69" i="21"/>
  <c r="E76" i="21"/>
  <c r="AP44" i="20"/>
  <c r="W50" i="9"/>
  <c r="W34" i="9" s="1"/>
  <c r="W35" i="9" s="1"/>
  <c r="W36" i="9" s="1"/>
  <c r="W37" i="9" s="1"/>
  <c r="W47" i="9" s="1"/>
  <c r="W48" i="9" s="1"/>
  <c r="AH25" i="22"/>
  <c r="AH27" i="22" s="1"/>
  <c r="AH26" i="22"/>
  <c r="AH28" i="22" s="1"/>
  <c r="AH43" i="22" s="1"/>
  <c r="B5" i="20"/>
  <c r="S33" i="20" s="1"/>
  <c r="S41" i="20" s="1"/>
  <c r="B7" i="20"/>
  <c r="BA33" i="20" s="1"/>
  <c r="BA41" i="20" s="1"/>
  <c r="B6" i="20"/>
  <c r="AJ33" i="20" s="1"/>
  <c r="AJ41" i="20" s="1"/>
  <c r="B56" i="21"/>
  <c r="B70" i="21" s="1"/>
  <c r="J58" i="21"/>
  <c r="J4" i="24"/>
  <c r="J7" i="24"/>
  <c r="BI33" i="24" s="1"/>
  <c r="BI41" i="24" s="1"/>
  <c r="BI44" i="24" s="1"/>
  <c r="BI50" i="24" s="1"/>
  <c r="BI34" i="24" s="1"/>
  <c r="J6" i="24"/>
  <c r="AR33" i="24" s="1"/>
  <c r="AR41" i="24" s="1"/>
  <c r="I5" i="22"/>
  <c r="Z33" i="22" s="1"/>
  <c r="Z41" i="22" s="1"/>
  <c r="Z44" i="22" s="1"/>
  <c r="Z50" i="22" s="1"/>
  <c r="Z34" i="22" s="1"/>
  <c r="I4" i="22"/>
  <c r="I55" i="21"/>
  <c r="I69" i="21" s="1"/>
  <c r="I6" i="22"/>
  <c r="AQ33" i="22" s="1"/>
  <c r="AQ41" i="22" s="1"/>
  <c r="AQ44" i="22" s="1"/>
  <c r="AQ50" i="22" s="1"/>
  <c r="AQ34" i="22" s="1"/>
  <c r="AS25" i="20"/>
  <c r="AS27" i="20" s="1"/>
  <c r="AS26" i="20"/>
  <c r="AS28" i="20" s="1"/>
  <c r="AS43" i="20" s="1"/>
  <c r="AS44" i="20" s="1"/>
  <c r="F56" i="21"/>
  <c r="F5" i="20"/>
  <c r="W33" i="20" s="1"/>
  <c r="W41" i="20" s="1"/>
  <c r="W44" i="20" s="1"/>
  <c r="F6" i="20"/>
  <c r="AN33" i="20" s="1"/>
  <c r="AN41" i="20" s="1"/>
  <c r="AN44" i="20" s="1"/>
  <c r="AN50" i="20" s="1"/>
  <c r="AN34" i="20" s="1"/>
  <c r="F4" i="20"/>
  <c r="H57" i="21"/>
  <c r="H71" i="21" s="1"/>
  <c r="H6" i="23"/>
  <c r="AP33" i="23" s="1"/>
  <c r="AP41" i="23" s="1"/>
  <c r="AP44" i="23" s="1"/>
  <c r="AP50" i="23" s="1"/>
  <c r="AP34" i="23" s="1"/>
  <c r="AQ25" i="20"/>
  <c r="AQ27" i="20" s="1"/>
  <c r="AQ26" i="20"/>
  <c r="AQ28" i="20" s="1"/>
  <c r="AQ43" i="20" s="1"/>
  <c r="W25" i="22"/>
  <c r="W27" i="22" s="1"/>
  <c r="W26" i="22"/>
  <c r="W28" i="22" s="1"/>
  <c r="W43" i="22" s="1"/>
  <c r="W44" i="22" s="1"/>
  <c r="C26" i="20"/>
  <c r="C28" i="20" s="1"/>
  <c r="C43" i="20" s="1"/>
  <c r="C25" i="20"/>
  <c r="C27" i="20" s="1"/>
  <c r="BL50" i="22"/>
  <c r="BL34" i="22" s="1"/>
  <c r="B44" i="22"/>
  <c r="B50" i="22" s="1"/>
  <c r="B34" i="22" s="1"/>
  <c r="B35" i="22" s="1"/>
  <c r="B36" i="22" s="1"/>
  <c r="B37" i="22" s="1"/>
  <c r="B47" i="22" s="1"/>
  <c r="B48" i="22" s="1"/>
  <c r="B49" i="22" s="1"/>
  <c r="B51" i="22" s="1"/>
  <c r="Q5" i="9"/>
  <c r="AH33" i="9" s="1"/>
  <c r="AH41" i="9" s="1"/>
  <c r="O5" i="20"/>
  <c r="AF33" i="20" s="1"/>
  <c r="AF41" i="20" s="1"/>
  <c r="AO44" i="20"/>
  <c r="AN44" i="22"/>
  <c r="AN50" i="22" s="1"/>
  <c r="AN34" i="22" s="1"/>
  <c r="AN35" i="22" s="1"/>
  <c r="AN36" i="22" s="1"/>
  <c r="AN37" i="22" s="1"/>
  <c r="AN47" i="22" s="1"/>
  <c r="AN48" i="22" s="1"/>
  <c r="E7" i="20"/>
  <c r="BD33" i="20" s="1"/>
  <c r="BD41" i="20" s="1"/>
  <c r="E4" i="20"/>
  <c r="E6" i="20"/>
  <c r="AM33" i="20" s="1"/>
  <c r="AM41" i="20" s="1"/>
  <c r="E5" i="20"/>
  <c r="V33" i="20" s="1"/>
  <c r="V41" i="20" s="1"/>
  <c r="V44" i="20" s="1"/>
  <c r="V50" i="20" s="1"/>
  <c r="V34" i="20" s="1"/>
  <c r="E56" i="21"/>
  <c r="G7" i="24"/>
  <c r="BF33" i="24" s="1"/>
  <c r="BF41" i="24" s="1"/>
  <c r="BF44" i="24" s="1"/>
  <c r="BF50" i="24" s="1"/>
  <c r="BF34" i="24" s="1"/>
  <c r="G58" i="21"/>
  <c r="G5" i="24"/>
  <c r="X33" i="24" s="1"/>
  <c r="X41" i="24" s="1"/>
  <c r="X44" i="24" s="1"/>
  <c r="G6" i="24"/>
  <c r="AO33" i="24" s="1"/>
  <c r="AO41" i="24" s="1"/>
  <c r="AO44" i="24" s="1"/>
  <c r="AO50" i="24" s="1"/>
  <c r="AO34" i="24" s="1"/>
  <c r="B26" i="20"/>
  <c r="B28" i="20" s="1"/>
  <c r="B43" i="20" s="1"/>
  <c r="B25" i="20"/>
  <c r="B27" i="20" s="1"/>
  <c r="J5" i="24"/>
  <c r="AA33" i="24" s="1"/>
  <c r="AA41" i="24" s="1"/>
  <c r="BH26" i="22"/>
  <c r="BH28" i="22" s="1"/>
  <c r="BH43" i="22" s="1"/>
  <c r="BH44" i="22" s="1"/>
  <c r="BH25" i="22"/>
  <c r="BH27" i="22" s="1"/>
  <c r="AB25" i="9"/>
  <c r="AB27" i="9" s="1"/>
  <c r="AB26" i="9"/>
  <c r="AB28" i="9" s="1"/>
  <c r="AB43" i="9" s="1"/>
  <c r="AB44" i="9" s="1"/>
  <c r="AB50" i="9" s="1"/>
  <c r="AB34" i="9" s="1"/>
  <c r="AB35" i="9" s="1"/>
  <c r="F7" i="20"/>
  <c r="BE33" i="20" s="1"/>
  <c r="BE41" i="20" s="1"/>
  <c r="G33" i="22"/>
  <c r="G41" i="22" s="1"/>
  <c r="G44" i="22" s="1"/>
  <c r="G8" i="22"/>
  <c r="B33" i="20"/>
  <c r="B41" i="20" s="1"/>
  <c r="Q6" i="23"/>
  <c r="AY33" i="23" s="1"/>
  <c r="AY41" i="23" s="1"/>
  <c r="H55" i="21"/>
  <c r="H69" i="21" s="1"/>
  <c r="H6" i="22"/>
  <c r="AP33" i="22" s="1"/>
  <c r="AP41" i="22" s="1"/>
  <c r="H4" i="22"/>
  <c r="H5" i="22"/>
  <c r="Y33" i="22" s="1"/>
  <c r="Y41" i="22" s="1"/>
  <c r="Y44" i="22" s="1"/>
  <c r="H7" i="22"/>
  <c r="BG33" i="22" s="1"/>
  <c r="BG41" i="22" s="1"/>
  <c r="BG44" i="22" s="1"/>
  <c r="BG50" i="22" s="1"/>
  <c r="BG34" i="22" s="1"/>
  <c r="AA26" i="24"/>
  <c r="AA28" i="24" s="1"/>
  <c r="AA43" i="24" s="1"/>
  <c r="AA25" i="24"/>
  <c r="AA27" i="24" s="1"/>
  <c r="J78" i="21"/>
  <c r="J25" i="20"/>
  <c r="J27" i="20" s="1"/>
  <c r="J26" i="20"/>
  <c r="J28" i="20" s="1"/>
  <c r="J43" i="20" s="1"/>
  <c r="J44" i="20" s="1"/>
  <c r="BA25" i="20"/>
  <c r="BA27" i="20" s="1"/>
  <c r="BA26" i="20"/>
  <c r="BA28" i="20" s="1"/>
  <c r="BA43" i="20" s="1"/>
  <c r="BA44" i="20" s="1"/>
  <c r="BE26" i="20"/>
  <c r="BE28" i="20" s="1"/>
  <c r="BE43" i="20" s="1"/>
  <c r="BE25" i="20"/>
  <c r="BE27" i="20" s="1"/>
  <c r="H4" i="23"/>
  <c r="AX26" i="23"/>
  <c r="AX28" i="23" s="1"/>
  <c r="AX43" i="23" s="1"/>
  <c r="AX25" i="23"/>
  <c r="AX27" i="23" s="1"/>
  <c r="E50" i="22"/>
  <c r="E34" i="22" s="1"/>
  <c r="J6" i="22"/>
  <c r="AR33" i="22" s="1"/>
  <c r="AR41" i="22" s="1"/>
  <c r="J5" i="22"/>
  <c r="AA33" i="22" s="1"/>
  <c r="AA41" i="22" s="1"/>
  <c r="J4" i="22"/>
  <c r="J55" i="21"/>
  <c r="J69" i="21" s="1"/>
  <c r="AV26" i="20"/>
  <c r="AV28" i="20" s="1"/>
  <c r="AV43" i="20" s="1"/>
  <c r="AV25" i="20"/>
  <c r="AV27" i="20" s="1"/>
  <c r="T44" i="23"/>
  <c r="T50" i="23" s="1"/>
  <c r="T34" i="23" s="1"/>
  <c r="L4" i="9"/>
  <c r="L33" i="9" s="1"/>
  <c r="L41" i="9" s="1"/>
  <c r="BD44" i="20"/>
  <c r="BD50" i="20" s="1"/>
  <c r="BD34" i="20" s="1"/>
  <c r="BC44" i="22"/>
  <c r="S26" i="20"/>
  <c r="S28" i="20" s="1"/>
  <c r="S43" i="20" s="1"/>
  <c r="S44" i="20" s="1"/>
  <c r="S25" i="20"/>
  <c r="S27" i="20" s="1"/>
  <c r="AF26" i="9"/>
  <c r="AF28" i="9" s="1"/>
  <c r="AF43" i="9" s="1"/>
  <c r="AF25" i="9"/>
  <c r="AF27" i="9" s="1"/>
  <c r="J8" i="23"/>
  <c r="J33" i="23"/>
  <c r="J41" i="23" s="1"/>
  <c r="J44" i="23" s="1"/>
  <c r="J50" i="23" s="1"/>
  <c r="J34" i="23" s="1"/>
  <c r="AR25" i="9"/>
  <c r="AR27" i="9" s="1"/>
  <c r="AR26" i="9"/>
  <c r="AR28" i="9" s="1"/>
  <c r="AR43" i="9" s="1"/>
  <c r="AR44" i="9" s="1"/>
  <c r="Q7" i="23"/>
  <c r="BP33" i="23" s="1"/>
  <c r="BP41" i="23" s="1"/>
  <c r="C4" i="23"/>
  <c r="C57" i="21"/>
  <c r="C71" i="21" s="1"/>
  <c r="C7" i="23"/>
  <c r="BB33" i="23" s="1"/>
  <c r="BB41" i="23" s="1"/>
  <c r="BB44" i="23" s="1"/>
  <c r="BB50" i="23" s="1"/>
  <c r="BB34" i="23" s="1"/>
  <c r="C6" i="23"/>
  <c r="AK33" i="23" s="1"/>
  <c r="AK41" i="23" s="1"/>
  <c r="BE44" i="22"/>
  <c r="BE50" i="22" s="1"/>
  <c r="BE34" i="22" s="1"/>
  <c r="BE35" i="22" s="1"/>
  <c r="BE36" i="22" s="1"/>
  <c r="BE37" i="22" s="1"/>
  <c r="BE47" i="22" s="1"/>
  <c r="BE48" i="22" s="1"/>
  <c r="BE49" i="22" s="1"/>
  <c r="AJ25" i="9"/>
  <c r="AJ27" i="9" s="1"/>
  <c r="AJ26" i="9"/>
  <c r="AJ28" i="9" s="1"/>
  <c r="AJ43" i="9" s="1"/>
  <c r="BI44" i="23"/>
  <c r="BI50" i="23" s="1"/>
  <c r="BI34" i="23" s="1"/>
  <c r="BO25" i="22"/>
  <c r="BO27" i="22" s="1"/>
  <c r="BO26" i="22"/>
  <c r="BO28" i="22" s="1"/>
  <c r="BO43" i="22" s="1"/>
  <c r="E33" i="23"/>
  <c r="E41" i="23" s="1"/>
  <c r="E8" i="23"/>
  <c r="BI25" i="22"/>
  <c r="BI27" i="22" s="1"/>
  <c r="BI26" i="22"/>
  <c r="BI28" i="22" s="1"/>
  <c r="BI43" i="22" s="1"/>
  <c r="BI44" i="22" s="1"/>
  <c r="BI50" i="22" s="1"/>
  <c r="BI34" i="22" s="1"/>
  <c r="BI35" i="22" s="1"/>
  <c r="BI36" i="22" s="1"/>
  <c r="BI37" i="22" s="1"/>
  <c r="BI47" i="22" s="1"/>
  <c r="BI48" i="22" s="1"/>
  <c r="J77" i="21"/>
  <c r="O33" i="9"/>
  <c r="O41" i="9" s="1"/>
  <c r="M33" i="20"/>
  <c r="M41" i="20" s="1"/>
  <c r="L33" i="23"/>
  <c r="L41" i="23" s="1"/>
  <c r="L44" i="23" s="1"/>
  <c r="AC41" i="9"/>
  <c r="D33" i="23"/>
  <c r="D33" i="9"/>
  <c r="D41" i="9" s="1"/>
  <c r="D44" i="9" s="1"/>
  <c r="AR35" i="23"/>
  <c r="AR36" i="23" s="1"/>
  <c r="AR37" i="23" s="1"/>
  <c r="AR47" i="23" s="1"/>
  <c r="AR48" i="23" s="1"/>
  <c r="BE49" i="9"/>
  <c r="BE51" i="9" s="1"/>
  <c r="BE53" i="9" s="1"/>
  <c r="F30" i="21" s="1"/>
  <c r="L33" i="20"/>
  <c r="L41" i="20" s="1"/>
  <c r="AE41" i="9"/>
  <c r="Q33" i="23"/>
  <c r="Q41" i="23" s="1"/>
  <c r="Q44" i="23" s="1"/>
  <c r="M33" i="24"/>
  <c r="M41" i="24" s="1"/>
  <c r="M44" i="24" s="1"/>
  <c r="U26" i="9"/>
  <c r="U28" i="9" s="1"/>
  <c r="U43" i="9" s="1"/>
  <c r="U25" i="9"/>
  <c r="U27" i="9" s="1"/>
  <c r="V41" i="22"/>
  <c r="V44" i="22" s="1"/>
  <c r="P7" i="23"/>
  <c r="BO33" i="23" s="1"/>
  <c r="P57" i="21"/>
  <c r="P71" i="21" s="1"/>
  <c r="P6" i="23"/>
  <c r="AX33" i="23" s="1"/>
  <c r="P4" i="23"/>
  <c r="P5" i="23"/>
  <c r="AG33" i="23" s="1"/>
  <c r="AG41" i="23" s="1"/>
  <c r="AG44" i="23" s="1"/>
  <c r="Q4" i="24"/>
  <c r="AH25" i="20"/>
  <c r="AH27" i="20" s="1"/>
  <c r="AH26" i="20"/>
  <c r="AH28" i="20" s="1"/>
  <c r="AH43" i="20" s="1"/>
  <c r="Q6" i="22"/>
  <c r="AY33" i="22" s="1"/>
  <c r="Q5" i="22"/>
  <c r="AH33" i="22" s="1"/>
  <c r="Q4" i="22"/>
  <c r="Q55" i="21"/>
  <c r="Q69" i="21" s="1"/>
  <c r="AY26" i="9"/>
  <c r="AY28" i="9" s="1"/>
  <c r="AY43" i="9" s="1"/>
  <c r="AY44" i="9" s="1"/>
  <c r="AY25" i="9"/>
  <c r="AY27" i="9" s="1"/>
  <c r="AG26" i="9"/>
  <c r="AG28" i="9" s="1"/>
  <c r="AG43" i="9" s="1"/>
  <c r="AG44" i="9" s="1"/>
  <c r="AG25" i="9"/>
  <c r="AG27" i="9" s="1"/>
  <c r="N54" i="21"/>
  <c r="N7" i="9"/>
  <c r="BM33" i="9" s="1"/>
  <c r="M76" i="21"/>
  <c r="M6" i="24"/>
  <c r="AU33" i="24" s="1"/>
  <c r="AU41" i="24" s="1"/>
  <c r="L4" i="24"/>
  <c r="AE26" i="20"/>
  <c r="AE28" i="20" s="1"/>
  <c r="AE43" i="20" s="1"/>
  <c r="AE44" i="20" s="1"/>
  <c r="AE25" i="20"/>
  <c r="AE27" i="20" s="1"/>
  <c r="AC26" i="23"/>
  <c r="AC28" i="23" s="1"/>
  <c r="AC43" i="23" s="1"/>
  <c r="AC25" i="23"/>
  <c r="AC27" i="23" s="1"/>
  <c r="BK25" i="24"/>
  <c r="BK27" i="24" s="1"/>
  <c r="BK26" i="24"/>
  <c r="BK28" i="24" s="1"/>
  <c r="BK43" i="24" s="1"/>
  <c r="BK44" i="24" s="1"/>
  <c r="H5" i="9"/>
  <c r="Y33" i="9" s="1"/>
  <c r="H6" i="9"/>
  <c r="AP33" i="9" s="1"/>
  <c r="H54" i="21"/>
  <c r="H7" i="9"/>
  <c r="BG33" i="9" s="1"/>
  <c r="H4" i="9"/>
  <c r="AL25" i="24"/>
  <c r="AL27" i="24" s="1"/>
  <c r="AL26" i="24"/>
  <c r="AL28" i="24" s="1"/>
  <c r="AL43" i="24" s="1"/>
  <c r="BA26" i="23"/>
  <c r="BA28" i="23" s="1"/>
  <c r="BA43" i="23" s="1"/>
  <c r="BA25" i="23"/>
  <c r="BA27" i="23" s="1"/>
  <c r="AP50" i="20"/>
  <c r="AP34" i="20" s="1"/>
  <c r="AQ44" i="24"/>
  <c r="AQ50" i="24" s="1"/>
  <c r="AQ34" i="24" s="1"/>
  <c r="BP25" i="23"/>
  <c r="BP27" i="23" s="1"/>
  <c r="BP26" i="23"/>
  <c r="BP28" i="23" s="1"/>
  <c r="BP43" i="23" s="1"/>
  <c r="Q79" i="21"/>
  <c r="P32" i="22"/>
  <c r="BP25" i="20"/>
  <c r="BP27" i="20" s="1"/>
  <c r="BP26" i="20"/>
  <c r="BP28" i="20" s="1"/>
  <c r="BP43" i="20" s="1"/>
  <c r="P6" i="24"/>
  <c r="AX33" i="24" s="1"/>
  <c r="P4" i="24"/>
  <c r="P58" i="21"/>
  <c r="P72" i="21" s="1"/>
  <c r="P5" i="24"/>
  <c r="AG33" i="24" s="1"/>
  <c r="AG41" i="24" s="1"/>
  <c r="AG44" i="24" s="1"/>
  <c r="P7" i="22"/>
  <c r="BO33" i="22" s="1"/>
  <c r="P5" i="22"/>
  <c r="AG33" i="22" s="1"/>
  <c r="AG41" i="22" s="1"/>
  <c r="P55" i="21"/>
  <c r="P69" i="21" s="1"/>
  <c r="O7" i="23"/>
  <c r="BN33" i="23" s="1"/>
  <c r="O57" i="21"/>
  <c r="O78" i="21" s="1"/>
  <c r="O43" i="9"/>
  <c r="N32" i="23"/>
  <c r="M5" i="23"/>
  <c r="AD33" i="23" s="1"/>
  <c r="AD41" i="23" s="1"/>
  <c r="AD25" i="22"/>
  <c r="AD27" i="22" s="1"/>
  <c r="AD26" i="22"/>
  <c r="AD28" i="22" s="1"/>
  <c r="AD43" i="22" s="1"/>
  <c r="L26" i="20"/>
  <c r="L28" i="20" s="1"/>
  <c r="L43" i="20" s="1"/>
  <c r="L25" i="20"/>
  <c r="L27" i="20" s="1"/>
  <c r="BG26" i="9"/>
  <c r="BG28" i="9" s="1"/>
  <c r="BG43" i="9" s="1"/>
  <c r="BG25" i="9"/>
  <c r="BG27" i="9" s="1"/>
  <c r="AL25" i="23"/>
  <c r="AL27" i="23" s="1"/>
  <c r="AL26" i="23"/>
  <c r="AL28" i="23" s="1"/>
  <c r="AL43" i="23" s="1"/>
  <c r="BF35" i="24"/>
  <c r="BF36" i="24" s="1"/>
  <c r="BF37" i="24" s="1"/>
  <c r="BF47" i="24" s="1"/>
  <c r="BF48" i="24" s="1"/>
  <c r="AR41" i="20"/>
  <c r="C33" i="22"/>
  <c r="G33" i="9"/>
  <c r="G8" i="9"/>
  <c r="O32" i="20"/>
  <c r="L58" i="21"/>
  <c r="L79" i="21" s="1"/>
  <c r="L5" i="24"/>
  <c r="AC33" i="24" s="1"/>
  <c r="AC41" i="24" s="1"/>
  <c r="L6" i="24"/>
  <c r="AT33" i="24" s="1"/>
  <c r="N4" i="24"/>
  <c r="N58" i="21"/>
  <c r="N79" i="21" s="1"/>
  <c r="N5" i="24"/>
  <c r="AE33" i="24" s="1"/>
  <c r="AF25" i="20"/>
  <c r="AF27" i="20" s="1"/>
  <c r="AF26" i="20"/>
  <c r="AF28" i="20" s="1"/>
  <c r="AF43" i="20" s="1"/>
  <c r="AF44" i="20" s="1"/>
  <c r="BM26" i="22"/>
  <c r="BM28" i="22" s="1"/>
  <c r="BM43" i="22" s="1"/>
  <c r="BM44" i="22" s="1"/>
  <c r="BM25" i="22"/>
  <c r="BM27" i="22" s="1"/>
  <c r="N32" i="20"/>
  <c r="AU26" i="24"/>
  <c r="AU28" i="24" s="1"/>
  <c r="AU43" i="24" s="1"/>
  <c r="AU25" i="24"/>
  <c r="AU27" i="24" s="1"/>
  <c r="M7" i="24"/>
  <c r="BL33" i="24" s="1"/>
  <c r="M5" i="24"/>
  <c r="AD33" i="24" s="1"/>
  <c r="M58" i="21"/>
  <c r="M79" i="21" s="1"/>
  <c r="AD26" i="9"/>
  <c r="AD28" i="9" s="1"/>
  <c r="AD43" i="9" s="1"/>
  <c r="AD44" i="9" s="1"/>
  <c r="AD25" i="9"/>
  <c r="AD27" i="9" s="1"/>
  <c r="M35" i="22"/>
  <c r="M36" i="22" s="1"/>
  <c r="M37" i="22" s="1"/>
  <c r="M47" i="22" s="1"/>
  <c r="M48" i="22" s="1"/>
  <c r="L6" i="20"/>
  <c r="AT33" i="20" s="1"/>
  <c r="U25" i="23"/>
  <c r="U27" i="23" s="1"/>
  <c r="U26" i="23"/>
  <c r="U28" i="23" s="1"/>
  <c r="U43" i="23" s="1"/>
  <c r="F57" i="21"/>
  <c r="F5" i="23"/>
  <c r="W33" i="23" s="1"/>
  <c r="F4" i="23"/>
  <c r="F7" i="23"/>
  <c r="BE33" i="23" s="1"/>
  <c r="F6" i="23"/>
  <c r="AN33" i="23" s="1"/>
  <c r="BI44" i="9"/>
  <c r="BI50" i="9" s="1"/>
  <c r="BI34" i="9" s="1"/>
  <c r="T41" i="20"/>
  <c r="T44" i="20" s="1"/>
  <c r="BI41" i="20"/>
  <c r="G68" i="21"/>
  <c r="BA35" i="22"/>
  <c r="BA36" i="22" s="1"/>
  <c r="BA37" i="22" s="1"/>
  <c r="BA47" i="22" s="1"/>
  <c r="BA48" i="22" s="1"/>
  <c r="AQ41" i="23"/>
  <c r="AQ44" i="23" s="1"/>
  <c r="F49" i="9"/>
  <c r="F51" i="9" s="1"/>
  <c r="C49" i="9"/>
  <c r="C51" i="9" s="1"/>
  <c r="BM25" i="20"/>
  <c r="BM27" i="20" s="1"/>
  <c r="BM26" i="20"/>
  <c r="BM28" i="20" s="1"/>
  <c r="BM43" i="20" s="1"/>
  <c r="BL25" i="23"/>
  <c r="BL27" i="23" s="1"/>
  <c r="BL26" i="23"/>
  <c r="BL28" i="23" s="1"/>
  <c r="BL43" i="23" s="1"/>
  <c r="AM50" i="23"/>
  <c r="AM34" i="23" s="1"/>
  <c r="AG26" i="20"/>
  <c r="AG28" i="20" s="1"/>
  <c r="AG43" i="20" s="1"/>
  <c r="AG44" i="20" s="1"/>
  <c r="AG25" i="20"/>
  <c r="AG27" i="20" s="1"/>
  <c r="BN25" i="20"/>
  <c r="BN27" i="20" s="1"/>
  <c r="BN26" i="20"/>
  <c r="BN28" i="20" s="1"/>
  <c r="BN43" i="20" s="1"/>
  <c r="BN44" i="20" s="1"/>
  <c r="AF26" i="22"/>
  <c r="AF28" i="22" s="1"/>
  <c r="AF43" i="22" s="1"/>
  <c r="AF44" i="22" s="1"/>
  <c r="AF25" i="22"/>
  <c r="AF27" i="22" s="1"/>
  <c r="N43" i="9"/>
  <c r="AV25" i="9"/>
  <c r="AV27" i="9" s="1"/>
  <c r="AV26" i="9"/>
  <c r="AV28" i="9" s="1"/>
  <c r="AV43" i="9" s="1"/>
  <c r="N33" i="9"/>
  <c r="N41" i="9" s="1"/>
  <c r="AD32" i="23"/>
  <c r="AU25" i="23"/>
  <c r="AU27" i="23" s="1"/>
  <c r="AU26" i="23"/>
  <c r="AU28" i="23" s="1"/>
  <c r="AU43" i="23" s="1"/>
  <c r="AU44" i="23" s="1"/>
  <c r="L55" i="21"/>
  <c r="L76" i="21" s="1"/>
  <c r="L5" i="22"/>
  <c r="AC33" i="22" s="1"/>
  <c r="AC41" i="22" s="1"/>
  <c r="L4" i="22"/>
  <c r="M32" i="24"/>
  <c r="M6" i="9"/>
  <c r="AU33" i="9" s="1"/>
  <c r="M54" i="21"/>
  <c r="L6" i="9"/>
  <c r="AT33" i="9" s="1"/>
  <c r="L6" i="23"/>
  <c r="AT33" i="23" s="1"/>
  <c r="AC32" i="24"/>
  <c r="L72" i="21"/>
  <c r="M7" i="9"/>
  <c r="BL33" i="9" s="1"/>
  <c r="BL41" i="9" s="1"/>
  <c r="AT26" i="20"/>
  <c r="AT28" i="20" s="1"/>
  <c r="AT43" i="20" s="1"/>
  <c r="AT25" i="20"/>
  <c r="AT27" i="20" s="1"/>
  <c r="S25" i="24"/>
  <c r="S27" i="24" s="1"/>
  <c r="S26" i="24"/>
  <c r="S28" i="24" s="1"/>
  <c r="S43" i="24" s="1"/>
  <c r="S44" i="24" s="1"/>
  <c r="T25" i="22"/>
  <c r="T27" i="22" s="1"/>
  <c r="T26" i="22"/>
  <c r="T28" i="22" s="1"/>
  <c r="T43" i="22" s="1"/>
  <c r="D76" i="21"/>
  <c r="D4" i="24"/>
  <c r="D58" i="21"/>
  <c r="D72" i="21" s="1"/>
  <c r="D6" i="24"/>
  <c r="AL33" i="24" s="1"/>
  <c r="AL41" i="24" s="1"/>
  <c r="D7" i="24"/>
  <c r="BC33" i="24" s="1"/>
  <c r="BC41" i="24" s="1"/>
  <c r="BC25" i="9"/>
  <c r="BC27" i="9" s="1"/>
  <c r="BC26" i="9"/>
  <c r="BC28" i="9" s="1"/>
  <c r="BC43" i="9" s="1"/>
  <c r="BC44" i="9" s="1"/>
  <c r="E58" i="21"/>
  <c r="E5" i="24"/>
  <c r="V33" i="24" s="1"/>
  <c r="E7" i="24"/>
  <c r="BD33" i="24" s="1"/>
  <c r="E4" i="24"/>
  <c r="C8" i="20"/>
  <c r="C33" i="20"/>
  <c r="AA33" i="20"/>
  <c r="J8" i="20"/>
  <c r="D6" i="9"/>
  <c r="AL33" i="9" s="1"/>
  <c r="AL41" i="9" s="1"/>
  <c r="D54" i="21"/>
  <c r="D68" i="21" s="1"/>
  <c r="D5" i="9"/>
  <c r="U33" i="9" s="1"/>
  <c r="U41" i="9" s="1"/>
  <c r="V49" i="23"/>
  <c r="V51" i="23" s="1"/>
  <c r="V53" i="23" s="1"/>
  <c r="E17" i="21" s="1"/>
  <c r="AO41" i="9"/>
  <c r="AO44" i="9" s="1"/>
  <c r="AA49" i="23"/>
  <c r="AA51" i="23" s="1"/>
  <c r="AA53" i="23" s="1"/>
  <c r="J17" i="21" s="1"/>
  <c r="BJ50" i="9"/>
  <c r="BJ34" i="9" s="1"/>
  <c r="BM26" i="24"/>
  <c r="BM28" i="24" s="1"/>
  <c r="BM43" i="24" s="1"/>
  <c r="BM25" i="24"/>
  <c r="BM27" i="24" s="1"/>
  <c r="AT26" i="22"/>
  <c r="AT28" i="22" s="1"/>
  <c r="AT43" i="22" s="1"/>
  <c r="AT44" i="22" s="1"/>
  <c r="AT25" i="22"/>
  <c r="AT27" i="22" s="1"/>
  <c r="BF25" i="23"/>
  <c r="BF27" i="23" s="1"/>
  <c r="BF26" i="23"/>
  <c r="BF28" i="23" s="1"/>
  <c r="BF43" i="23" s="1"/>
  <c r="B4" i="23"/>
  <c r="B57" i="21"/>
  <c r="B5" i="23"/>
  <c r="S33" i="23" s="1"/>
  <c r="B7" i="23"/>
  <c r="BA33" i="23" s="1"/>
  <c r="B6" i="23"/>
  <c r="AJ33" i="23" s="1"/>
  <c r="Z26" i="9"/>
  <c r="Z28" i="9" s="1"/>
  <c r="Z43" i="9" s="1"/>
  <c r="Z25" i="9"/>
  <c r="Z27" i="9" s="1"/>
  <c r="AJ41" i="9"/>
  <c r="BN26" i="9"/>
  <c r="BN28" i="9" s="1"/>
  <c r="BN43" i="9" s="1"/>
  <c r="BN25" i="9"/>
  <c r="BN27" i="9" s="1"/>
  <c r="O55" i="21"/>
  <c r="O69" i="21" s="1"/>
  <c r="O7" i="22"/>
  <c r="BN33" i="22" s="1"/>
  <c r="O6" i="22"/>
  <c r="AW33" i="22" s="1"/>
  <c r="O54" i="21"/>
  <c r="O68" i="21" s="1"/>
  <c r="O6" i="9"/>
  <c r="AW33" i="9" s="1"/>
  <c r="O5" i="9"/>
  <c r="AF33" i="9" s="1"/>
  <c r="O7" i="9"/>
  <c r="BN33" i="9" s="1"/>
  <c r="BN41" i="9" s="1"/>
  <c r="Q25" i="20"/>
  <c r="Q27" i="20" s="1"/>
  <c r="Q26" i="20"/>
  <c r="Q28" i="20" s="1"/>
  <c r="Q43" i="20" s="1"/>
  <c r="P54" i="21"/>
  <c r="P68" i="21" s="1"/>
  <c r="P4" i="9"/>
  <c r="P7" i="9"/>
  <c r="BO33" i="9" s="1"/>
  <c r="BO41" i="9" s="1"/>
  <c r="Q54" i="21"/>
  <c r="Q68" i="21" s="1"/>
  <c r="Q7" i="9"/>
  <c r="BP33" i="9" s="1"/>
  <c r="Q6" i="24"/>
  <c r="AY33" i="24" s="1"/>
  <c r="AY41" i="24" s="1"/>
  <c r="BP25" i="24"/>
  <c r="BP27" i="24" s="1"/>
  <c r="BP26" i="24"/>
  <c r="BP28" i="24" s="1"/>
  <c r="BP43" i="24" s="1"/>
  <c r="AX25" i="22"/>
  <c r="AX27" i="22" s="1"/>
  <c r="AX26" i="22"/>
  <c r="AX28" i="22" s="1"/>
  <c r="AX43" i="22" s="1"/>
  <c r="AX44" i="22" s="1"/>
  <c r="BO25" i="24"/>
  <c r="BO27" i="24" s="1"/>
  <c r="BO26" i="24"/>
  <c r="BO28" i="24" s="1"/>
  <c r="BO43" i="24" s="1"/>
  <c r="BO44" i="24" s="1"/>
  <c r="O56" i="21"/>
  <c r="O70" i="21" s="1"/>
  <c r="O6" i="20"/>
  <c r="AW33" i="20" s="1"/>
  <c r="AW41" i="20" s="1"/>
  <c r="AW44" i="20" s="1"/>
  <c r="AW50" i="20" s="1"/>
  <c r="AW34" i="20" s="1"/>
  <c r="O5" i="24"/>
  <c r="AF33" i="24" s="1"/>
  <c r="AF41" i="24" s="1"/>
  <c r="O58" i="21"/>
  <c r="O72" i="21" s="1"/>
  <c r="O7" i="24"/>
  <c r="BN33" i="24" s="1"/>
  <c r="O4" i="24"/>
  <c r="O5" i="23"/>
  <c r="AF33" i="23" s="1"/>
  <c r="AF41" i="23" s="1"/>
  <c r="AF44" i="23" s="1"/>
  <c r="N6" i="9"/>
  <c r="AV33" i="9" s="1"/>
  <c r="N5" i="22"/>
  <c r="AE33" i="22" s="1"/>
  <c r="AE41" i="22" s="1"/>
  <c r="N55" i="21"/>
  <c r="AD25" i="23"/>
  <c r="AD27" i="23" s="1"/>
  <c r="AD26" i="23"/>
  <c r="AD28" i="23" s="1"/>
  <c r="AD43" i="23" s="1"/>
  <c r="M4" i="9"/>
  <c r="AT26" i="9"/>
  <c r="AT28" i="9" s="1"/>
  <c r="AT43" i="9" s="1"/>
  <c r="AT25" i="9"/>
  <c r="AT27" i="9" s="1"/>
  <c r="AT26" i="23"/>
  <c r="AT28" i="23" s="1"/>
  <c r="AT43" i="23" s="1"/>
  <c r="AT25" i="23"/>
  <c r="AT27" i="23" s="1"/>
  <c r="BL25" i="9"/>
  <c r="BL27" i="9" s="1"/>
  <c r="BL26" i="9"/>
  <c r="BL28" i="9" s="1"/>
  <c r="BL43" i="9" s="1"/>
  <c r="L7" i="22"/>
  <c r="BK33" i="22" s="1"/>
  <c r="BK41" i="22" s="1"/>
  <c r="AK25" i="24"/>
  <c r="AK27" i="24" s="1"/>
  <c r="AK26" i="24"/>
  <c r="AK28" i="24" s="1"/>
  <c r="AK43" i="24" s="1"/>
  <c r="B4" i="24"/>
  <c r="B58" i="21"/>
  <c r="B7" i="24"/>
  <c r="BA33" i="24" s="1"/>
  <c r="B6" i="24"/>
  <c r="AJ33" i="24" s="1"/>
  <c r="AJ41" i="24" s="1"/>
  <c r="AJ50" i="22"/>
  <c r="AJ34" i="22" s="1"/>
  <c r="AM25" i="24"/>
  <c r="AM27" i="24" s="1"/>
  <c r="AM26" i="24"/>
  <c r="AM28" i="24" s="1"/>
  <c r="AM43" i="24" s="1"/>
  <c r="V50" i="22"/>
  <c r="V34" i="22" s="1"/>
  <c r="BB41" i="20"/>
  <c r="U44" i="20"/>
  <c r="U50" i="20" s="1"/>
  <c r="U34" i="20" s="1"/>
  <c r="AB41" i="20"/>
  <c r="U25" i="24"/>
  <c r="U27" i="24" s="1"/>
  <c r="U26" i="24"/>
  <c r="U28" i="24" s="1"/>
  <c r="U43" i="24" s="1"/>
  <c r="U44" i="24" s="1"/>
  <c r="AO50" i="22"/>
  <c r="AO34" i="22" s="1"/>
  <c r="BF35" i="22"/>
  <c r="BF36" i="22" s="1"/>
  <c r="BF37" i="22" s="1"/>
  <c r="BF47" i="22" s="1"/>
  <c r="BF48" i="22" s="1"/>
  <c r="X41" i="9"/>
  <c r="D33" i="20"/>
  <c r="D8" i="20"/>
  <c r="AS35" i="9"/>
  <c r="AS36" i="9"/>
  <c r="AS37" i="9" s="1"/>
  <c r="AS47" i="9" s="1"/>
  <c r="AS48" i="9" s="1"/>
  <c r="O4" i="22"/>
  <c r="M57" i="21"/>
  <c r="M78" i="21" s="1"/>
  <c r="M4" i="23"/>
  <c r="M7" i="23"/>
  <c r="BL33" i="23" s="1"/>
  <c r="BL41" i="23" s="1"/>
  <c r="Q5" i="23"/>
  <c r="AH33" i="23" s="1"/>
  <c r="Q57" i="21"/>
  <c r="Q71" i="21" s="1"/>
  <c r="Q5" i="24"/>
  <c r="AH33" i="24" s="1"/>
  <c r="AH41" i="24" s="1"/>
  <c r="AY25" i="24"/>
  <c r="AY27" i="24" s="1"/>
  <c r="AY26" i="24"/>
  <c r="AY28" i="24" s="1"/>
  <c r="AY43" i="24" s="1"/>
  <c r="BP25" i="22"/>
  <c r="BP27" i="22" s="1"/>
  <c r="BP26" i="22"/>
  <c r="BP28" i="22" s="1"/>
  <c r="BP43" i="22" s="1"/>
  <c r="BP44" i="22" s="1"/>
  <c r="AH26" i="9"/>
  <c r="AH28" i="9" s="1"/>
  <c r="AH43" i="9" s="1"/>
  <c r="AH25" i="9"/>
  <c r="AH27" i="9" s="1"/>
  <c r="AX25" i="9"/>
  <c r="AX27" i="9" s="1"/>
  <c r="AX26" i="9"/>
  <c r="AX28" i="9" s="1"/>
  <c r="AX43" i="9" s="1"/>
  <c r="AX44" i="9" s="1"/>
  <c r="P4" i="22"/>
  <c r="P7" i="20"/>
  <c r="BO33" i="20" s="1"/>
  <c r="O4" i="23"/>
  <c r="O8" i="20"/>
  <c r="O33" i="20"/>
  <c r="O41" i="20" s="1"/>
  <c r="AW25" i="24"/>
  <c r="AW27" i="24" s="1"/>
  <c r="AW26" i="24"/>
  <c r="AW28" i="24" s="1"/>
  <c r="AW43" i="24" s="1"/>
  <c r="AW44" i="24" s="1"/>
  <c r="N6" i="23"/>
  <c r="AV33" i="23" s="1"/>
  <c r="N5" i="23"/>
  <c r="AE33" i="23" s="1"/>
  <c r="N4" i="23"/>
  <c r="N57" i="21"/>
  <c r="N78" i="21" s="1"/>
  <c r="AU26" i="22"/>
  <c r="AU28" i="22" s="1"/>
  <c r="AU43" i="22" s="1"/>
  <c r="AU44" i="22" s="1"/>
  <c r="AU25" i="22"/>
  <c r="AU27" i="22" s="1"/>
  <c r="M56" i="21"/>
  <c r="M70" i="21" s="1"/>
  <c r="M5" i="20"/>
  <c r="AD33" i="20" s="1"/>
  <c r="M7" i="20"/>
  <c r="BL33" i="20" s="1"/>
  <c r="M6" i="20"/>
  <c r="AU33" i="20" s="1"/>
  <c r="N6" i="24"/>
  <c r="AV33" i="24" s="1"/>
  <c r="AV41" i="24" s="1"/>
  <c r="BK26" i="22"/>
  <c r="BK28" i="22" s="1"/>
  <c r="BK43" i="22" s="1"/>
  <c r="BK25" i="22"/>
  <c r="BK27" i="22" s="1"/>
  <c r="C5" i="24"/>
  <c r="T33" i="24" s="1"/>
  <c r="C7" i="24"/>
  <c r="BB33" i="24" s="1"/>
  <c r="C4" i="24"/>
  <c r="C58" i="21"/>
  <c r="C72" i="21" s="1"/>
  <c r="C6" i="24"/>
  <c r="AK33" i="24" s="1"/>
  <c r="AK41" i="24" s="1"/>
  <c r="H5" i="24"/>
  <c r="Y33" i="24" s="1"/>
  <c r="H58" i="21"/>
  <c r="H4" i="24"/>
  <c r="H7" i="24"/>
  <c r="BG33" i="24" s="1"/>
  <c r="H6" i="24"/>
  <c r="AP33" i="24" s="1"/>
  <c r="D77" i="21"/>
  <c r="AO50" i="20"/>
  <c r="AO34" i="20" s="1"/>
  <c r="AM50" i="22"/>
  <c r="AM34" i="22" s="1"/>
  <c r="AK41" i="20"/>
  <c r="BA41" i="9"/>
  <c r="AL41" i="20"/>
  <c r="BF41" i="9"/>
  <c r="M26" i="20"/>
  <c r="M28" i="20" s="1"/>
  <c r="M43" i="20" s="1"/>
  <c r="M25" i="20"/>
  <c r="M27" i="20" s="1"/>
  <c r="AC41" i="23"/>
  <c r="L7" i="20"/>
  <c r="BK33" i="20" s="1"/>
  <c r="L5" i="20"/>
  <c r="AC33" i="20" s="1"/>
  <c r="AC41" i="20" s="1"/>
  <c r="L56" i="21"/>
  <c r="BJ26" i="22"/>
  <c r="BJ28" i="22" s="1"/>
  <c r="BJ43" i="22" s="1"/>
  <c r="BJ25" i="22"/>
  <c r="BJ27" i="22" s="1"/>
  <c r="AY25" i="23"/>
  <c r="AY27" i="23" s="1"/>
  <c r="AY26" i="23"/>
  <c r="AY28" i="23" s="1"/>
  <c r="AY43" i="23" s="1"/>
  <c r="AH25" i="24"/>
  <c r="AH27" i="24" s="1"/>
  <c r="AH26" i="24"/>
  <c r="AH28" i="24" s="1"/>
  <c r="AH43" i="24" s="1"/>
  <c r="Q7" i="24"/>
  <c r="BP33" i="24" s="1"/>
  <c r="BP41" i="24" s="1"/>
  <c r="BN25" i="23"/>
  <c r="BN27" i="23" s="1"/>
  <c r="BN26" i="23"/>
  <c r="BN28" i="23" s="1"/>
  <c r="BN43" i="23" s="1"/>
  <c r="P76" i="21"/>
  <c r="P26" i="20"/>
  <c r="P28" i="20" s="1"/>
  <c r="P43" i="20" s="1"/>
  <c r="P25" i="20"/>
  <c r="P27" i="20" s="1"/>
  <c r="AW25" i="23"/>
  <c r="AW27" i="23" s="1"/>
  <c r="AW26" i="23"/>
  <c r="AW28" i="23" s="1"/>
  <c r="AW43" i="23" s="1"/>
  <c r="AW44" i="23" s="1"/>
  <c r="N32" i="24"/>
  <c r="BM25" i="23"/>
  <c r="BM27" i="23" s="1"/>
  <c r="BM26" i="23"/>
  <c r="BM28" i="23" s="1"/>
  <c r="BM43" i="23" s="1"/>
  <c r="BM44" i="23" s="1"/>
  <c r="N43" i="22"/>
  <c r="N7" i="24"/>
  <c r="BM33" i="24" s="1"/>
  <c r="AV25" i="24"/>
  <c r="AV27" i="24" s="1"/>
  <c r="AV26" i="24"/>
  <c r="AV28" i="24" s="1"/>
  <c r="AV43" i="24" s="1"/>
  <c r="AC25" i="9"/>
  <c r="AC27" i="9" s="1"/>
  <c r="AC26" i="9"/>
  <c r="AC28" i="9" s="1"/>
  <c r="AC43" i="9" s="1"/>
  <c r="L43" i="24"/>
  <c r="N6" i="20"/>
  <c r="AV33" i="20" s="1"/>
  <c r="N4" i="20"/>
  <c r="N56" i="21"/>
  <c r="L7" i="23"/>
  <c r="BK33" i="23" s="1"/>
  <c r="L57" i="21"/>
  <c r="L54" i="21"/>
  <c r="L7" i="9"/>
  <c r="BK33" i="9" s="1"/>
  <c r="L69" i="21"/>
  <c r="G57" i="21"/>
  <c r="G6" i="23"/>
  <c r="AO33" i="23" s="1"/>
  <c r="G5" i="23"/>
  <c r="X33" i="23" s="1"/>
  <c r="G4" i="23"/>
  <c r="G7" i="23"/>
  <c r="BF33" i="23" s="1"/>
  <c r="K6" i="22"/>
  <c r="AS33" i="22" s="1"/>
  <c r="K55" i="21"/>
  <c r="K4" i="22"/>
  <c r="K7" i="22"/>
  <c r="BJ33" i="22" s="1"/>
  <c r="K5" i="22"/>
  <c r="AB33" i="22" s="1"/>
  <c r="AM41" i="24"/>
  <c r="BC25" i="24"/>
  <c r="BC27" i="24" s="1"/>
  <c r="BC26" i="24"/>
  <c r="BC28" i="24" s="1"/>
  <c r="BC43" i="24" s="1"/>
  <c r="BC26" i="23"/>
  <c r="BC28" i="23" s="1"/>
  <c r="BC43" i="23" s="1"/>
  <c r="BC25" i="23"/>
  <c r="BC27" i="23" s="1"/>
  <c r="D7" i="23"/>
  <c r="BC33" i="23" s="1"/>
  <c r="BC41" i="23" s="1"/>
  <c r="D5" i="23"/>
  <c r="U33" i="23" s="1"/>
  <c r="U41" i="23" s="1"/>
  <c r="D6" i="23"/>
  <c r="AL33" i="23" s="1"/>
  <c r="AL41" i="23" s="1"/>
  <c r="AL44" i="23" s="1"/>
  <c r="D57" i="21"/>
  <c r="D71" i="21" s="1"/>
  <c r="AL26" i="9"/>
  <c r="AL28" i="9" s="1"/>
  <c r="AL43" i="9" s="1"/>
  <c r="AL25" i="9"/>
  <c r="AL27" i="9" s="1"/>
  <c r="V50" i="9"/>
  <c r="V34" i="9" s="1"/>
  <c r="I54" i="21"/>
  <c r="I68" i="21" s="1"/>
  <c r="I6" i="9"/>
  <c r="AQ33" i="9" s="1"/>
  <c r="I4" i="9"/>
  <c r="I7" i="9"/>
  <c r="BH33" i="9" s="1"/>
  <c r="I5" i="9"/>
  <c r="Z33" i="9" s="1"/>
  <c r="Z41" i="9" s="1"/>
  <c r="Z44" i="9" s="1"/>
  <c r="AS35" i="23"/>
  <c r="AS36" i="23" s="1"/>
  <c r="AS37" i="23" s="1"/>
  <c r="AS47" i="23" s="1"/>
  <c r="AS48" i="23" s="1"/>
  <c r="B33" i="9"/>
  <c r="BC41" i="20"/>
  <c r="I44" i="24"/>
  <c r="I50" i="24" s="1"/>
  <c r="I34" i="24" s="1"/>
  <c r="AN35" i="20"/>
  <c r="AN36" i="20" s="1"/>
  <c r="AN37" i="20" s="1"/>
  <c r="AN47" i="20" s="1"/>
  <c r="AN48" i="20" s="1"/>
  <c r="K49" i="9"/>
  <c r="K51" i="9" s="1"/>
  <c r="L50" i="23"/>
  <c r="L34" i="23" s="1"/>
  <c r="N44" i="22" l="1"/>
  <c r="N50" i="22" s="1"/>
  <c r="N34" i="22" s="1"/>
  <c r="Q7" i="20"/>
  <c r="BP33" i="20" s="1"/>
  <c r="BP41" i="20" s="1"/>
  <c r="BP44" i="20" s="1"/>
  <c r="Q6" i="20"/>
  <c r="AY33" i="20" s="1"/>
  <c r="AY41" i="20" s="1"/>
  <c r="AY44" i="20" s="1"/>
  <c r="Q5" i="20"/>
  <c r="AH33" i="20" s="1"/>
  <c r="AH41" i="20" s="1"/>
  <c r="AH44" i="20" s="1"/>
  <c r="AH50" i="20" s="1"/>
  <c r="AH34" i="20" s="1"/>
  <c r="N77" i="21"/>
  <c r="N76" i="21"/>
  <c r="Q4" i="20"/>
  <c r="Q33" i="20" s="1"/>
  <c r="Q77" i="21"/>
  <c r="C77" i="21"/>
  <c r="K78" i="21"/>
  <c r="I79" i="21"/>
  <c r="I6" i="20"/>
  <c r="AQ33" i="20" s="1"/>
  <c r="AQ41" i="20" s="1"/>
  <c r="B8" i="9"/>
  <c r="Y50" i="23"/>
  <c r="Y34" i="23" s="1"/>
  <c r="AQ44" i="20"/>
  <c r="AQ50" i="20" s="1"/>
  <c r="AQ34" i="20" s="1"/>
  <c r="C8" i="9"/>
  <c r="G76" i="21"/>
  <c r="G77" i="21"/>
  <c r="B8" i="22"/>
  <c r="E75" i="21"/>
  <c r="C75" i="21"/>
  <c r="B77" i="21"/>
  <c r="BJ50" i="24"/>
  <c r="BJ34" i="24" s="1"/>
  <c r="BJ35" i="24" s="1"/>
  <c r="BJ36" i="24" s="1"/>
  <c r="BJ37" i="24" s="1"/>
  <c r="BJ47" i="24" s="1"/>
  <c r="BJ48" i="24" s="1"/>
  <c r="BJ49" i="24" s="1"/>
  <c r="BJ51" i="24" s="1"/>
  <c r="BJ53" i="24" s="1"/>
  <c r="K34" i="21" s="1"/>
  <c r="X37" i="22"/>
  <c r="X47" i="22" s="1"/>
  <c r="X48" i="22" s="1"/>
  <c r="X49" i="22" s="1"/>
  <c r="X51" i="22" s="1"/>
  <c r="X53" i="22" s="1"/>
  <c r="G15" i="21" s="1"/>
  <c r="I4" i="20"/>
  <c r="I56" i="21"/>
  <c r="P79" i="21"/>
  <c r="BC50" i="22"/>
  <c r="BC34" i="22" s="1"/>
  <c r="W44" i="24"/>
  <c r="W50" i="24" s="1"/>
  <c r="W34" i="24" s="1"/>
  <c r="W35" i="24" s="1"/>
  <c r="W36" i="24" s="1"/>
  <c r="W37" i="24" s="1"/>
  <c r="W47" i="24" s="1"/>
  <c r="W48" i="24" s="1"/>
  <c r="AM44" i="24"/>
  <c r="F33" i="24"/>
  <c r="F41" i="24" s="1"/>
  <c r="F44" i="24" s="1"/>
  <c r="F50" i="24" s="1"/>
  <c r="F34" i="24" s="1"/>
  <c r="F35" i="24" s="1"/>
  <c r="F36" i="24" s="1"/>
  <c r="F37" i="24" s="1"/>
  <c r="F47" i="24" s="1"/>
  <c r="F48" i="24" s="1"/>
  <c r="F49" i="24" s="1"/>
  <c r="F51" i="24" s="1"/>
  <c r="F53" i="24" s="1"/>
  <c r="F10" i="21" s="1"/>
  <c r="F8" i="24"/>
  <c r="Z50" i="23"/>
  <c r="Z34" i="23" s="1"/>
  <c r="M8" i="22"/>
  <c r="K79" i="21"/>
  <c r="AB44" i="24"/>
  <c r="AB50" i="24" s="1"/>
  <c r="AB34" i="24" s="1"/>
  <c r="AB35" i="24" s="1"/>
  <c r="AB36" i="24" s="1"/>
  <c r="AB37" i="24" s="1"/>
  <c r="AB47" i="24" s="1"/>
  <c r="AB48" i="24" s="1"/>
  <c r="AB49" i="24" s="1"/>
  <c r="AB51" i="24" s="1"/>
  <c r="AB53" i="24" s="1"/>
  <c r="K18" i="21" s="1"/>
  <c r="AH44" i="9"/>
  <c r="AH50" i="9" s="1"/>
  <c r="AH34" i="9" s="1"/>
  <c r="AY50" i="20"/>
  <c r="AY34" i="20" s="1"/>
  <c r="AY35" i="20" s="1"/>
  <c r="AY36" i="20" s="1"/>
  <c r="AY37" i="20" s="1"/>
  <c r="AY47" i="20" s="1"/>
  <c r="AY48" i="20" s="1"/>
  <c r="BA50" i="20"/>
  <c r="BA34" i="20" s="1"/>
  <c r="BA35" i="20" s="1"/>
  <c r="BA36" i="20" s="1"/>
  <c r="BA37" i="20" s="1"/>
  <c r="BA47" i="20" s="1"/>
  <c r="BA48" i="20" s="1"/>
  <c r="BA49" i="20" s="1"/>
  <c r="BA51" i="20" s="1"/>
  <c r="BA53" i="20" s="1"/>
  <c r="B32" i="21" s="1"/>
  <c r="K33" i="24"/>
  <c r="K41" i="24" s="1"/>
  <c r="K8" i="24"/>
  <c r="F79" i="21"/>
  <c r="F72" i="21"/>
  <c r="O76" i="21"/>
  <c r="M71" i="21"/>
  <c r="BJ50" i="23"/>
  <c r="BJ34" i="23" s="1"/>
  <c r="BJ35" i="23" s="1"/>
  <c r="BJ36" i="23" s="1"/>
  <c r="BJ37" i="23" s="1"/>
  <c r="BJ47" i="23" s="1"/>
  <c r="BJ48" i="23" s="1"/>
  <c r="S50" i="22"/>
  <c r="S34" i="22" s="1"/>
  <c r="AA35" i="9"/>
  <c r="AA36" i="9"/>
  <c r="AA37" i="9" s="1"/>
  <c r="AA47" i="9" s="1"/>
  <c r="AA48" i="9" s="1"/>
  <c r="AA49" i="9" s="1"/>
  <c r="AA51" i="9" s="1"/>
  <c r="AA53" i="9" s="1"/>
  <c r="J14" i="21" s="1"/>
  <c r="Q8" i="9"/>
  <c r="T44" i="22"/>
  <c r="AD44" i="22"/>
  <c r="T50" i="20"/>
  <c r="T34" i="20" s="1"/>
  <c r="C8" i="22"/>
  <c r="T43" i="9"/>
  <c r="T44" i="9" s="1"/>
  <c r="T50" i="9" s="1"/>
  <c r="T34" i="9" s="1"/>
  <c r="T35" i="9" s="1"/>
  <c r="T36" i="9" s="1"/>
  <c r="T37" i="9" s="1"/>
  <c r="T47" i="9" s="1"/>
  <c r="T48" i="9" s="1"/>
  <c r="T49" i="9" s="1"/>
  <c r="T51" i="9" s="1"/>
  <c r="T53" i="9" s="1"/>
  <c r="C14" i="21" s="1"/>
  <c r="O71" i="21"/>
  <c r="BP44" i="23"/>
  <c r="BP50" i="23" s="1"/>
  <c r="BP34" i="23" s="1"/>
  <c r="BP35" i="23" s="1"/>
  <c r="BP36" i="23" s="1"/>
  <c r="BP37" i="23" s="1"/>
  <c r="BP47" i="23" s="1"/>
  <c r="BP48" i="23" s="1"/>
  <c r="Q76" i="21"/>
  <c r="Q50" i="23"/>
  <c r="Q34" i="23" s="1"/>
  <c r="Q35" i="23" s="1"/>
  <c r="Q36" i="23" s="1"/>
  <c r="Q37" i="23" s="1"/>
  <c r="Q47" i="23" s="1"/>
  <c r="Q48" i="23" s="1"/>
  <c r="BN44" i="9"/>
  <c r="N72" i="21"/>
  <c r="Z44" i="24"/>
  <c r="Z50" i="24" s="1"/>
  <c r="Z34" i="24" s="1"/>
  <c r="Z35" i="24" s="1"/>
  <c r="Z36" i="24" s="1"/>
  <c r="Z37" i="24" s="1"/>
  <c r="Z47" i="24" s="1"/>
  <c r="Z48" i="24" s="1"/>
  <c r="Z49" i="24" s="1"/>
  <c r="Z51" i="24" s="1"/>
  <c r="Z53" i="24" s="1"/>
  <c r="I18" i="21" s="1"/>
  <c r="AY44" i="23"/>
  <c r="AY50" i="23" s="1"/>
  <c r="AY34" i="23" s="1"/>
  <c r="P56" i="21"/>
  <c r="P70" i="21" s="1"/>
  <c r="C76" i="21"/>
  <c r="AS50" i="20"/>
  <c r="AS34" i="20" s="1"/>
  <c r="AS35" i="20" s="1"/>
  <c r="AS36" i="20" s="1"/>
  <c r="AS37" i="20" s="1"/>
  <c r="AS47" i="20" s="1"/>
  <c r="AS48" i="20" s="1"/>
  <c r="Z26" i="20"/>
  <c r="Z28" i="20" s="1"/>
  <c r="Z43" i="20" s="1"/>
  <c r="Z44" i="20" s="1"/>
  <c r="Z25" i="20"/>
  <c r="Z27" i="20" s="1"/>
  <c r="AJ26" i="20"/>
  <c r="AJ28" i="20" s="1"/>
  <c r="AJ43" i="20" s="1"/>
  <c r="AJ25" i="20"/>
  <c r="AJ27" i="20" s="1"/>
  <c r="Y50" i="22"/>
  <c r="Y34" i="22" s="1"/>
  <c r="Y35" i="22" s="1"/>
  <c r="Y36" i="22" s="1"/>
  <c r="Y37" i="22" s="1"/>
  <c r="Y47" i="22" s="1"/>
  <c r="Y48" i="22" s="1"/>
  <c r="AD26" i="20"/>
  <c r="AD28" i="20" s="1"/>
  <c r="AD43" i="20" s="1"/>
  <c r="AD25" i="20"/>
  <c r="AD27" i="20" s="1"/>
  <c r="I33" i="23"/>
  <c r="I41" i="23" s="1"/>
  <c r="I8" i="23"/>
  <c r="BH44" i="23"/>
  <c r="BH50" i="23" s="1"/>
  <c r="BH34" i="23" s="1"/>
  <c r="D44" i="22"/>
  <c r="D50" i="22" s="1"/>
  <c r="D34" i="22" s="1"/>
  <c r="S50" i="24"/>
  <c r="S34" i="24" s="1"/>
  <c r="S35" i="24" s="1"/>
  <c r="S36" i="24" s="1"/>
  <c r="S37" i="24" s="1"/>
  <c r="S47" i="24" s="1"/>
  <c r="S48" i="24" s="1"/>
  <c r="AG50" i="23"/>
  <c r="AG34" i="23" s="1"/>
  <c r="AG35" i="23" s="1"/>
  <c r="AG36" i="23" s="1"/>
  <c r="AG37" i="23" s="1"/>
  <c r="AG47" i="23" s="1"/>
  <c r="AG48" i="23" s="1"/>
  <c r="I26" i="20"/>
  <c r="I28" i="20" s="1"/>
  <c r="I43" i="20" s="1"/>
  <c r="I25" i="20"/>
  <c r="I27" i="20" s="1"/>
  <c r="AL44" i="24"/>
  <c r="AL50" i="24" s="1"/>
  <c r="AL34" i="24" s="1"/>
  <c r="BE51" i="22"/>
  <c r="BE53" i="22" s="1"/>
  <c r="F31" i="21" s="1"/>
  <c r="AR50" i="9"/>
  <c r="AR34" i="9" s="1"/>
  <c r="AR35" i="9" s="1"/>
  <c r="AR36" i="9" s="1"/>
  <c r="AR37" i="9" s="1"/>
  <c r="AR47" i="9" s="1"/>
  <c r="AR48" i="9" s="1"/>
  <c r="AP44" i="22"/>
  <c r="AP50" i="22" s="1"/>
  <c r="AP34" i="22" s="1"/>
  <c r="AP35" i="22" s="1"/>
  <c r="AP36" i="22" s="1"/>
  <c r="AP37" i="22" s="1"/>
  <c r="AP47" i="22" s="1"/>
  <c r="AP48" i="22" s="1"/>
  <c r="AP49" i="22" s="1"/>
  <c r="AP51" i="22" s="1"/>
  <c r="AP53" i="22" s="1"/>
  <c r="H23" i="21" s="1"/>
  <c r="I76" i="21"/>
  <c r="H77" i="21"/>
  <c r="H70" i="21"/>
  <c r="K33" i="23"/>
  <c r="K41" i="23" s="1"/>
  <c r="K8" i="23"/>
  <c r="AO50" i="9"/>
  <c r="AO34" i="9" s="1"/>
  <c r="AK44" i="24"/>
  <c r="AK50" i="24" s="1"/>
  <c r="AK34" i="24" s="1"/>
  <c r="P6" i="20"/>
  <c r="AX33" i="20" s="1"/>
  <c r="M72" i="21"/>
  <c r="B44" i="20"/>
  <c r="B50" i="20" s="1"/>
  <c r="B34" i="20" s="1"/>
  <c r="AA44" i="24"/>
  <c r="AA50" i="24" s="1"/>
  <c r="AA34" i="24" s="1"/>
  <c r="W50" i="20"/>
  <c r="W34" i="20" s="1"/>
  <c r="W35" i="20" s="1"/>
  <c r="W36" i="20" s="1"/>
  <c r="W37" i="20" s="1"/>
  <c r="W47" i="20" s="1"/>
  <c r="W48" i="20" s="1"/>
  <c r="W49" i="20" s="1"/>
  <c r="W51" i="20" s="1"/>
  <c r="W53" i="20" s="1"/>
  <c r="F16" i="21" s="1"/>
  <c r="D8" i="22"/>
  <c r="AL33" i="22"/>
  <c r="AL41" i="22" s="1"/>
  <c r="AB44" i="23"/>
  <c r="AB50" i="23" s="1"/>
  <c r="AB34" i="23" s="1"/>
  <c r="AB35" i="23" s="1"/>
  <c r="AB36" i="23" s="1"/>
  <c r="AB37" i="23" s="1"/>
  <c r="AB47" i="23" s="1"/>
  <c r="AB48" i="23" s="1"/>
  <c r="AB49" i="23" s="1"/>
  <c r="AB51" i="23" s="1"/>
  <c r="BD50" i="9"/>
  <c r="BD34" i="9" s="1"/>
  <c r="BD35" i="9" s="1"/>
  <c r="BD36" i="9" s="1"/>
  <c r="BD37" i="9" s="1"/>
  <c r="BD47" i="9" s="1"/>
  <c r="BD48" i="9" s="1"/>
  <c r="BD49" i="9" s="1"/>
  <c r="BD51" i="9" s="1"/>
  <c r="BD53" i="9" s="1"/>
  <c r="E30" i="21" s="1"/>
  <c r="Y44" i="20"/>
  <c r="Y50" i="20" s="1"/>
  <c r="Y34" i="20" s="1"/>
  <c r="Y35" i="20" s="1"/>
  <c r="Y36" i="20" s="1"/>
  <c r="Y37" i="20" s="1"/>
  <c r="Y47" i="20" s="1"/>
  <c r="Y48" i="20" s="1"/>
  <c r="Y49" i="20" s="1"/>
  <c r="Y51" i="20" s="1"/>
  <c r="I8" i="24"/>
  <c r="BC44" i="23"/>
  <c r="P4" i="20"/>
  <c r="P8" i="20" s="1"/>
  <c r="D50" i="9"/>
  <c r="D34" i="9" s="1"/>
  <c r="W50" i="22"/>
  <c r="W34" i="22" s="1"/>
  <c r="W35" i="22" s="1"/>
  <c r="W36" i="22" s="1"/>
  <c r="W37" i="22" s="1"/>
  <c r="W47" i="22" s="1"/>
  <c r="W48" i="22" s="1"/>
  <c r="W49" i="22" s="1"/>
  <c r="BH26" i="20"/>
  <c r="BH28" i="20" s="1"/>
  <c r="BH43" i="20" s="1"/>
  <c r="BH44" i="20" s="1"/>
  <c r="BH25" i="20"/>
  <c r="BH27" i="20" s="1"/>
  <c r="E33" i="9"/>
  <c r="E41" i="9" s="1"/>
  <c r="E44" i="9" s="1"/>
  <c r="E50" i="9" s="1"/>
  <c r="E34" i="9" s="1"/>
  <c r="E35" i="9" s="1"/>
  <c r="E36" i="9" s="1"/>
  <c r="E37" i="9" s="1"/>
  <c r="E47" i="9" s="1"/>
  <c r="E48" i="9" s="1"/>
  <c r="E49" i="9" s="1"/>
  <c r="E51" i="9" s="1"/>
  <c r="E8" i="9"/>
  <c r="I78" i="21"/>
  <c r="BI35" i="23"/>
  <c r="BI36" i="23"/>
  <c r="BI37" i="23" s="1"/>
  <c r="BI47" i="23" s="1"/>
  <c r="BI48" i="23" s="1"/>
  <c r="BD49" i="22"/>
  <c r="BD51" i="22" s="1"/>
  <c r="BD53" i="22" s="1"/>
  <c r="E31" i="21" s="1"/>
  <c r="BI49" i="22"/>
  <c r="BI51" i="22" s="1"/>
  <c r="BI53" i="22" s="1"/>
  <c r="J31" i="21" s="1"/>
  <c r="T35" i="23"/>
  <c r="T36" i="23" s="1"/>
  <c r="T37" i="23" s="1"/>
  <c r="T47" i="23" s="1"/>
  <c r="T48" i="23" s="1"/>
  <c r="T49" i="23" s="1"/>
  <c r="T51" i="23" s="1"/>
  <c r="T53" i="23" s="1"/>
  <c r="C17" i="21" s="1"/>
  <c r="J35" i="23"/>
  <c r="J36" i="23" s="1"/>
  <c r="J37" i="23" s="1"/>
  <c r="J47" i="23" s="1"/>
  <c r="J48" i="23" s="1"/>
  <c r="BC50" i="23"/>
  <c r="BC34" i="23" s="1"/>
  <c r="BC35" i="23" s="1"/>
  <c r="BC36" i="23" s="1"/>
  <c r="BC37" i="23" s="1"/>
  <c r="BC47" i="23" s="1"/>
  <c r="BC48" i="23" s="1"/>
  <c r="AU50" i="22"/>
  <c r="AU34" i="22" s="1"/>
  <c r="AU35" i="22" s="1"/>
  <c r="AU36" i="22" s="1"/>
  <c r="AU37" i="22" s="1"/>
  <c r="AU47" i="22" s="1"/>
  <c r="AU48" i="22" s="1"/>
  <c r="BN50" i="9"/>
  <c r="BN34" i="9" s="1"/>
  <c r="BN35" i="9" s="1"/>
  <c r="BN36" i="9" s="1"/>
  <c r="BN37" i="9" s="1"/>
  <c r="BN47" i="9" s="1"/>
  <c r="BN48" i="9" s="1"/>
  <c r="AB36" i="9"/>
  <c r="AB37" i="9" s="1"/>
  <c r="AB47" i="9" s="1"/>
  <c r="AB48" i="9" s="1"/>
  <c r="G50" i="22"/>
  <c r="G34" i="22" s="1"/>
  <c r="H8" i="23"/>
  <c r="H33" i="23"/>
  <c r="H41" i="23" s="1"/>
  <c r="H44" i="23" s="1"/>
  <c r="H50" i="23" s="1"/>
  <c r="H34" i="23" s="1"/>
  <c r="G72" i="21"/>
  <c r="G79" i="21"/>
  <c r="K33" i="20"/>
  <c r="K41" i="20" s="1"/>
  <c r="K8" i="20"/>
  <c r="X50" i="20"/>
  <c r="X34" i="20" s="1"/>
  <c r="BJ44" i="20"/>
  <c r="BJ50" i="20" s="1"/>
  <c r="BJ34" i="20" s="1"/>
  <c r="BJ35" i="20" s="1"/>
  <c r="BJ36" i="20" s="1"/>
  <c r="BJ37" i="20" s="1"/>
  <c r="BJ47" i="20" s="1"/>
  <c r="BJ48" i="20" s="1"/>
  <c r="AH44" i="24"/>
  <c r="AH50" i="24" s="1"/>
  <c r="AH34" i="24" s="1"/>
  <c r="N44" i="9"/>
  <c r="N50" i="9" s="1"/>
  <c r="N34" i="9" s="1"/>
  <c r="N35" i="9" s="1"/>
  <c r="N36" i="9" s="1"/>
  <c r="N37" i="9" s="1"/>
  <c r="N47" i="9" s="1"/>
  <c r="N48" i="9" s="1"/>
  <c r="Q36" i="9"/>
  <c r="Q37" i="9" s="1"/>
  <c r="Q47" i="9" s="1"/>
  <c r="Q48" i="9" s="1"/>
  <c r="Q49" i="9" s="1"/>
  <c r="Q51" i="9" s="1"/>
  <c r="BH50" i="22"/>
  <c r="BH34" i="22" s="1"/>
  <c r="BH35" i="22" s="1"/>
  <c r="BH36" i="22" s="1"/>
  <c r="BH37" i="22" s="1"/>
  <c r="BH47" i="22" s="1"/>
  <c r="BH48" i="22" s="1"/>
  <c r="BH49" i="22" s="1"/>
  <c r="BH51" i="22" s="1"/>
  <c r="BH53" i="22" s="1"/>
  <c r="I31" i="21" s="1"/>
  <c r="BL35" i="22"/>
  <c r="BL36" i="22"/>
  <c r="BL37" i="22" s="1"/>
  <c r="BL47" i="22" s="1"/>
  <c r="BL48" i="22" s="1"/>
  <c r="AJ44" i="20"/>
  <c r="J44" i="9"/>
  <c r="J50" i="9" s="1"/>
  <c r="J34" i="9" s="1"/>
  <c r="C33" i="23"/>
  <c r="C41" i="23" s="1"/>
  <c r="C8" i="23"/>
  <c r="J79" i="21"/>
  <c r="J72" i="21"/>
  <c r="AC44" i="23"/>
  <c r="I75" i="21"/>
  <c r="D79" i="21"/>
  <c r="J33" i="22"/>
  <c r="J41" i="22" s="1"/>
  <c r="J44" i="22" s="1"/>
  <c r="J50" i="22" s="1"/>
  <c r="J34" i="22" s="1"/>
  <c r="J8" i="22"/>
  <c r="B8" i="20"/>
  <c r="E77" i="21"/>
  <c r="E70" i="21"/>
  <c r="F33" i="20"/>
  <c r="F41" i="20" s="1"/>
  <c r="F8" i="20"/>
  <c r="I33" i="22"/>
  <c r="I41" i="22" s="1"/>
  <c r="I44" i="22" s="1"/>
  <c r="I50" i="22" s="1"/>
  <c r="I34" i="22" s="1"/>
  <c r="I8" i="22"/>
  <c r="H78" i="21"/>
  <c r="F33" i="22"/>
  <c r="F41" i="22" s="1"/>
  <c r="F8" i="22"/>
  <c r="AA44" i="22"/>
  <c r="AA50" i="22" s="1"/>
  <c r="AA34" i="22" s="1"/>
  <c r="V35" i="20"/>
  <c r="V36" i="20" s="1"/>
  <c r="V37" i="20" s="1"/>
  <c r="V47" i="20" s="1"/>
  <c r="V48" i="20" s="1"/>
  <c r="Z35" i="22"/>
  <c r="Z36" i="22" s="1"/>
  <c r="Z37" i="22" s="1"/>
  <c r="Z47" i="22" s="1"/>
  <c r="Z48" i="22" s="1"/>
  <c r="Z49" i="22" s="1"/>
  <c r="Z51" i="22" s="1"/>
  <c r="Z53" i="22" s="1"/>
  <c r="I15" i="21" s="1"/>
  <c r="H41" i="20"/>
  <c r="S50" i="20"/>
  <c r="S34" i="20" s="1"/>
  <c r="BF35" i="20"/>
  <c r="BF36" i="20" s="1"/>
  <c r="BF37" i="20" s="1"/>
  <c r="BF47" i="20" s="1"/>
  <c r="BF48" i="20" s="1"/>
  <c r="BF49" i="20" s="1"/>
  <c r="BF51" i="20" s="1"/>
  <c r="BF53" i="20" s="1"/>
  <c r="G32" i="21" s="1"/>
  <c r="C79" i="21"/>
  <c r="E44" i="23"/>
  <c r="E50" i="23"/>
  <c r="E34" i="23" s="1"/>
  <c r="AK44" i="23"/>
  <c r="AK50" i="23" s="1"/>
  <c r="AK34" i="23" s="1"/>
  <c r="J76" i="21"/>
  <c r="C78" i="21"/>
  <c r="AR44" i="22"/>
  <c r="AR50" i="22"/>
  <c r="AR34" i="22" s="1"/>
  <c r="AR35" i="22" s="1"/>
  <c r="AR36" i="22" s="1"/>
  <c r="AR37" i="22" s="1"/>
  <c r="AR47" i="22" s="1"/>
  <c r="AR48" i="22" s="1"/>
  <c r="AR49" i="22" s="1"/>
  <c r="AR51" i="22" s="1"/>
  <c r="AR53" i="22" s="1"/>
  <c r="J23" i="21" s="1"/>
  <c r="H33" i="22"/>
  <c r="H41" i="22" s="1"/>
  <c r="H44" i="22" s="1"/>
  <c r="H50" i="22" s="1"/>
  <c r="H34" i="22" s="1"/>
  <c r="H35" i="22" s="1"/>
  <c r="H36" i="22" s="1"/>
  <c r="H37" i="22" s="1"/>
  <c r="H47" i="22" s="1"/>
  <c r="H48" i="22" s="1"/>
  <c r="H49" i="22" s="1"/>
  <c r="H51" i="22" s="1"/>
  <c r="H53" i="22" s="1"/>
  <c r="H7" i="21" s="1"/>
  <c r="H8" i="22"/>
  <c r="AR44" i="24"/>
  <c r="AR50" i="24" s="1"/>
  <c r="AR34" i="24" s="1"/>
  <c r="AR35" i="24" s="1"/>
  <c r="AR36" i="24" s="1"/>
  <c r="AR37" i="24" s="1"/>
  <c r="AR47" i="24" s="1"/>
  <c r="AR48" i="24" s="1"/>
  <c r="H76" i="21"/>
  <c r="BG50" i="23"/>
  <c r="BG34" i="23" s="1"/>
  <c r="G8" i="24"/>
  <c r="E35" i="22"/>
  <c r="E36" i="22" s="1"/>
  <c r="E37" i="22" s="1"/>
  <c r="E47" i="22" s="1"/>
  <c r="E48" i="22" s="1"/>
  <c r="E49" i="22" s="1"/>
  <c r="E51" i="22" s="1"/>
  <c r="E53" i="22" s="1"/>
  <c r="E7" i="21" s="1"/>
  <c r="E33" i="20"/>
  <c r="E41" i="20" s="1"/>
  <c r="E8" i="20"/>
  <c r="F70" i="21"/>
  <c r="F77" i="21"/>
  <c r="BI35" i="24"/>
  <c r="BI36" i="24" s="1"/>
  <c r="BI37" i="24" s="1"/>
  <c r="BI47" i="24" s="1"/>
  <c r="BI48" i="24" s="1"/>
  <c r="G8" i="20"/>
  <c r="G33" i="20"/>
  <c r="G41" i="20" s="1"/>
  <c r="K77" i="21"/>
  <c r="K70" i="21"/>
  <c r="G44" i="24"/>
  <c r="G50" i="24" s="1"/>
  <c r="G34" i="24" s="1"/>
  <c r="M77" i="21"/>
  <c r="BL44" i="23"/>
  <c r="BL50" i="23" s="1"/>
  <c r="BL34" i="23" s="1"/>
  <c r="X50" i="24"/>
  <c r="X34" i="24" s="1"/>
  <c r="X35" i="24" s="1"/>
  <c r="X36" i="24" s="1"/>
  <c r="X37" i="24" s="1"/>
  <c r="X47" i="24" s="1"/>
  <c r="X48" i="24" s="1"/>
  <c r="J50" i="20"/>
  <c r="J34" i="20" s="1"/>
  <c r="BE44" i="20"/>
  <c r="BE50" i="20" s="1"/>
  <c r="BE34" i="20" s="1"/>
  <c r="J33" i="24"/>
  <c r="J41" i="24" s="1"/>
  <c r="J8" i="24"/>
  <c r="BB35" i="23"/>
  <c r="BB36" i="23" s="1"/>
  <c r="BB37" i="23" s="1"/>
  <c r="BB47" i="23" s="1"/>
  <c r="BB48" i="23" s="1"/>
  <c r="AR49" i="23"/>
  <c r="AR51" i="23" s="1"/>
  <c r="AR53" i="23" s="1"/>
  <c r="J25" i="21" s="1"/>
  <c r="I35" i="24"/>
  <c r="I36" i="24" s="1"/>
  <c r="I37" i="24" s="1"/>
  <c r="I47" i="24" s="1"/>
  <c r="I48" i="24" s="1"/>
  <c r="BI35" i="9"/>
  <c r="BI36" i="9" s="1"/>
  <c r="BI37" i="9" s="1"/>
  <c r="BI47" i="9" s="1"/>
  <c r="BI48" i="9" s="1"/>
  <c r="N35" i="22"/>
  <c r="N36" i="22" s="1"/>
  <c r="N37" i="22" s="1"/>
  <c r="N47" i="22" s="1"/>
  <c r="N48" i="22" s="1"/>
  <c r="AS49" i="20"/>
  <c r="AS51" i="20" s="1"/>
  <c r="AS53" i="20" s="1"/>
  <c r="K24" i="21" s="1"/>
  <c r="BA49" i="22"/>
  <c r="BA51" i="22" s="1"/>
  <c r="BA53" i="22" s="1"/>
  <c r="B31" i="21" s="1"/>
  <c r="AN49" i="22"/>
  <c r="AN51" i="22" s="1"/>
  <c r="AN53" i="22" s="1"/>
  <c r="F23" i="21" s="1"/>
  <c r="F39" i="21" s="1"/>
  <c r="F53" i="9"/>
  <c r="F6" i="21" s="1"/>
  <c r="M49" i="22"/>
  <c r="M51" i="22" s="1"/>
  <c r="B53" i="22"/>
  <c r="B7" i="21" s="1"/>
  <c r="BF49" i="22"/>
  <c r="BF51" i="22" s="1"/>
  <c r="BF53" i="22" s="1"/>
  <c r="G31" i="21" s="1"/>
  <c r="BF49" i="24"/>
  <c r="BF51" i="24" s="1"/>
  <c r="BF53" i="24" s="1"/>
  <c r="G34" i="21" s="1"/>
  <c r="AK44" i="20"/>
  <c r="AK50" i="20" s="1"/>
  <c r="AK34" i="20" s="1"/>
  <c r="W41" i="23"/>
  <c r="AH41" i="22"/>
  <c r="AS49" i="23"/>
  <c r="AS51" i="23" s="1"/>
  <c r="AS53" i="23" s="1"/>
  <c r="K25" i="21" s="1"/>
  <c r="N8" i="20"/>
  <c r="N33" i="20"/>
  <c r="N41" i="20" s="1"/>
  <c r="BK41" i="20"/>
  <c r="U35" i="20"/>
  <c r="U36" i="20" s="1"/>
  <c r="U37" i="20" s="1"/>
  <c r="U47" i="20" s="1"/>
  <c r="U48" i="20" s="1"/>
  <c r="BG41" i="24"/>
  <c r="T41" i="24"/>
  <c r="AW50" i="24"/>
  <c r="AW34" i="24" s="1"/>
  <c r="BO41" i="20"/>
  <c r="D41" i="20"/>
  <c r="S35" i="20"/>
  <c r="S36" i="20" s="1"/>
  <c r="S37" i="20" s="1"/>
  <c r="S47" i="20" s="1"/>
  <c r="S48" i="20" s="1"/>
  <c r="AB44" i="20"/>
  <c r="AB50" i="20" s="1"/>
  <c r="AB34" i="20" s="1"/>
  <c r="B79" i="21"/>
  <c r="B72" i="21"/>
  <c r="AV41" i="9"/>
  <c r="AV44" i="9" s="1"/>
  <c r="O77" i="21"/>
  <c r="AW41" i="22"/>
  <c r="B33" i="23"/>
  <c r="B8" i="23"/>
  <c r="AT50" i="22"/>
  <c r="AT34" i="22" s="1"/>
  <c r="AL44" i="9"/>
  <c r="BE35" i="24"/>
  <c r="BE36" i="24" s="1"/>
  <c r="BE37" i="24" s="1"/>
  <c r="BE47" i="24" s="1"/>
  <c r="BE48" i="24" s="1"/>
  <c r="L8" i="22"/>
  <c r="L33" i="22"/>
  <c r="AN35" i="24"/>
  <c r="AN36" i="24" s="1"/>
  <c r="AN37" i="24" s="1"/>
  <c r="AN47" i="24" s="1"/>
  <c r="AN48" i="24" s="1"/>
  <c r="F71" i="21"/>
  <c r="F78" i="21"/>
  <c r="W49" i="9"/>
  <c r="W51" i="9" s="1"/>
  <c r="AD50" i="22"/>
  <c r="AD34" i="22" s="1"/>
  <c r="AK35" i="9"/>
  <c r="AK36" i="9" s="1"/>
  <c r="AK37" i="9" s="1"/>
  <c r="AK47" i="9" s="1"/>
  <c r="AK48" i="9" s="1"/>
  <c r="BG35" i="22"/>
  <c r="BG36" i="22" s="1"/>
  <c r="BG37" i="22" s="1"/>
  <c r="BG47" i="22" s="1"/>
  <c r="BG48" i="22" s="1"/>
  <c r="H75" i="21"/>
  <c r="H68" i="21"/>
  <c r="BK50" i="24"/>
  <c r="BK34" i="24" s="1"/>
  <c r="AY41" i="22"/>
  <c r="BO41" i="23"/>
  <c r="L44" i="20"/>
  <c r="M44" i="20"/>
  <c r="M50" i="20" s="1"/>
  <c r="M34" i="20" s="1"/>
  <c r="C41" i="22"/>
  <c r="F44" i="20"/>
  <c r="F50" i="20" s="1"/>
  <c r="F34" i="20" s="1"/>
  <c r="BM44" i="20"/>
  <c r="BM50" i="20" s="1"/>
  <c r="BM34" i="20" s="1"/>
  <c r="AN49" i="20"/>
  <c r="AN51" i="20" s="1"/>
  <c r="AN53" i="20" s="1"/>
  <c r="F24" i="21" s="1"/>
  <c r="BF41" i="23"/>
  <c r="BF44" i="23" s="1"/>
  <c r="BB44" i="22"/>
  <c r="BB50" i="22" s="1"/>
  <c r="BB34" i="22" s="1"/>
  <c r="U44" i="23"/>
  <c r="U50" i="23" s="1"/>
  <c r="U34" i="23" s="1"/>
  <c r="AB41" i="22"/>
  <c r="G33" i="23"/>
  <c r="G8" i="23"/>
  <c r="AV41" i="20"/>
  <c r="AG50" i="24"/>
  <c r="AG34" i="24" s="1"/>
  <c r="Z35" i="23"/>
  <c r="Z36" i="23" s="1"/>
  <c r="Z37" i="23" s="1"/>
  <c r="Z47" i="23" s="1"/>
  <c r="Z48" i="23" s="1"/>
  <c r="H33" i="24"/>
  <c r="H8" i="24"/>
  <c r="N8" i="22"/>
  <c r="Q75" i="21"/>
  <c r="B33" i="24"/>
  <c r="B8" i="24"/>
  <c r="BN41" i="22"/>
  <c r="AJ44" i="9"/>
  <c r="AJ50" i="9" s="1"/>
  <c r="AJ34" i="9" s="1"/>
  <c r="D78" i="21"/>
  <c r="BC50" i="9"/>
  <c r="BC34" i="9" s="1"/>
  <c r="AT41" i="23"/>
  <c r="AT44" i="23" s="1"/>
  <c r="AC44" i="22"/>
  <c r="AC50" i="22" s="1"/>
  <c r="AC34" i="22" s="1"/>
  <c r="AD50" i="9"/>
  <c r="AD34" i="9" s="1"/>
  <c r="AF50" i="20"/>
  <c r="AF34" i="20" s="1"/>
  <c r="AT41" i="24"/>
  <c r="G41" i="9"/>
  <c r="L50" i="20"/>
  <c r="L34" i="20" s="1"/>
  <c r="AD44" i="23"/>
  <c r="AD50" i="23" s="1"/>
  <c r="AD34" i="23" s="1"/>
  <c r="AG44" i="22"/>
  <c r="AG50" i="22" s="1"/>
  <c r="AG34" i="22" s="1"/>
  <c r="P8" i="24"/>
  <c r="P33" i="24"/>
  <c r="AP35" i="20"/>
  <c r="AP36" i="20" s="1"/>
  <c r="AP37" i="20" s="1"/>
  <c r="AP47" i="20" s="1"/>
  <c r="AP48" i="20" s="1"/>
  <c r="AP41" i="9"/>
  <c r="P75" i="21"/>
  <c r="M8" i="24"/>
  <c r="L8" i="20"/>
  <c r="D8" i="23"/>
  <c r="M8" i="20"/>
  <c r="AO35" i="9"/>
  <c r="AO36" i="9" s="1"/>
  <c r="AO37" i="9" s="1"/>
  <c r="AO47" i="9" s="1"/>
  <c r="AO48" i="9" s="1"/>
  <c r="BA41" i="24"/>
  <c r="BG41" i="9"/>
  <c r="BG44" i="9" s="1"/>
  <c r="AB49" i="9"/>
  <c r="AB51" i="9" s="1"/>
  <c r="BJ41" i="22"/>
  <c r="BJ44" i="22" s="1"/>
  <c r="X41" i="23"/>
  <c r="AW50" i="23"/>
  <c r="AW34" i="23" s="1"/>
  <c r="AM35" i="22"/>
  <c r="AM36" i="22" s="1"/>
  <c r="AM37" i="22" s="1"/>
  <c r="AM47" i="22" s="1"/>
  <c r="AM48" i="22" s="1"/>
  <c r="AO35" i="20"/>
  <c r="AO36" i="20" s="1"/>
  <c r="AO37" i="20" s="1"/>
  <c r="AO47" i="20" s="1"/>
  <c r="AO48" i="20" s="1"/>
  <c r="H72" i="21"/>
  <c r="H79" i="21"/>
  <c r="AV44" i="24"/>
  <c r="AV50" i="24" s="1"/>
  <c r="AV34" i="24" s="1"/>
  <c r="P8" i="22"/>
  <c r="P33" i="22"/>
  <c r="BP50" i="22"/>
  <c r="BP34" i="22" s="1"/>
  <c r="L8" i="9"/>
  <c r="O8" i="24"/>
  <c r="O33" i="24"/>
  <c r="Z50" i="9"/>
  <c r="Z34" i="9" s="1"/>
  <c r="AT41" i="9"/>
  <c r="AT44" i="9" s="1"/>
  <c r="N69" i="21"/>
  <c r="AM35" i="23"/>
  <c r="AM36" i="23" s="1"/>
  <c r="AM37" i="23" s="1"/>
  <c r="AM47" i="23" s="1"/>
  <c r="AM48" i="23" s="1"/>
  <c r="BG49" i="20"/>
  <c r="BG51" i="20" s="1"/>
  <c r="BG53" i="20" s="1"/>
  <c r="H32" i="21" s="1"/>
  <c r="AT41" i="20"/>
  <c r="AT44" i="20" s="1"/>
  <c r="AC44" i="24"/>
  <c r="AC50" i="24" s="1"/>
  <c r="AC34" i="24" s="1"/>
  <c r="BC35" i="22"/>
  <c r="BC36" i="22" s="1"/>
  <c r="BC37" i="22" s="1"/>
  <c r="BC47" i="22" s="1"/>
  <c r="BC48" i="22" s="1"/>
  <c r="D35" i="9"/>
  <c r="D36" i="9" s="1"/>
  <c r="D37" i="9" s="1"/>
  <c r="D47" i="9" s="1"/>
  <c r="D48" i="9" s="1"/>
  <c r="AL50" i="23"/>
  <c r="AL34" i="23" s="1"/>
  <c r="BO41" i="22"/>
  <c r="AX41" i="24"/>
  <c r="AQ50" i="23"/>
  <c r="AQ34" i="23" s="1"/>
  <c r="Y41" i="9"/>
  <c r="AY50" i="9"/>
  <c r="AY34" i="9" s="1"/>
  <c r="D41" i="23"/>
  <c r="AC44" i="20"/>
  <c r="AC50" i="20" s="1"/>
  <c r="AC34" i="20" s="1"/>
  <c r="P8" i="9"/>
  <c r="P33" i="9"/>
  <c r="AF50" i="22"/>
  <c r="AF34" i="22" s="1"/>
  <c r="BK41" i="9"/>
  <c r="AL44" i="20"/>
  <c r="AL50" i="20" s="1"/>
  <c r="AL34" i="20" s="1"/>
  <c r="Y41" i="24"/>
  <c r="AU41" i="20"/>
  <c r="N8" i="23"/>
  <c r="N33" i="23"/>
  <c r="N41" i="23" s="1"/>
  <c r="O44" i="20"/>
  <c r="O50" i="20" s="1"/>
  <c r="O34" i="20" s="1"/>
  <c r="M8" i="23"/>
  <c r="M33" i="23"/>
  <c r="L44" i="9"/>
  <c r="L50" i="9" s="1"/>
  <c r="L34" i="9" s="1"/>
  <c r="S44" i="9"/>
  <c r="S50" i="9" s="1"/>
  <c r="S34" i="9" s="1"/>
  <c r="V35" i="22"/>
  <c r="V36" i="22" s="1"/>
  <c r="V37" i="22" s="1"/>
  <c r="V47" i="22" s="1"/>
  <c r="V48" i="22" s="1"/>
  <c r="BN41" i="24"/>
  <c r="AX50" i="22"/>
  <c r="AX34" i="22" s="1"/>
  <c r="AY44" i="24"/>
  <c r="AY50" i="24" s="1"/>
  <c r="AY34" i="24" s="1"/>
  <c r="M75" i="21"/>
  <c r="M68" i="21"/>
  <c r="BN50" i="20"/>
  <c r="BN34" i="20" s="1"/>
  <c r="D75" i="21"/>
  <c r="BD35" i="20"/>
  <c r="BD36" i="20" s="1"/>
  <c r="BD37" i="20" s="1"/>
  <c r="BD47" i="20" s="1"/>
  <c r="BD48" i="20" s="1"/>
  <c r="N71" i="21"/>
  <c r="AF50" i="23"/>
  <c r="AF34" i="23" s="1"/>
  <c r="M50" i="24"/>
  <c r="M34" i="24" s="1"/>
  <c r="AO35" i="24"/>
  <c r="AO36" i="24" s="1"/>
  <c r="AO37" i="24" s="1"/>
  <c r="AO47" i="24" s="1"/>
  <c r="AO48" i="24" s="1"/>
  <c r="AC50" i="23"/>
  <c r="AC34" i="23" s="1"/>
  <c r="AG50" i="9"/>
  <c r="AG34" i="9" s="1"/>
  <c r="Q8" i="24"/>
  <c r="Q33" i="24"/>
  <c r="N8" i="9"/>
  <c r="O79" i="21"/>
  <c r="D8" i="9"/>
  <c r="O44" i="9"/>
  <c r="O50" i="9" s="1"/>
  <c r="O34" i="9" s="1"/>
  <c r="B71" i="21"/>
  <c r="B78" i="21"/>
  <c r="C41" i="20"/>
  <c r="AG50" i="20"/>
  <c r="AG34" i="20" s="1"/>
  <c r="C53" i="9"/>
  <c r="C6" i="21" s="1"/>
  <c r="BM50" i="23"/>
  <c r="BM34" i="23" s="1"/>
  <c r="L35" i="23"/>
  <c r="L36" i="23" s="1"/>
  <c r="L37" i="23" s="1"/>
  <c r="L47" i="23" s="1"/>
  <c r="L48" i="23" s="1"/>
  <c r="I8" i="9"/>
  <c r="I33" i="9"/>
  <c r="V35" i="9"/>
  <c r="V36" i="9" s="1"/>
  <c r="V37" i="9" s="1"/>
  <c r="V47" i="9" s="1"/>
  <c r="V48" i="9" s="1"/>
  <c r="K69" i="21"/>
  <c r="K76" i="21"/>
  <c r="G71" i="21"/>
  <c r="G78" i="21"/>
  <c r="L75" i="21"/>
  <c r="L68" i="21"/>
  <c r="BP44" i="24"/>
  <c r="BP50" i="24" s="1"/>
  <c r="BP34" i="24" s="1"/>
  <c r="BL41" i="20"/>
  <c r="AE41" i="23"/>
  <c r="AX50" i="9"/>
  <c r="AX34" i="9" s="1"/>
  <c r="AH41" i="23"/>
  <c r="AO35" i="22"/>
  <c r="AO36" i="22" s="1"/>
  <c r="AO37" i="22" s="1"/>
  <c r="AO47" i="22" s="1"/>
  <c r="AO48" i="22" s="1"/>
  <c r="BP41" i="9"/>
  <c r="Q78" i="21"/>
  <c r="AJ41" i="23"/>
  <c r="AA41" i="20"/>
  <c r="E33" i="24"/>
  <c r="E8" i="24"/>
  <c r="BC44" i="24"/>
  <c r="BC50" i="24" s="1"/>
  <c r="BC34" i="24" s="1"/>
  <c r="T50" i="22"/>
  <c r="T34" i="22" s="1"/>
  <c r="AU41" i="9"/>
  <c r="AU50" i="23"/>
  <c r="AU34" i="23" s="1"/>
  <c r="AN41" i="23"/>
  <c r="AD41" i="24"/>
  <c r="AE41" i="24"/>
  <c r="AP35" i="23"/>
  <c r="AP36" i="23" s="1"/>
  <c r="AP37" i="23" s="1"/>
  <c r="AP47" i="23" s="1"/>
  <c r="AP48" i="23" s="1"/>
  <c r="P78" i="21"/>
  <c r="AM44" i="20"/>
  <c r="AM50" i="20" s="1"/>
  <c r="AM34" i="20" s="1"/>
  <c r="AQ35" i="22"/>
  <c r="AQ36" i="22" s="1"/>
  <c r="AQ37" i="22" s="1"/>
  <c r="AQ47" i="22" s="1"/>
  <c r="AQ48" i="22" s="1"/>
  <c r="BM41" i="9"/>
  <c r="Q8" i="23"/>
  <c r="AC44" i="9"/>
  <c r="AC50" i="9" s="1"/>
  <c r="AC34" i="9" s="1"/>
  <c r="O8" i="9"/>
  <c r="B41" i="9"/>
  <c r="BM41" i="24"/>
  <c r="BM44" i="24" s="1"/>
  <c r="BB41" i="24"/>
  <c r="X44" i="9"/>
  <c r="X50" i="9" s="1"/>
  <c r="X34" i="9" s="1"/>
  <c r="E72" i="21"/>
  <c r="E79" i="21"/>
  <c r="BD35" i="23"/>
  <c r="BD36" i="23" s="1"/>
  <c r="BD37" i="23" s="1"/>
  <c r="BD47" i="23" s="1"/>
  <c r="BD48" i="23" s="1"/>
  <c r="L33" i="24"/>
  <c r="L8" i="24"/>
  <c r="AO41" i="23"/>
  <c r="BC44" i="20"/>
  <c r="BC50" i="20" s="1"/>
  <c r="BC34" i="20" s="1"/>
  <c r="AL50" i="9"/>
  <c r="AL34" i="9" s="1"/>
  <c r="AS41" i="22"/>
  <c r="L78" i="21"/>
  <c r="L71" i="21"/>
  <c r="BA44" i="9"/>
  <c r="BA50" i="9" s="1"/>
  <c r="BA34" i="9" s="1"/>
  <c r="AD41" i="20"/>
  <c r="O8" i="23"/>
  <c r="O33" i="23"/>
  <c r="AS49" i="9"/>
  <c r="AS51" i="9" s="1"/>
  <c r="AS53" i="9" s="1"/>
  <c r="K22" i="21" s="1"/>
  <c r="AM50" i="24"/>
  <c r="AM34" i="24" s="1"/>
  <c r="AJ35" i="22"/>
  <c r="AJ36" i="22" s="1"/>
  <c r="AJ37" i="22" s="1"/>
  <c r="AJ47" i="22" s="1"/>
  <c r="AJ48" i="22" s="1"/>
  <c r="BK44" i="22"/>
  <c r="BK50" i="22" s="1"/>
  <c r="BK34" i="22" s="1"/>
  <c r="AE44" i="22"/>
  <c r="AE50" i="22" s="1"/>
  <c r="AE34" i="22" s="1"/>
  <c r="AF44" i="24"/>
  <c r="AF50" i="24" s="1"/>
  <c r="AF34" i="24" s="1"/>
  <c r="AF41" i="9"/>
  <c r="BA41" i="23"/>
  <c r="BA44" i="23" s="1"/>
  <c r="AS35" i="24"/>
  <c r="AS36" i="24" s="1"/>
  <c r="AS37" i="24" s="1"/>
  <c r="AS47" i="24" s="1"/>
  <c r="AS48" i="24" s="1"/>
  <c r="AM49" i="9"/>
  <c r="AM51" i="9" s="1"/>
  <c r="AM53" i="9" s="1"/>
  <c r="E22" i="21" s="1"/>
  <c r="BD41" i="24"/>
  <c r="BL44" i="9"/>
  <c r="BL50" i="9" s="1"/>
  <c r="BL34" i="9" s="1"/>
  <c r="BI44" i="20"/>
  <c r="BI50" i="20"/>
  <c r="BI34" i="20" s="1"/>
  <c r="BE41" i="23"/>
  <c r="AV50" i="22"/>
  <c r="AV34" i="22" s="1"/>
  <c r="BL41" i="24"/>
  <c r="N70" i="21"/>
  <c r="U35" i="22"/>
  <c r="U36" i="22" s="1"/>
  <c r="U37" i="22" s="1"/>
  <c r="U47" i="22" s="1"/>
  <c r="U48" i="22" s="1"/>
  <c r="AQ35" i="24"/>
  <c r="AQ36" i="24" s="1"/>
  <c r="AQ37" i="24" s="1"/>
  <c r="AQ47" i="24" s="1"/>
  <c r="AQ48" i="24" s="1"/>
  <c r="AE50" i="20"/>
  <c r="AE34" i="20" s="1"/>
  <c r="AU44" i="24"/>
  <c r="AU50" i="24" s="1"/>
  <c r="AU34" i="24" s="1"/>
  <c r="N68" i="21"/>
  <c r="N75" i="21"/>
  <c r="P8" i="23"/>
  <c r="P33" i="23"/>
  <c r="F38" i="21"/>
  <c r="L8" i="23"/>
  <c r="AP41" i="24"/>
  <c r="T35" i="20"/>
  <c r="T36" i="20" s="1"/>
  <c r="T37" i="20" s="1"/>
  <c r="T47" i="20" s="1"/>
  <c r="T48" i="20" s="1"/>
  <c r="BO50" i="24"/>
  <c r="BO34" i="24" s="1"/>
  <c r="AK44" i="22"/>
  <c r="AK50" i="22" s="1"/>
  <c r="AK34" i="22" s="1"/>
  <c r="D8" i="24"/>
  <c r="D33" i="24"/>
  <c r="BH41" i="9"/>
  <c r="K33" i="22"/>
  <c r="K8" i="22"/>
  <c r="K53" i="9"/>
  <c r="K6" i="21" s="1"/>
  <c r="AQ41" i="9"/>
  <c r="AV41" i="23"/>
  <c r="O33" i="22"/>
  <c r="O8" i="22"/>
  <c r="BK41" i="23"/>
  <c r="L77" i="21"/>
  <c r="L70" i="21"/>
  <c r="BF44" i="9"/>
  <c r="BF50" i="9" s="1"/>
  <c r="BF34" i="9" s="1"/>
  <c r="BH50" i="24"/>
  <c r="BH34" i="24" s="1"/>
  <c r="C33" i="24"/>
  <c r="C8" i="24"/>
  <c r="AW35" i="20"/>
  <c r="AW36" i="20" s="1"/>
  <c r="AW37" i="20" s="1"/>
  <c r="AW47" i="20" s="1"/>
  <c r="AW48" i="20" s="1"/>
  <c r="AX41" i="20"/>
  <c r="U50" i="24"/>
  <c r="U34" i="24" s="1"/>
  <c r="BB44" i="20"/>
  <c r="BB50" i="20" s="1"/>
  <c r="BB34" i="20" s="1"/>
  <c r="AJ44" i="24"/>
  <c r="AJ50" i="24" s="1"/>
  <c r="AJ34" i="24" s="1"/>
  <c r="M8" i="9"/>
  <c r="M33" i="9"/>
  <c r="BO44" i="9"/>
  <c r="BO50" i="9" s="1"/>
  <c r="BO34" i="9" s="1"/>
  <c r="AW41" i="9"/>
  <c r="S41" i="23"/>
  <c r="BJ35" i="9"/>
  <c r="BJ36" i="9" s="1"/>
  <c r="BJ37" i="9" s="1"/>
  <c r="BJ47" i="9" s="1"/>
  <c r="BJ48" i="9" s="1"/>
  <c r="U44" i="9"/>
  <c r="U50" i="9" s="1"/>
  <c r="U34" i="9" s="1"/>
  <c r="V41" i="24"/>
  <c r="F33" i="23"/>
  <c r="F8" i="23"/>
  <c r="BM50" i="22"/>
  <c r="BM34" i="22" s="1"/>
  <c r="N8" i="24"/>
  <c r="N33" i="24"/>
  <c r="N41" i="24" s="1"/>
  <c r="AR44" i="20"/>
  <c r="AR50" i="20" s="1"/>
  <c r="AR34" i="20" s="1"/>
  <c r="BN41" i="23"/>
  <c r="BN44" i="23" s="1"/>
  <c r="Y35" i="23"/>
  <c r="Y36" i="23" s="1"/>
  <c r="Y37" i="23" s="1"/>
  <c r="Y47" i="23" s="1"/>
  <c r="Y48" i="23" s="1"/>
  <c r="H8" i="9"/>
  <c r="H33" i="9"/>
  <c r="Q8" i="22"/>
  <c r="Q33" i="22"/>
  <c r="AX41" i="23"/>
  <c r="O75" i="21"/>
  <c r="AE44" i="9"/>
  <c r="AE50" i="9" s="1"/>
  <c r="AE34" i="9" s="1"/>
  <c r="AV50" i="9" l="1"/>
  <c r="AV34" i="9" s="1"/>
  <c r="Q8" i="20"/>
  <c r="BP50" i="20"/>
  <c r="BP34" i="20" s="1"/>
  <c r="BP35" i="20" s="1"/>
  <c r="BP36" i="20" s="1"/>
  <c r="BP37" i="20" s="1"/>
  <c r="BP47" i="20" s="1"/>
  <c r="BP48" i="20" s="1"/>
  <c r="I70" i="21"/>
  <c r="I77" i="21"/>
  <c r="AJ50" i="20"/>
  <c r="AJ34" i="20" s="1"/>
  <c r="I8" i="20"/>
  <c r="I33" i="20"/>
  <c r="I41" i="20" s="1"/>
  <c r="BH50" i="20"/>
  <c r="BH34" i="20" s="1"/>
  <c r="BH35" i="20" s="1"/>
  <c r="BH36" i="20" s="1"/>
  <c r="BH37" i="20" s="1"/>
  <c r="BH47" i="20" s="1"/>
  <c r="BH48" i="20" s="1"/>
  <c r="BH49" i="20" s="1"/>
  <c r="BH51" i="20" s="1"/>
  <c r="BH53" i="20" s="1"/>
  <c r="I32" i="21" s="1"/>
  <c r="P77" i="21"/>
  <c r="P33" i="20"/>
  <c r="BF50" i="23"/>
  <c r="BF34" i="23" s="1"/>
  <c r="K44" i="24"/>
  <c r="K50" i="24" s="1"/>
  <c r="K34" i="24" s="1"/>
  <c r="K35" i="24" s="1"/>
  <c r="K36" i="24" s="1"/>
  <c r="K37" i="24" s="1"/>
  <c r="K47" i="24" s="1"/>
  <c r="K48" i="24" s="1"/>
  <c r="K49" i="24" s="1"/>
  <c r="K51" i="24" s="1"/>
  <c r="K53" i="24" s="1"/>
  <c r="K10" i="21" s="1"/>
  <c r="S35" i="22"/>
  <c r="S36" i="22" s="1"/>
  <c r="S37" i="22" s="1"/>
  <c r="S47" i="22" s="1"/>
  <c r="S48" i="22" s="1"/>
  <c r="S49" i="22" s="1"/>
  <c r="S51" i="22" s="1"/>
  <c r="S53" i="22" s="1"/>
  <c r="B15" i="21" s="1"/>
  <c r="W51" i="22"/>
  <c r="W53" i="22" s="1"/>
  <c r="F15" i="21" s="1"/>
  <c r="BM50" i="24"/>
  <c r="BM34" i="24" s="1"/>
  <c r="D35" i="22"/>
  <c r="D36" i="22" s="1"/>
  <c r="D37" i="22" s="1"/>
  <c r="D47" i="22" s="1"/>
  <c r="D48" i="22" s="1"/>
  <c r="D49" i="22" s="1"/>
  <c r="D51" i="22" s="1"/>
  <c r="K44" i="23"/>
  <c r="K50" i="23" s="1"/>
  <c r="K34" i="23" s="1"/>
  <c r="K35" i="23" s="1"/>
  <c r="K36" i="23" s="1"/>
  <c r="K37" i="23" s="1"/>
  <c r="K47" i="23" s="1"/>
  <c r="K48" i="23" s="1"/>
  <c r="I44" i="23"/>
  <c r="I50" i="23" s="1"/>
  <c r="I34" i="23" s="1"/>
  <c r="AA35" i="24"/>
  <c r="AA36" i="24" s="1"/>
  <c r="AA37" i="24" s="1"/>
  <c r="AA47" i="24" s="1"/>
  <c r="AA48" i="24" s="1"/>
  <c r="AA49" i="24" s="1"/>
  <c r="AA51" i="24" s="1"/>
  <c r="AA53" i="24" s="1"/>
  <c r="J18" i="21" s="1"/>
  <c r="J39" i="21"/>
  <c r="AT50" i="9"/>
  <c r="AT34" i="9" s="1"/>
  <c r="AT50" i="20"/>
  <c r="AT34" i="20" s="1"/>
  <c r="AL44" i="22"/>
  <c r="AL50" i="22" s="1"/>
  <c r="AL34" i="22" s="1"/>
  <c r="BH35" i="23"/>
  <c r="BH36" i="23" s="1"/>
  <c r="BH37" i="23" s="1"/>
  <c r="BH47" i="23" s="1"/>
  <c r="BH48" i="23" s="1"/>
  <c r="BH49" i="23" s="1"/>
  <c r="BH51" i="23" s="1"/>
  <c r="BH53" i="23" s="1"/>
  <c r="I33" i="21" s="1"/>
  <c r="Z50" i="20"/>
  <c r="Z34" i="20" s="1"/>
  <c r="Z35" i="20" s="1"/>
  <c r="Z36" i="20" s="1"/>
  <c r="Z37" i="20" s="1"/>
  <c r="Z47" i="20" s="1"/>
  <c r="Z48" i="20" s="1"/>
  <c r="AR49" i="24"/>
  <c r="AR51" i="24"/>
  <c r="AR53" i="24" s="1"/>
  <c r="J26" i="21" s="1"/>
  <c r="J35" i="9"/>
  <c r="J36" i="9" s="1"/>
  <c r="J37" i="9" s="1"/>
  <c r="J47" i="9" s="1"/>
  <c r="J48" i="9" s="1"/>
  <c r="BE35" i="20"/>
  <c r="BE36" i="20" s="1"/>
  <c r="BE37" i="20" s="1"/>
  <c r="BE47" i="20" s="1"/>
  <c r="BE48" i="20" s="1"/>
  <c r="BE49" i="20" s="1"/>
  <c r="BE51" i="20" s="1"/>
  <c r="BE53" i="20" s="1"/>
  <c r="F32" i="21" s="1"/>
  <c r="F40" i="21" s="1"/>
  <c r="BJ49" i="20"/>
  <c r="BJ51" i="20" s="1"/>
  <c r="BJ53" i="20" s="1"/>
  <c r="K32" i="21" s="1"/>
  <c r="K40" i="21" s="1"/>
  <c r="V49" i="20"/>
  <c r="V51" i="20" s="1"/>
  <c r="V53" i="20" s="1"/>
  <c r="E16" i="21" s="1"/>
  <c r="J49" i="23"/>
  <c r="J51" i="23" s="1"/>
  <c r="J53" i="23" s="1"/>
  <c r="J9" i="21" s="1"/>
  <c r="E35" i="23"/>
  <c r="E36" i="23" s="1"/>
  <c r="E37" i="23" s="1"/>
  <c r="E47" i="23" s="1"/>
  <c r="E48" i="23" s="1"/>
  <c r="E49" i="23" s="1"/>
  <c r="E51" i="23" s="1"/>
  <c r="E53" i="23" s="1"/>
  <c r="E9" i="21" s="1"/>
  <c r="C44" i="23"/>
  <c r="C50" i="23" s="1"/>
  <c r="C34" i="23" s="1"/>
  <c r="K44" i="20"/>
  <c r="K50" i="20" s="1"/>
  <c r="K34" i="20" s="1"/>
  <c r="K35" i="20" s="1"/>
  <c r="K36" i="20" s="1"/>
  <c r="K37" i="20" s="1"/>
  <c r="K47" i="20" s="1"/>
  <c r="K48" i="20" s="1"/>
  <c r="J35" i="20"/>
  <c r="J36" i="20" s="1"/>
  <c r="J37" i="20" s="1"/>
  <c r="J47" i="20" s="1"/>
  <c r="J48" i="20" s="1"/>
  <c r="J49" i="20" s="1"/>
  <c r="J51" i="20" s="1"/>
  <c r="J53" i="20" s="1"/>
  <c r="J8" i="21" s="1"/>
  <c r="G44" i="20"/>
  <c r="G50" i="20" s="1"/>
  <c r="G34" i="20" s="1"/>
  <c r="BI49" i="24"/>
  <c r="BI51" i="24" s="1"/>
  <c r="BI53" i="24" s="1"/>
  <c r="J34" i="21" s="1"/>
  <c r="J35" i="22"/>
  <c r="J36" i="22" s="1"/>
  <c r="J37" i="22" s="1"/>
  <c r="J47" i="22" s="1"/>
  <c r="J48" i="22" s="1"/>
  <c r="J49" i="22" s="1"/>
  <c r="J51" i="22" s="1"/>
  <c r="BG35" i="23"/>
  <c r="BG36" i="23" s="1"/>
  <c r="BG37" i="23" s="1"/>
  <c r="BG47" i="23" s="1"/>
  <c r="BG48" i="23" s="1"/>
  <c r="I35" i="22"/>
  <c r="I36" i="22" s="1"/>
  <c r="I37" i="22" s="1"/>
  <c r="I47" i="22" s="1"/>
  <c r="I48" i="22" s="1"/>
  <c r="I49" i="22" s="1"/>
  <c r="I51" i="22" s="1"/>
  <c r="I53" i="22" s="1"/>
  <c r="I7" i="21" s="1"/>
  <c r="AT50" i="23"/>
  <c r="AT34" i="23" s="1"/>
  <c r="AT35" i="23" s="1"/>
  <c r="AT36" i="23" s="1"/>
  <c r="AT37" i="23" s="1"/>
  <c r="AT47" i="23" s="1"/>
  <c r="AT48" i="23" s="1"/>
  <c r="F44" i="22"/>
  <c r="F50" i="22" s="1"/>
  <c r="F34" i="22" s="1"/>
  <c r="G35" i="24"/>
  <c r="G36" i="24" s="1"/>
  <c r="G37" i="24" s="1"/>
  <c r="G47" i="24" s="1"/>
  <c r="G48" i="24" s="1"/>
  <c r="AJ35" i="20"/>
  <c r="AJ36" i="20" s="1"/>
  <c r="AJ37" i="20" s="1"/>
  <c r="AJ47" i="20" s="1"/>
  <c r="AJ48" i="20" s="1"/>
  <c r="AJ49" i="20" s="1"/>
  <c r="AJ51" i="20" s="1"/>
  <c r="AJ53" i="20" s="1"/>
  <c r="B24" i="21" s="1"/>
  <c r="B40" i="21" s="1"/>
  <c r="H35" i="23"/>
  <c r="H36" i="23" s="1"/>
  <c r="H37" i="23" s="1"/>
  <c r="H47" i="23" s="1"/>
  <c r="H48" i="23" s="1"/>
  <c r="H49" i="23" s="1"/>
  <c r="H51" i="23" s="1"/>
  <c r="H53" i="23" s="1"/>
  <c r="H9" i="21" s="1"/>
  <c r="BI49" i="23"/>
  <c r="BI51" i="23" s="1"/>
  <c r="BI53" i="23" s="1"/>
  <c r="J33" i="21" s="1"/>
  <c r="J41" i="21" s="1"/>
  <c r="BJ50" i="22"/>
  <c r="BJ34" i="22" s="1"/>
  <c r="BJ35" i="22" s="1"/>
  <c r="BJ36" i="22" s="1"/>
  <c r="BJ37" i="22" s="1"/>
  <c r="BJ47" i="22" s="1"/>
  <c r="BJ48" i="22" s="1"/>
  <c r="AK35" i="23"/>
  <c r="AK36" i="23" s="1"/>
  <c r="AK37" i="23" s="1"/>
  <c r="AK47" i="23" s="1"/>
  <c r="AK48" i="23" s="1"/>
  <c r="AA35" i="22"/>
  <c r="AA36" i="22" s="1"/>
  <c r="AA37" i="22" s="1"/>
  <c r="AA47" i="22" s="1"/>
  <c r="AA48" i="22" s="1"/>
  <c r="AA49" i="22" s="1"/>
  <c r="AA51" i="22" s="1"/>
  <c r="AA53" i="22" s="1"/>
  <c r="J15" i="21" s="1"/>
  <c r="BL49" i="22"/>
  <c r="BL51" i="22" s="1"/>
  <c r="BL53" i="22" s="1"/>
  <c r="M31" i="21" s="1"/>
  <c r="G35" i="22"/>
  <c r="G36" i="22" s="1"/>
  <c r="G37" i="22" s="1"/>
  <c r="G47" i="22" s="1"/>
  <c r="G48" i="22" s="1"/>
  <c r="G49" i="22" s="1"/>
  <c r="G51" i="22" s="1"/>
  <c r="G53" i="22" s="1"/>
  <c r="G7" i="21" s="1"/>
  <c r="J44" i="24"/>
  <c r="J50" i="24" s="1"/>
  <c r="J34" i="24" s="1"/>
  <c r="J35" i="24" s="1"/>
  <c r="J36" i="24" s="1"/>
  <c r="J37" i="24" s="1"/>
  <c r="J47" i="24" s="1"/>
  <c r="J48" i="24" s="1"/>
  <c r="E44" i="20"/>
  <c r="E50" i="20"/>
  <c r="E34" i="20" s="1"/>
  <c r="B35" i="20"/>
  <c r="B36" i="20" s="1"/>
  <c r="B37" i="20" s="1"/>
  <c r="B47" i="20" s="1"/>
  <c r="B48" i="20" s="1"/>
  <c r="H44" i="20"/>
  <c r="H50" i="20" s="1"/>
  <c r="H34" i="20" s="1"/>
  <c r="X35" i="20"/>
  <c r="X36" i="20" s="1"/>
  <c r="X37" i="20" s="1"/>
  <c r="X47" i="20" s="1"/>
  <c r="X48" i="20" s="1"/>
  <c r="X49" i="20" s="1"/>
  <c r="X51" i="20" s="1"/>
  <c r="X53" i="20" s="1"/>
  <c r="G16" i="21" s="1"/>
  <c r="AQ35" i="20"/>
  <c r="AQ36" i="20" s="1"/>
  <c r="AQ37" i="20" s="1"/>
  <c r="AQ47" i="20" s="1"/>
  <c r="AQ48" i="20" s="1"/>
  <c r="AQ49" i="20" s="1"/>
  <c r="AQ51" i="20" s="1"/>
  <c r="AQ53" i="20" s="1"/>
  <c r="I24" i="21" s="1"/>
  <c r="I40" i="21" s="1"/>
  <c r="V49" i="9"/>
  <c r="V51" i="9" s="1"/>
  <c r="V53" i="9" s="1"/>
  <c r="E14" i="21" s="1"/>
  <c r="AR35" i="20"/>
  <c r="AR36" i="20" s="1"/>
  <c r="AR37" i="20" s="1"/>
  <c r="AR47" i="20" s="1"/>
  <c r="AR48" i="20" s="1"/>
  <c r="U35" i="9"/>
  <c r="U36" i="9" s="1"/>
  <c r="U37" i="9" s="1"/>
  <c r="U47" i="9" s="1"/>
  <c r="U48" i="9" s="1"/>
  <c r="AU35" i="24"/>
  <c r="AU36" i="24" s="1"/>
  <c r="AU37" i="24" s="1"/>
  <c r="AU47" i="24" s="1"/>
  <c r="AU48" i="24" s="1"/>
  <c r="BP35" i="24"/>
  <c r="BP36" i="24" s="1"/>
  <c r="BP37" i="24" s="1"/>
  <c r="BP47" i="24" s="1"/>
  <c r="BP48" i="24" s="1"/>
  <c r="Z49" i="23"/>
  <c r="Z51" i="23" s="1"/>
  <c r="Z53" i="23" s="1"/>
  <c r="I17" i="21" s="1"/>
  <c r="BB35" i="22"/>
  <c r="BB36" i="22" s="1"/>
  <c r="BB37" i="22" s="1"/>
  <c r="BB47" i="22" s="1"/>
  <c r="BB48" i="22" s="1"/>
  <c r="AU49" i="22"/>
  <c r="AU51" i="22" s="1"/>
  <c r="AU53" i="22" s="1"/>
  <c r="M23" i="21" s="1"/>
  <c r="W53" i="9"/>
  <c r="F14" i="21" s="1"/>
  <c r="F46" i="21" s="1"/>
  <c r="F61" i="21" s="1"/>
  <c r="F82" i="21"/>
  <c r="BE49" i="24"/>
  <c r="BE51" i="24" s="1"/>
  <c r="BE53" i="24" s="1"/>
  <c r="F34" i="21" s="1"/>
  <c r="BJ49" i="9"/>
  <c r="BJ51" i="9" s="1"/>
  <c r="BJ53" i="9" s="1"/>
  <c r="K30" i="21" s="1"/>
  <c r="K38" i="21" s="1"/>
  <c r="AK35" i="22"/>
  <c r="AK36" i="22" s="1"/>
  <c r="AK37" i="22" s="1"/>
  <c r="AK47" i="22" s="1"/>
  <c r="AK48" i="22" s="1"/>
  <c r="N49" i="9"/>
  <c r="N51" i="9" s="1"/>
  <c r="BD49" i="23"/>
  <c r="BD51" i="23" s="1"/>
  <c r="BD53" i="23" s="1"/>
  <c r="E33" i="21" s="1"/>
  <c r="X49" i="24"/>
  <c r="X51" i="24" s="1"/>
  <c r="X53" i="24" s="1"/>
  <c r="G18" i="21" s="1"/>
  <c r="BJ49" i="23"/>
  <c r="BJ51" i="23" s="1"/>
  <c r="AC35" i="22"/>
  <c r="AC36" i="22"/>
  <c r="AC37" i="22" s="1"/>
  <c r="AC47" i="22" s="1"/>
  <c r="AC48" i="22" s="1"/>
  <c r="N49" i="22"/>
  <c r="N51" i="22" s="1"/>
  <c r="Q53" i="9"/>
  <c r="Q6" i="21" s="1"/>
  <c r="W49" i="24"/>
  <c r="W51" i="24" s="1"/>
  <c r="E53" i="9"/>
  <c r="E6" i="21" s="1"/>
  <c r="AC35" i="24"/>
  <c r="AC36" i="24"/>
  <c r="AC37" i="24" s="1"/>
  <c r="AC47" i="24" s="1"/>
  <c r="AC48" i="24" s="1"/>
  <c r="AG35" i="22"/>
  <c r="AG36" i="22" s="1"/>
  <c r="AG37" i="22" s="1"/>
  <c r="AG47" i="22" s="1"/>
  <c r="AG48" i="22" s="1"/>
  <c r="AR49" i="9"/>
  <c r="AR51" i="9" s="1"/>
  <c r="AR53" i="9" s="1"/>
  <c r="J22" i="21" s="1"/>
  <c r="BI49" i="9"/>
  <c r="BI51" i="9" s="1"/>
  <c r="BI53" i="9" s="1"/>
  <c r="J30" i="21" s="1"/>
  <c r="AJ49" i="22"/>
  <c r="AJ51" i="22" s="1"/>
  <c r="BN49" i="9"/>
  <c r="BN51" i="9" s="1"/>
  <c r="BN53" i="9" s="1"/>
  <c r="O30" i="21" s="1"/>
  <c r="S35" i="9"/>
  <c r="S36" i="9" s="1"/>
  <c r="S37" i="9" s="1"/>
  <c r="S47" i="9" s="1"/>
  <c r="S48" i="9" s="1"/>
  <c r="AV35" i="24"/>
  <c r="AV36" i="24" s="1"/>
  <c r="AV37" i="24" s="1"/>
  <c r="AV47" i="24" s="1"/>
  <c r="AV48" i="24" s="1"/>
  <c r="AK49" i="9"/>
  <c r="AK51" i="9" s="1"/>
  <c r="AB35" i="20"/>
  <c r="AB36" i="20" s="1"/>
  <c r="AB37" i="20" s="1"/>
  <c r="AB47" i="20" s="1"/>
  <c r="AB48" i="20" s="1"/>
  <c r="E38" i="21"/>
  <c r="I49" i="24"/>
  <c r="I51" i="24" s="1"/>
  <c r="BB35" i="20"/>
  <c r="BB36" i="20" s="1"/>
  <c r="BB37" i="20" s="1"/>
  <c r="BB47" i="20" s="1"/>
  <c r="BB48" i="20" s="1"/>
  <c r="AF35" i="24"/>
  <c r="AF36" i="24" s="1"/>
  <c r="AF37" i="24" s="1"/>
  <c r="AF47" i="24" s="1"/>
  <c r="AF48" i="24" s="1"/>
  <c r="AM35" i="20"/>
  <c r="AM36" i="20" s="1"/>
  <c r="AM37" i="20" s="1"/>
  <c r="AM47" i="20" s="1"/>
  <c r="AM48" i="20" s="1"/>
  <c r="L35" i="9"/>
  <c r="L36" i="9" s="1"/>
  <c r="L37" i="9" s="1"/>
  <c r="L47" i="9" s="1"/>
  <c r="L48" i="9" s="1"/>
  <c r="AC35" i="20"/>
  <c r="AC36" i="20" s="1"/>
  <c r="AC37" i="20" s="1"/>
  <c r="AC47" i="20" s="1"/>
  <c r="AC48" i="20" s="1"/>
  <c r="AN49" i="24"/>
  <c r="AN51" i="24"/>
  <c r="AN53" i="24" s="1"/>
  <c r="F26" i="21" s="1"/>
  <c r="U49" i="20"/>
  <c r="U51" i="20" s="1"/>
  <c r="U53" i="20" s="1"/>
  <c r="D16" i="21" s="1"/>
  <c r="AB53" i="23"/>
  <c r="K17" i="21" s="1"/>
  <c r="BL35" i="9"/>
  <c r="BL36" i="9" s="1"/>
  <c r="BL37" i="9" s="1"/>
  <c r="BL47" i="9" s="1"/>
  <c r="BL48" i="9" s="1"/>
  <c r="BP49" i="20"/>
  <c r="BP51" i="20" s="1"/>
  <c r="BP53" i="20" s="1"/>
  <c r="Q32" i="21" s="1"/>
  <c r="U49" i="22"/>
  <c r="U51" i="22" s="1"/>
  <c r="U53" i="22" s="1"/>
  <c r="D15" i="21" s="1"/>
  <c r="AS49" i="24"/>
  <c r="AS51" i="24" s="1"/>
  <c r="AE35" i="22"/>
  <c r="AE36" i="22" s="1"/>
  <c r="AE37" i="22" s="1"/>
  <c r="AE47" i="22" s="1"/>
  <c r="AE48" i="22" s="1"/>
  <c r="BC35" i="20"/>
  <c r="BC36" i="20" s="1"/>
  <c r="BC37" i="20" s="1"/>
  <c r="BC47" i="20" s="1"/>
  <c r="BC48" i="20" s="1"/>
  <c r="AB53" i="9"/>
  <c r="K14" i="21" s="1"/>
  <c r="Y49" i="22"/>
  <c r="Y51" i="22" s="1"/>
  <c r="AG49" i="23"/>
  <c r="AG51" i="23" s="1"/>
  <c r="AG53" i="23" s="1"/>
  <c r="P17" i="21" s="1"/>
  <c r="BO35" i="9"/>
  <c r="BO36" i="9" s="1"/>
  <c r="BO37" i="9" s="1"/>
  <c r="BO47" i="9" s="1"/>
  <c r="BO48" i="9" s="1"/>
  <c r="AY49" i="20"/>
  <c r="AY51" i="20" s="1"/>
  <c r="AY53" i="20" s="1"/>
  <c r="Q24" i="21" s="1"/>
  <c r="BK35" i="22"/>
  <c r="BK36" i="22" s="1"/>
  <c r="BK37" i="22" s="1"/>
  <c r="BK47" i="22" s="1"/>
  <c r="BK48" i="22" s="1"/>
  <c r="AP49" i="23"/>
  <c r="AP51" i="23" s="1"/>
  <c r="AP53" i="23" s="1"/>
  <c r="H25" i="21" s="1"/>
  <c r="BB49" i="23"/>
  <c r="BB51" i="23" s="1"/>
  <c r="BB53" i="23" s="1"/>
  <c r="C33" i="21" s="1"/>
  <c r="AM35" i="24"/>
  <c r="AM36" i="24" s="1"/>
  <c r="AM37" i="24" s="1"/>
  <c r="AM47" i="24" s="1"/>
  <c r="AM48" i="24" s="1"/>
  <c r="AJ44" i="23"/>
  <c r="AJ50" i="23" s="1"/>
  <c r="AJ34" i="23" s="1"/>
  <c r="BL44" i="20"/>
  <c r="BL50" i="20" s="1"/>
  <c r="BL34" i="20" s="1"/>
  <c r="BC49" i="23"/>
  <c r="BC51" i="23" s="1"/>
  <c r="BC53" i="23" s="1"/>
  <c r="D33" i="21" s="1"/>
  <c r="Y53" i="20"/>
  <c r="H16" i="21" s="1"/>
  <c r="U35" i="24"/>
  <c r="U36" i="24" s="1"/>
  <c r="U37" i="24" s="1"/>
  <c r="U47" i="24" s="1"/>
  <c r="U48" i="24" s="1"/>
  <c r="BH35" i="24"/>
  <c r="BH36" i="24" s="1"/>
  <c r="BH37" i="24" s="1"/>
  <c r="BH47" i="24" s="1"/>
  <c r="BH48" i="24" s="1"/>
  <c r="BC35" i="24"/>
  <c r="BC36" i="24" s="1"/>
  <c r="BC37" i="24" s="1"/>
  <c r="BC47" i="24" s="1"/>
  <c r="BC48" i="24" s="1"/>
  <c r="BO35" i="24"/>
  <c r="BO36" i="24" s="1"/>
  <c r="BO37" i="24" s="1"/>
  <c r="BO47" i="24" s="1"/>
  <c r="BO48" i="24" s="1"/>
  <c r="P41" i="23"/>
  <c r="AS44" i="22"/>
  <c r="AS50" i="22" s="1"/>
  <c r="AS34" i="22" s="1"/>
  <c r="B44" i="9"/>
  <c r="B50" i="9" s="1"/>
  <c r="B34" i="9" s="1"/>
  <c r="T35" i="22"/>
  <c r="T36" i="22" s="1"/>
  <c r="T37" i="22" s="1"/>
  <c r="T47" i="22" s="1"/>
  <c r="T48" i="22" s="1"/>
  <c r="AG35" i="20"/>
  <c r="AG36" i="20" s="1"/>
  <c r="AG37" i="20" s="1"/>
  <c r="AG47" i="20" s="1"/>
  <c r="AG48" i="20" s="1"/>
  <c r="AC35" i="23"/>
  <c r="AC36" i="23" s="1"/>
  <c r="AC37" i="23" s="1"/>
  <c r="AC47" i="23" s="1"/>
  <c r="AC48" i="23" s="1"/>
  <c r="D44" i="23"/>
  <c r="D50" i="23" s="1"/>
  <c r="D34" i="23" s="1"/>
  <c r="Z35" i="9"/>
  <c r="Z36" i="9" s="1"/>
  <c r="Z37" i="9" s="1"/>
  <c r="Z47" i="9" s="1"/>
  <c r="Z48" i="9" s="1"/>
  <c r="AW35" i="23"/>
  <c r="AW36" i="23" s="1"/>
  <c r="AW37" i="23" s="1"/>
  <c r="AW47" i="23" s="1"/>
  <c r="AW48" i="23" s="1"/>
  <c r="P41" i="24"/>
  <c r="BN44" i="22"/>
  <c r="BN50" i="22" s="1"/>
  <c r="BN34" i="22" s="1"/>
  <c r="H41" i="24"/>
  <c r="BO44" i="20"/>
  <c r="BO50" i="20" s="1"/>
  <c r="BO34" i="20" s="1"/>
  <c r="AQ44" i="9"/>
  <c r="AQ50" i="9" s="1"/>
  <c r="AQ34" i="9" s="1"/>
  <c r="BD49" i="20"/>
  <c r="BD51" i="20" s="1"/>
  <c r="BD53" i="20" s="1"/>
  <c r="E32" i="21" s="1"/>
  <c r="AX44" i="23"/>
  <c r="AX50" i="23" s="1"/>
  <c r="AX34" i="23" s="1"/>
  <c r="AY35" i="24"/>
  <c r="AY36" i="24" s="1"/>
  <c r="AY37" i="24" s="1"/>
  <c r="AY47" i="24" s="1"/>
  <c r="AY48" i="24" s="1"/>
  <c r="T49" i="20"/>
  <c r="T51" i="20" s="1"/>
  <c r="T53" i="20" s="1"/>
  <c r="C16" i="21" s="1"/>
  <c r="BM35" i="24"/>
  <c r="BM36" i="24" s="1"/>
  <c r="BM37" i="24" s="1"/>
  <c r="BM47" i="24" s="1"/>
  <c r="BM48" i="24" s="1"/>
  <c r="AL35" i="9"/>
  <c r="AL36" i="9" s="1"/>
  <c r="AL37" i="9" s="1"/>
  <c r="AL47" i="9" s="1"/>
  <c r="AL48" i="9" s="1"/>
  <c r="P41" i="20"/>
  <c r="AL35" i="24"/>
  <c r="AL36" i="24" s="1"/>
  <c r="AL37" i="24" s="1"/>
  <c r="AL47" i="24" s="1"/>
  <c r="AL48" i="24" s="1"/>
  <c r="AD44" i="24"/>
  <c r="AD50" i="24" s="1"/>
  <c r="AD34" i="24" s="1"/>
  <c r="BM35" i="23"/>
  <c r="BM36" i="23" s="1"/>
  <c r="BM37" i="23" s="1"/>
  <c r="BM47" i="23" s="1"/>
  <c r="BM48" i="23" s="1"/>
  <c r="AO49" i="24"/>
  <c r="AO51" i="24" s="1"/>
  <c r="AO53" i="24" s="1"/>
  <c r="G26" i="21" s="1"/>
  <c r="G42" i="21" s="1"/>
  <c r="BN35" i="20"/>
  <c r="BN36" i="20" s="1"/>
  <c r="BN37" i="20" s="1"/>
  <c r="BN47" i="20" s="1"/>
  <c r="BN48" i="20" s="1"/>
  <c r="I44" i="20"/>
  <c r="I50" i="20" s="1"/>
  <c r="I34" i="20" s="1"/>
  <c r="AD35" i="23"/>
  <c r="AD36" i="23" s="1"/>
  <c r="AD37" i="23" s="1"/>
  <c r="AD47" i="23" s="1"/>
  <c r="AD48" i="23" s="1"/>
  <c r="AU44" i="20"/>
  <c r="AU50" i="20" s="1"/>
  <c r="AU34" i="20" s="1"/>
  <c r="BK44" i="9"/>
  <c r="BK50" i="9" s="1"/>
  <c r="BK34" i="9" s="1"/>
  <c r="AQ35" i="23"/>
  <c r="AQ36" i="23" s="1"/>
  <c r="AQ37" i="23" s="1"/>
  <c r="AQ47" i="23" s="1"/>
  <c r="AQ48" i="23" s="1"/>
  <c r="BC49" i="22"/>
  <c r="BC51" i="22" s="1"/>
  <c r="BC53" i="22" s="1"/>
  <c r="D31" i="21" s="1"/>
  <c r="AV44" i="20"/>
  <c r="AV50" i="20" s="1"/>
  <c r="AV34" i="20" s="1"/>
  <c r="BG49" i="22"/>
  <c r="BG51" i="22" s="1"/>
  <c r="BG53" i="22" s="1"/>
  <c r="H31" i="21" s="1"/>
  <c r="H39" i="21" s="1"/>
  <c r="AD35" i="22"/>
  <c r="AD36" i="22" s="1"/>
  <c r="AD37" i="22" s="1"/>
  <c r="AD47" i="22" s="1"/>
  <c r="AD48" i="22" s="1"/>
  <c r="BM35" i="20"/>
  <c r="BM36" i="20" s="1"/>
  <c r="BM37" i="20" s="1"/>
  <c r="BM47" i="20" s="1"/>
  <c r="BM48" i="20" s="1"/>
  <c r="S49" i="20"/>
  <c r="S51" i="20" s="1"/>
  <c r="AW35" i="24"/>
  <c r="AW36" i="24" s="1"/>
  <c r="AW37" i="24" s="1"/>
  <c r="AW47" i="24" s="1"/>
  <c r="AW48" i="24" s="1"/>
  <c r="S49" i="24"/>
  <c r="S51" i="24" s="1"/>
  <c r="S53" i="24" s="1"/>
  <c r="B18" i="21" s="1"/>
  <c r="M53" i="22"/>
  <c r="M7" i="21" s="1"/>
  <c r="BM35" i="22"/>
  <c r="BM36" i="22" s="1"/>
  <c r="BM37" i="22" s="1"/>
  <c r="BM47" i="22" s="1"/>
  <c r="BM48" i="22" s="1"/>
  <c r="BI35" i="20"/>
  <c r="BI36" i="20" s="1"/>
  <c r="BI37" i="20" s="1"/>
  <c r="BI47" i="20" s="1"/>
  <c r="BI48" i="20" s="1"/>
  <c r="AQ49" i="22"/>
  <c r="AQ51" i="22" s="1"/>
  <c r="L49" i="23"/>
  <c r="L51" i="23" s="1"/>
  <c r="M35" i="20"/>
  <c r="M36" i="20" s="1"/>
  <c r="M37" i="20" s="1"/>
  <c r="M47" i="20" s="1"/>
  <c r="M48" i="20" s="1"/>
  <c r="AM49" i="22"/>
  <c r="AM51" i="22" s="1"/>
  <c r="AM53" i="22" s="1"/>
  <c r="E23" i="21" s="1"/>
  <c r="E39" i="21" s="1"/>
  <c r="BF35" i="9"/>
  <c r="BF36" i="9" s="1"/>
  <c r="BF37" i="9" s="1"/>
  <c r="BF47" i="9" s="1"/>
  <c r="BF48" i="9" s="1"/>
  <c r="AQ49" i="24"/>
  <c r="AQ51" i="24" s="1"/>
  <c r="AQ53" i="24" s="1"/>
  <c r="I26" i="21" s="1"/>
  <c r="BL44" i="24"/>
  <c r="BL50" i="24" s="1"/>
  <c r="BL34" i="24" s="1"/>
  <c r="AD44" i="20"/>
  <c r="AD50" i="20" s="1"/>
  <c r="AD34" i="20" s="1"/>
  <c r="Q41" i="22"/>
  <c r="F41" i="23"/>
  <c r="M41" i="9"/>
  <c r="O41" i="22"/>
  <c r="AV35" i="22"/>
  <c r="AV36" i="22" s="1"/>
  <c r="AV37" i="22" s="1"/>
  <c r="AV47" i="22" s="1"/>
  <c r="AV48" i="22" s="1"/>
  <c r="BD44" i="24"/>
  <c r="BD50" i="24" s="1"/>
  <c r="BD34" i="24" s="1"/>
  <c r="BA50" i="23"/>
  <c r="BA34" i="23" s="1"/>
  <c r="BP44" i="9"/>
  <c r="BP50" i="9" s="1"/>
  <c r="BP34" i="9" s="1"/>
  <c r="AH44" i="23"/>
  <c r="AH50" i="23" s="1"/>
  <c r="AH34" i="23" s="1"/>
  <c r="C44" i="20"/>
  <c r="C50" i="20" s="1"/>
  <c r="C34" i="20" s="1"/>
  <c r="M41" i="23"/>
  <c r="AF35" i="22"/>
  <c r="AF36" i="22" s="1"/>
  <c r="AF37" i="22" s="1"/>
  <c r="AF47" i="22" s="1"/>
  <c r="AF48" i="22" s="1"/>
  <c r="AH35" i="20"/>
  <c r="AH36" i="20" s="1"/>
  <c r="AH37" i="20" s="1"/>
  <c r="AH47" i="20" s="1"/>
  <c r="AH48" i="20" s="1"/>
  <c r="O41" i="24"/>
  <c r="X44" i="23"/>
  <c r="X50" i="23" s="1"/>
  <c r="X34" i="23" s="1"/>
  <c r="AP44" i="9"/>
  <c r="AP50" i="9" s="1"/>
  <c r="AP34" i="9" s="1"/>
  <c r="AT44" i="24"/>
  <c r="AT50" i="24" s="1"/>
  <c r="AT34" i="24" s="1"/>
  <c r="BC35" i="9"/>
  <c r="BC36" i="9" s="1"/>
  <c r="BC37" i="9" s="1"/>
  <c r="BC47" i="9" s="1"/>
  <c r="BC48" i="9" s="1"/>
  <c r="B41" i="24"/>
  <c r="C44" i="22"/>
  <c r="C50" i="22" s="1"/>
  <c r="C34" i="22" s="1"/>
  <c r="BO44" i="23"/>
  <c r="BO50" i="23" s="1"/>
  <c r="BO34" i="23" s="1"/>
  <c r="L41" i="22"/>
  <c r="O41" i="23"/>
  <c r="Q49" i="23"/>
  <c r="Q51" i="23" s="1"/>
  <c r="BN44" i="24"/>
  <c r="BN50" i="24" s="1"/>
  <c r="BN34" i="24" s="1"/>
  <c r="F35" i="20"/>
  <c r="F36" i="20" s="1"/>
  <c r="F37" i="20" s="1"/>
  <c r="F47" i="20" s="1"/>
  <c r="F48" i="20" s="1"/>
  <c r="Q41" i="20"/>
  <c r="AW44" i="22"/>
  <c r="AW50" i="22" s="1"/>
  <c r="AW34" i="22" s="1"/>
  <c r="BL35" i="23"/>
  <c r="BL36" i="23" s="1"/>
  <c r="BL37" i="23" s="1"/>
  <c r="BL47" i="23" s="1"/>
  <c r="BL48" i="23" s="1"/>
  <c r="S44" i="23"/>
  <c r="S50" i="23" s="1"/>
  <c r="S34" i="23" s="1"/>
  <c r="AX44" i="20"/>
  <c r="AX50" i="20" s="1"/>
  <c r="AX34" i="20" s="1"/>
  <c r="K41" i="22"/>
  <c r="AP44" i="24"/>
  <c r="AP50" i="24" s="1"/>
  <c r="AP34" i="24" s="1"/>
  <c r="AN44" i="23"/>
  <c r="AN50" i="23" s="1"/>
  <c r="AN34" i="23" s="1"/>
  <c r="E41" i="24"/>
  <c r="AT35" i="9"/>
  <c r="AT36" i="9" s="1"/>
  <c r="AT37" i="9" s="1"/>
  <c r="AT47" i="9" s="1"/>
  <c r="AT48" i="9" s="1"/>
  <c r="AX35" i="9"/>
  <c r="AX36" i="9" s="1"/>
  <c r="AX37" i="9" s="1"/>
  <c r="AX47" i="9" s="1"/>
  <c r="AX48" i="9" s="1"/>
  <c r="Y44" i="24"/>
  <c r="Y50" i="24" s="1"/>
  <c r="Y34" i="24" s="1"/>
  <c r="P41" i="9"/>
  <c r="AY35" i="9"/>
  <c r="AY36" i="9" s="1"/>
  <c r="AY37" i="9" s="1"/>
  <c r="AY47" i="9" s="1"/>
  <c r="AY48" i="9" s="1"/>
  <c r="AX44" i="24"/>
  <c r="AX50" i="24" s="1"/>
  <c r="AX34" i="24" s="1"/>
  <c r="AM49" i="23"/>
  <c r="AM51" i="23" s="1"/>
  <c r="AM53" i="23" s="1"/>
  <c r="E25" i="21" s="1"/>
  <c r="BA44" i="24"/>
  <c r="BA50" i="24" s="1"/>
  <c r="BA34" i="24" s="1"/>
  <c r="AF35" i="20"/>
  <c r="AF36" i="20" s="1"/>
  <c r="AF37" i="20" s="1"/>
  <c r="AF47" i="20" s="1"/>
  <c r="AF48" i="20" s="1"/>
  <c r="G41" i="23"/>
  <c r="AT35" i="22"/>
  <c r="AT36" i="22" s="1"/>
  <c r="AT37" i="22" s="1"/>
  <c r="AT47" i="22" s="1"/>
  <c r="AT48" i="22" s="1"/>
  <c r="T44" i="24"/>
  <c r="T50" i="24" s="1"/>
  <c r="T34" i="24" s="1"/>
  <c r="AH35" i="9"/>
  <c r="AH36" i="9" s="1"/>
  <c r="AH37" i="9" s="1"/>
  <c r="AH47" i="9" s="1"/>
  <c r="AH48" i="9" s="1"/>
  <c r="L41" i="24"/>
  <c r="AE35" i="9"/>
  <c r="AE36" i="9" s="1"/>
  <c r="AE37" i="9" s="1"/>
  <c r="AE47" i="9" s="1"/>
  <c r="AE48" i="9" s="1"/>
  <c r="AJ35" i="24"/>
  <c r="AJ36" i="24" s="1"/>
  <c r="AJ37" i="24" s="1"/>
  <c r="AJ47" i="24" s="1"/>
  <c r="AJ48" i="24" s="1"/>
  <c r="AV44" i="23"/>
  <c r="AV50" i="23" s="1"/>
  <c r="AV34" i="23" s="1"/>
  <c r="BB44" i="24"/>
  <c r="BB50" i="24" s="1"/>
  <c r="BB34" i="24" s="1"/>
  <c r="AV35" i="9"/>
  <c r="AV36" i="9" s="1"/>
  <c r="AV37" i="9" s="1"/>
  <c r="AV47" i="9" s="1"/>
  <c r="AV48" i="9" s="1"/>
  <c r="AA44" i="20"/>
  <c r="AA50" i="20" s="1"/>
  <c r="AA34" i="20" s="1"/>
  <c r="AK35" i="24"/>
  <c r="AK36" i="24" s="1"/>
  <c r="AK37" i="24" s="1"/>
  <c r="AK47" i="24" s="1"/>
  <c r="AK48" i="24" s="1"/>
  <c r="BP49" i="23"/>
  <c r="BP51" i="23" s="1"/>
  <c r="BP53" i="23" s="1"/>
  <c r="Q33" i="21" s="1"/>
  <c r="Q41" i="24"/>
  <c r="M35" i="24"/>
  <c r="M36" i="24" s="1"/>
  <c r="M37" i="24" s="1"/>
  <c r="M47" i="24" s="1"/>
  <c r="M48" i="24" s="1"/>
  <c r="AT35" i="20"/>
  <c r="AT36" i="20" s="1"/>
  <c r="AT37" i="20" s="1"/>
  <c r="AT47" i="20" s="1"/>
  <c r="AT48" i="20" s="1"/>
  <c r="V49" i="22"/>
  <c r="V51" i="22" s="1"/>
  <c r="O35" i="20"/>
  <c r="O36" i="20" s="1"/>
  <c r="O37" i="20" s="1"/>
  <c r="O47" i="20" s="1"/>
  <c r="O48" i="20" s="1"/>
  <c r="AL35" i="20"/>
  <c r="AL36" i="20" s="1"/>
  <c r="AL37" i="20" s="1"/>
  <c r="AL47" i="20" s="1"/>
  <c r="AL48" i="20" s="1"/>
  <c r="AO49" i="20"/>
  <c r="AO51" i="20" s="1"/>
  <c r="AP49" i="20"/>
  <c r="AP51" i="20" s="1"/>
  <c r="AD35" i="9"/>
  <c r="AD36" i="9" s="1"/>
  <c r="AD37" i="9" s="1"/>
  <c r="AD47" i="9" s="1"/>
  <c r="AD48" i="9" s="1"/>
  <c r="AJ35" i="9"/>
  <c r="AJ36" i="9" s="1"/>
  <c r="AJ37" i="9" s="1"/>
  <c r="AJ47" i="9" s="1"/>
  <c r="AJ48" i="9" s="1"/>
  <c r="AY44" i="22"/>
  <c r="AY50" i="22" s="1"/>
  <c r="AY34" i="22" s="1"/>
  <c r="U35" i="23"/>
  <c r="U36" i="23" s="1"/>
  <c r="U37" i="23" s="1"/>
  <c r="U47" i="23" s="1"/>
  <c r="U48" i="23" s="1"/>
  <c r="D44" i="20"/>
  <c r="D50" i="20" s="1"/>
  <c r="D34" i="20" s="1"/>
  <c r="AK35" i="20"/>
  <c r="AK36" i="20" s="1"/>
  <c r="AK37" i="20" s="1"/>
  <c r="AK47" i="20" s="1"/>
  <c r="AK48" i="20" s="1"/>
  <c r="C41" i="24"/>
  <c r="AF44" i="9"/>
  <c r="AF50" i="9" s="1"/>
  <c r="AF34" i="9" s="1"/>
  <c r="P41" i="22"/>
  <c r="AG35" i="24"/>
  <c r="AG36" i="24" s="1"/>
  <c r="AG37" i="24" s="1"/>
  <c r="AG47" i="24" s="1"/>
  <c r="AG48" i="24" s="1"/>
  <c r="W44" i="23"/>
  <c r="W50" i="23" s="1"/>
  <c r="W34" i="23" s="1"/>
  <c r="AW49" i="20"/>
  <c r="AW51" i="20" s="1"/>
  <c r="AW53" i="20" s="1"/>
  <c r="O24" i="21" s="1"/>
  <c r="BA35" i="9"/>
  <c r="BA36" i="9" s="1"/>
  <c r="BA37" i="9" s="1"/>
  <c r="BA47" i="9" s="1"/>
  <c r="BA48" i="9" s="1"/>
  <c r="N44" i="24"/>
  <c r="N50" i="24" s="1"/>
  <c r="N34" i="24" s="1"/>
  <c r="AW44" i="9"/>
  <c r="AW50" i="9" s="1"/>
  <c r="AW34" i="9" s="1"/>
  <c r="AH35" i="24"/>
  <c r="AH36" i="24" s="1"/>
  <c r="AH37" i="24" s="1"/>
  <c r="AH47" i="24" s="1"/>
  <c r="AH48" i="24" s="1"/>
  <c r="AC35" i="9"/>
  <c r="AC36" i="9" s="1"/>
  <c r="AC37" i="9" s="1"/>
  <c r="AC47" i="9" s="1"/>
  <c r="AC48" i="9" s="1"/>
  <c r="BH44" i="9"/>
  <c r="BH50" i="9"/>
  <c r="BH34" i="9" s="1"/>
  <c r="AE35" i="20"/>
  <c r="AE36" i="20" s="1"/>
  <c r="AE37" i="20" s="1"/>
  <c r="AE47" i="20" s="1"/>
  <c r="AE48" i="20" s="1"/>
  <c r="AO44" i="23"/>
  <c r="AO50" i="23" s="1"/>
  <c r="AO34" i="23" s="1"/>
  <c r="AE44" i="24"/>
  <c r="AE50" i="24" s="1"/>
  <c r="AE34" i="24" s="1"/>
  <c r="AU35" i="23"/>
  <c r="AU36" i="23"/>
  <c r="AU37" i="23" s="1"/>
  <c r="AU47" i="23" s="1"/>
  <c r="AU48" i="23" s="1"/>
  <c r="AE44" i="23"/>
  <c r="AE50" i="23"/>
  <c r="AE34" i="23" s="1"/>
  <c r="I41" i="9"/>
  <c r="O35" i="9"/>
  <c r="O36" i="9" s="1"/>
  <c r="O37" i="9" s="1"/>
  <c r="O47" i="9" s="1"/>
  <c r="O48" i="9" s="1"/>
  <c r="AF35" i="23"/>
  <c r="AF36" i="23" s="1"/>
  <c r="AF37" i="23" s="1"/>
  <c r="AF47" i="23" s="1"/>
  <c r="AF48" i="23" s="1"/>
  <c r="BO44" i="22"/>
  <c r="BO50" i="22" s="1"/>
  <c r="BO34" i="22" s="1"/>
  <c r="AO49" i="9"/>
  <c r="AO51" i="9" s="1"/>
  <c r="AO53" i="9" s="1"/>
  <c r="G22" i="21" s="1"/>
  <c r="L35" i="20"/>
  <c r="L36" i="20" s="1"/>
  <c r="L37" i="20" s="1"/>
  <c r="L47" i="20" s="1"/>
  <c r="L48" i="20" s="1"/>
  <c r="AY35" i="23"/>
  <c r="AY36" i="23" s="1"/>
  <c r="AY37" i="23" s="1"/>
  <c r="AY47" i="23" s="1"/>
  <c r="AY48" i="23" s="1"/>
  <c r="AB44" i="22"/>
  <c r="AB50" i="22" s="1"/>
  <c r="AB34" i="22" s="1"/>
  <c r="BK35" i="24"/>
  <c r="BK36" i="24" s="1"/>
  <c r="BK37" i="24" s="1"/>
  <c r="BK47" i="24" s="1"/>
  <c r="BK48" i="24" s="1"/>
  <c r="B41" i="23"/>
  <c r="BG44" i="24"/>
  <c r="BG50" i="24" s="1"/>
  <c r="BG34" i="24" s="1"/>
  <c r="BK44" i="20"/>
  <c r="BK50" i="20" s="1"/>
  <c r="BK34" i="20" s="1"/>
  <c r="AH44" i="22"/>
  <c r="AH50" i="22" s="1"/>
  <c r="AH34" i="22" s="1"/>
  <c r="Y49" i="23"/>
  <c r="Y51" i="23" s="1"/>
  <c r="BK44" i="23"/>
  <c r="BK50" i="23" s="1"/>
  <c r="BK34" i="23" s="1"/>
  <c r="X35" i="9"/>
  <c r="X36" i="9" s="1"/>
  <c r="X37" i="9" s="1"/>
  <c r="X47" i="9" s="1"/>
  <c r="X48" i="9" s="1"/>
  <c r="AU44" i="9"/>
  <c r="AU50" i="9" s="1"/>
  <c r="AU34" i="9" s="1"/>
  <c r="D49" i="9"/>
  <c r="D51" i="9" s="1"/>
  <c r="G44" i="9"/>
  <c r="G50" i="9" s="1"/>
  <c r="G34" i="9" s="1"/>
  <c r="D41" i="24"/>
  <c r="H41" i="9"/>
  <c r="V44" i="24"/>
  <c r="V50" i="24" s="1"/>
  <c r="V34" i="24" s="1"/>
  <c r="BE44" i="23"/>
  <c r="BE50" i="23" s="1"/>
  <c r="BE34" i="23" s="1"/>
  <c r="BF35" i="23"/>
  <c r="BF36" i="23" s="1"/>
  <c r="BF37" i="23" s="1"/>
  <c r="BF47" i="23" s="1"/>
  <c r="BF48" i="23" s="1"/>
  <c r="BM44" i="9"/>
  <c r="BM50" i="9" s="1"/>
  <c r="BM34" i="9" s="1"/>
  <c r="AO49" i="22"/>
  <c r="AO51" i="22" s="1"/>
  <c r="AG35" i="9"/>
  <c r="AG36" i="9"/>
  <c r="AG37" i="9" s="1"/>
  <c r="AG47" i="9" s="1"/>
  <c r="AG48" i="9" s="1"/>
  <c r="AX35" i="22"/>
  <c r="AX36" i="22" s="1"/>
  <c r="AX37" i="22" s="1"/>
  <c r="AX47" i="22" s="1"/>
  <c r="AX48" i="22" s="1"/>
  <c r="N44" i="23"/>
  <c r="N50" i="23" s="1"/>
  <c r="N34" i="23" s="1"/>
  <c r="Y44" i="9"/>
  <c r="Y50" i="9" s="1"/>
  <c r="Y34" i="9" s="1"/>
  <c r="AL35" i="23"/>
  <c r="AL36" i="23" s="1"/>
  <c r="AL37" i="23" s="1"/>
  <c r="AL47" i="23" s="1"/>
  <c r="AL48" i="23" s="1"/>
  <c r="BP35" i="22"/>
  <c r="BP36" i="22" s="1"/>
  <c r="BP37" i="22" s="1"/>
  <c r="BP47" i="22" s="1"/>
  <c r="BP48" i="22" s="1"/>
  <c r="BN50" i="23"/>
  <c r="BN34" i="23" s="1"/>
  <c r="N44" i="20"/>
  <c r="N50" i="20" s="1"/>
  <c r="N34" i="20" s="1"/>
  <c r="BG50" i="9"/>
  <c r="BG34" i="9" s="1"/>
  <c r="M39" i="21" l="1"/>
  <c r="AL35" i="22"/>
  <c r="AL36" i="22" s="1"/>
  <c r="AL37" i="22" s="1"/>
  <c r="AL47" i="22" s="1"/>
  <c r="AL48" i="22" s="1"/>
  <c r="AL49" i="22" s="1"/>
  <c r="AL51" i="22" s="1"/>
  <c r="J83" i="21"/>
  <c r="I35" i="23"/>
  <c r="I36" i="23" s="1"/>
  <c r="I37" i="23" s="1"/>
  <c r="I47" i="23" s="1"/>
  <c r="I48" i="23" s="1"/>
  <c r="I49" i="23" s="1"/>
  <c r="I51" i="23" s="1"/>
  <c r="I53" i="23" s="1"/>
  <c r="I9" i="21" s="1"/>
  <c r="E46" i="21"/>
  <c r="E61" i="21" s="1"/>
  <c r="K51" i="23"/>
  <c r="K53" i="23" s="1"/>
  <c r="K9" i="21" s="1"/>
  <c r="K49" i="23"/>
  <c r="Q40" i="21"/>
  <c r="J53" i="22"/>
  <c r="J7" i="21" s="1"/>
  <c r="J47" i="21" s="1"/>
  <c r="J62" i="21" s="1"/>
  <c r="G49" i="24"/>
  <c r="G51" i="24" s="1"/>
  <c r="F35" i="22"/>
  <c r="F36" i="22" s="1"/>
  <c r="F37" i="22" s="1"/>
  <c r="F47" i="22" s="1"/>
  <c r="F48" i="22" s="1"/>
  <c r="F49" i="22" s="1"/>
  <c r="F51" i="22" s="1"/>
  <c r="J85" i="21"/>
  <c r="AQ53" i="22"/>
  <c r="I23" i="21" s="1"/>
  <c r="I39" i="21" s="1"/>
  <c r="I83" i="21"/>
  <c r="J49" i="24"/>
  <c r="J51" i="24" s="1"/>
  <c r="G35" i="20"/>
  <c r="G36" i="20" s="1"/>
  <c r="G37" i="20" s="1"/>
  <c r="G47" i="20" s="1"/>
  <c r="G48" i="20" s="1"/>
  <c r="K49" i="20"/>
  <c r="K51" i="20" s="1"/>
  <c r="K53" i="20" s="1"/>
  <c r="K8" i="21" s="1"/>
  <c r="J49" i="9"/>
  <c r="J51" i="9" s="1"/>
  <c r="H35" i="20"/>
  <c r="H36" i="20" s="1"/>
  <c r="H37" i="20" s="1"/>
  <c r="H47" i="20" s="1"/>
  <c r="H48" i="20" s="1"/>
  <c r="C35" i="23"/>
  <c r="C36" i="23" s="1"/>
  <c r="C37" i="23" s="1"/>
  <c r="C47" i="23" s="1"/>
  <c r="C48" i="23" s="1"/>
  <c r="B49" i="20"/>
  <c r="B51" i="20" s="1"/>
  <c r="J49" i="21"/>
  <c r="J64" i="21" s="1"/>
  <c r="AK49" i="23"/>
  <c r="AK51" i="23" s="1"/>
  <c r="AK53" i="23" s="1"/>
  <c r="C25" i="21" s="1"/>
  <c r="C41" i="21" s="1"/>
  <c r="E35" i="20"/>
  <c r="E36" i="20" s="1"/>
  <c r="E37" i="20" s="1"/>
  <c r="E47" i="20" s="1"/>
  <c r="E48" i="20" s="1"/>
  <c r="BG49" i="23"/>
  <c r="BG51" i="23" s="1"/>
  <c r="J38" i="21"/>
  <c r="E82" i="21"/>
  <c r="J42" i="21"/>
  <c r="W53" i="24"/>
  <c r="F18" i="21" s="1"/>
  <c r="F50" i="21" s="1"/>
  <c r="F65" i="21" s="1"/>
  <c r="F86" i="21"/>
  <c r="AU35" i="9"/>
  <c r="AU36" i="9" s="1"/>
  <c r="AU37" i="9" s="1"/>
  <c r="AU47" i="9" s="1"/>
  <c r="AU48" i="9" s="1"/>
  <c r="L49" i="20"/>
  <c r="L51" i="20" s="1"/>
  <c r="AT49" i="23"/>
  <c r="AT51" i="23" s="1"/>
  <c r="AT53" i="23" s="1"/>
  <c r="L25" i="21" s="1"/>
  <c r="AX49" i="9"/>
  <c r="AX51" i="9" s="1"/>
  <c r="AX53" i="9" s="1"/>
  <c r="P22" i="21" s="1"/>
  <c r="AX35" i="20"/>
  <c r="AX36" i="20" s="1"/>
  <c r="AX37" i="20" s="1"/>
  <c r="AX47" i="20" s="1"/>
  <c r="AX48" i="20" s="1"/>
  <c r="X35" i="23"/>
  <c r="X36" i="23" s="1"/>
  <c r="X37" i="23" s="1"/>
  <c r="X47" i="23" s="1"/>
  <c r="X48" i="23" s="1"/>
  <c r="AV35" i="20"/>
  <c r="AV36" i="20" s="1"/>
  <c r="AV37" i="20" s="1"/>
  <c r="AV47" i="20" s="1"/>
  <c r="AV48" i="20" s="1"/>
  <c r="BO35" i="20"/>
  <c r="BO36" i="20" s="1"/>
  <c r="BO37" i="20" s="1"/>
  <c r="BO47" i="20" s="1"/>
  <c r="BO48" i="20" s="1"/>
  <c r="AC49" i="23"/>
  <c r="AC51" i="23" s="1"/>
  <c r="AC53" i="23" s="1"/>
  <c r="L17" i="21" s="1"/>
  <c r="BC49" i="24"/>
  <c r="BC51" i="24" s="1"/>
  <c r="BC53" i="24" s="1"/>
  <c r="D34" i="21" s="1"/>
  <c r="AY49" i="23"/>
  <c r="AY51" i="23" s="1"/>
  <c r="AY53" i="23" s="1"/>
  <c r="Q25" i="21" s="1"/>
  <c r="Q41" i="21" s="1"/>
  <c r="AK49" i="22"/>
  <c r="AK51" i="22" s="1"/>
  <c r="AK53" i="22" s="1"/>
  <c r="C23" i="21" s="1"/>
  <c r="D35" i="20"/>
  <c r="D36" i="20" s="1"/>
  <c r="D37" i="20" s="1"/>
  <c r="D47" i="20" s="1"/>
  <c r="D48" i="20" s="1"/>
  <c r="AL49" i="20"/>
  <c r="AL51" i="20" s="1"/>
  <c r="AL53" i="20" s="1"/>
  <c r="D24" i="21" s="1"/>
  <c r="AT49" i="9"/>
  <c r="AT51" i="9"/>
  <c r="AT53" i="9" s="1"/>
  <c r="L22" i="21" s="1"/>
  <c r="S35" i="23"/>
  <c r="S36" i="23" s="1"/>
  <c r="S37" i="23" s="1"/>
  <c r="S47" i="23" s="1"/>
  <c r="S48" i="23" s="1"/>
  <c r="BO35" i="23"/>
  <c r="BO36" i="23" s="1"/>
  <c r="BO37" i="23" s="1"/>
  <c r="BO47" i="23" s="1"/>
  <c r="BO48" i="23" s="1"/>
  <c r="AW49" i="24"/>
  <c r="AW51" i="24" s="1"/>
  <c r="AW53" i="24" s="1"/>
  <c r="O26" i="21" s="1"/>
  <c r="D53" i="22"/>
  <c r="D7" i="21" s="1"/>
  <c r="AG49" i="20"/>
  <c r="AG51" i="20" s="1"/>
  <c r="AG53" i="20" s="1"/>
  <c r="P16" i="21" s="1"/>
  <c r="BH49" i="24"/>
  <c r="BH51" i="24" s="1"/>
  <c r="BH53" i="24" s="1"/>
  <c r="I34" i="21" s="1"/>
  <c r="I42" i="21" s="1"/>
  <c r="Y53" i="22"/>
  <c r="H15" i="21" s="1"/>
  <c r="H47" i="21" s="1"/>
  <c r="H62" i="21" s="1"/>
  <c r="H83" i="21"/>
  <c r="BB49" i="20"/>
  <c r="BB51" i="20" s="1"/>
  <c r="BB53" i="20" s="1"/>
  <c r="C32" i="21" s="1"/>
  <c r="AQ35" i="9"/>
  <c r="AQ36" i="9" s="1"/>
  <c r="AQ37" i="9" s="1"/>
  <c r="AQ47" i="9" s="1"/>
  <c r="AQ48" i="9" s="1"/>
  <c r="U49" i="23"/>
  <c r="U51" i="23" s="1"/>
  <c r="U53" i="23" s="1"/>
  <c r="D17" i="21" s="1"/>
  <c r="BL49" i="23"/>
  <c r="BL51" i="23" s="1"/>
  <c r="BL53" i="23" s="1"/>
  <c r="M33" i="21" s="1"/>
  <c r="AH49" i="20"/>
  <c r="AH51" i="20" s="1"/>
  <c r="AH53" i="20" s="1"/>
  <c r="Q16" i="21" s="1"/>
  <c r="BN35" i="22"/>
  <c r="BN36" i="22" s="1"/>
  <c r="BN37" i="22" s="1"/>
  <c r="BN47" i="22" s="1"/>
  <c r="BN48" i="22" s="1"/>
  <c r="T49" i="22"/>
  <c r="T51" i="22" s="1"/>
  <c r="T53" i="22" s="1"/>
  <c r="C15" i="21" s="1"/>
  <c r="U49" i="24"/>
  <c r="U51" i="24" s="1"/>
  <c r="U53" i="24" s="1"/>
  <c r="D18" i="21" s="1"/>
  <c r="I53" i="24"/>
  <c r="I10" i="21" s="1"/>
  <c r="AP35" i="9"/>
  <c r="AP36" i="9" s="1"/>
  <c r="AP37" i="9" s="1"/>
  <c r="AP47" i="9" s="1"/>
  <c r="AP48" i="9" s="1"/>
  <c r="AL49" i="23"/>
  <c r="AL51" i="23" s="1"/>
  <c r="AL53" i="23" s="1"/>
  <c r="D25" i="21" s="1"/>
  <c r="D41" i="21" s="1"/>
  <c r="BK35" i="23"/>
  <c r="BK36" i="23" s="1"/>
  <c r="BK37" i="23" s="1"/>
  <c r="BK47" i="23" s="1"/>
  <c r="BK48" i="23" s="1"/>
  <c r="O49" i="20"/>
  <c r="O51" i="20" s="1"/>
  <c r="Y53" i="23"/>
  <c r="H17" i="21" s="1"/>
  <c r="AY35" i="22"/>
  <c r="AY36" i="22" s="1"/>
  <c r="AY37" i="22" s="1"/>
  <c r="AY47" i="22" s="1"/>
  <c r="AY48" i="22" s="1"/>
  <c r="V53" i="22"/>
  <c r="E15" i="21" s="1"/>
  <c r="E47" i="21" s="1"/>
  <c r="E62" i="21" s="1"/>
  <c r="E83" i="21"/>
  <c r="AF49" i="22"/>
  <c r="AF51" i="22" s="1"/>
  <c r="AF53" i="22" s="1"/>
  <c r="O15" i="21" s="1"/>
  <c r="B35" i="9"/>
  <c r="B36" i="9" s="1"/>
  <c r="B37" i="9" s="1"/>
  <c r="B47" i="9" s="1"/>
  <c r="B48" i="9" s="1"/>
  <c r="BC49" i="20"/>
  <c r="BC51" i="20" s="1"/>
  <c r="BC53" i="20" s="1"/>
  <c r="D32" i="21" s="1"/>
  <c r="D40" i="21" s="1"/>
  <c r="AJ53" i="22"/>
  <c r="B23" i="21" s="1"/>
  <c r="B83" i="21"/>
  <c r="BP35" i="9"/>
  <c r="BP36" i="9" s="1"/>
  <c r="BP37" i="9" s="1"/>
  <c r="BP47" i="9" s="1"/>
  <c r="BP48" i="9" s="1"/>
  <c r="BO49" i="24"/>
  <c r="BO51" i="24" s="1"/>
  <c r="BO53" i="24" s="1"/>
  <c r="P34" i="21" s="1"/>
  <c r="V35" i="24"/>
  <c r="V36" i="24" s="1"/>
  <c r="V37" i="24" s="1"/>
  <c r="V47" i="24" s="1"/>
  <c r="V48" i="24" s="1"/>
  <c r="AJ49" i="9"/>
  <c r="AJ51" i="9" s="1"/>
  <c r="AJ53" i="9" s="1"/>
  <c r="B22" i="21" s="1"/>
  <c r="AT49" i="20"/>
  <c r="AT51" i="20" s="1"/>
  <c r="AT53" i="20" s="1"/>
  <c r="L24" i="21" s="1"/>
  <c r="AJ49" i="24"/>
  <c r="AJ51" i="24" s="1"/>
  <c r="AJ53" i="24" s="1"/>
  <c r="B26" i="21" s="1"/>
  <c r="BM49" i="23"/>
  <c r="BM51" i="23" s="1"/>
  <c r="BM53" i="23" s="1"/>
  <c r="N33" i="21" s="1"/>
  <c r="AW49" i="23"/>
  <c r="AW51" i="23" s="1"/>
  <c r="AW53" i="23" s="1"/>
  <c r="O25" i="21" s="1"/>
  <c r="BK49" i="22"/>
  <c r="BK51" i="22" s="1"/>
  <c r="BK53" i="22" s="1"/>
  <c r="L31" i="21" s="1"/>
  <c r="AE49" i="22"/>
  <c r="AE51" i="22" s="1"/>
  <c r="AB49" i="20"/>
  <c r="AB51" i="20" s="1"/>
  <c r="AO53" i="20"/>
  <c r="G24" i="21" s="1"/>
  <c r="G40" i="21" s="1"/>
  <c r="D35" i="23"/>
  <c r="D36" i="23" s="1"/>
  <c r="D37" i="23" s="1"/>
  <c r="D47" i="23" s="1"/>
  <c r="D48" i="23" s="1"/>
  <c r="X49" i="9"/>
  <c r="X51" i="9" s="1"/>
  <c r="X53" i="9" s="1"/>
  <c r="G14" i="21" s="1"/>
  <c r="G35" i="9"/>
  <c r="G36" i="9" s="1"/>
  <c r="G37" i="9" s="1"/>
  <c r="G47" i="9" s="1"/>
  <c r="G48" i="9" s="1"/>
  <c r="AC49" i="9"/>
  <c r="AC51" i="9" s="1"/>
  <c r="AC53" i="9" s="1"/>
  <c r="L14" i="21" s="1"/>
  <c r="AF35" i="9"/>
  <c r="AF36" i="9" s="1"/>
  <c r="AF37" i="9" s="1"/>
  <c r="AF47" i="9" s="1"/>
  <c r="AF48" i="9" s="1"/>
  <c r="AD49" i="9"/>
  <c r="AD51" i="9" s="1"/>
  <c r="AD53" i="9" s="1"/>
  <c r="M14" i="21" s="1"/>
  <c r="AE49" i="9"/>
  <c r="AE51" i="9" s="1"/>
  <c r="AP35" i="24"/>
  <c r="AP36" i="24" s="1"/>
  <c r="AP37" i="24" s="1"/>
  <c r="AP47" i="24" s="1"/>
  <c r="AP48" i="24" s="1"/>
  <c r="BC49" i="9"/>
  <c r="BC51" i="9" s="1"/>
  <c r="BC53" i="9" s="1"/>
  <c r="D30" i="21" s="1"/>
  <c r="C35" i="20"/>
  <c r="C36" i="20" s="1"/>
  <c r="C37" i="20" s="1"/>
  <c r="C47" i="20" s="1"/>
  <c r="C48" i="20" s="1"/>
  <c r="BJ49" i="22"/>
  <c r="BJ51" i="22" s="1"/>
  <c r="BJ53" i="22" s="1"/>
  <c r="K31" i="21" s="1"/>
  <c r="BL35" i="20"/>
  <c r="BL36" i="20" s="1"/>
  <c r="BL37" i="20" s="1"/>
  <c r="BL47" i="20" s="1"/>
  <c r="BL48" i="20" s="1"/>
  <c r="AS53" i="24"/>
  <c r="K26" i="21" s="1"/>
  <c r="K86" i="21"/>
  <c r="AK53" i="9"/>
  <c r="C22" i="21" s="1"/>
  <c r="C82" i="21"/>
  <c r="BJ53" i="23"/>
  <c r="K33" i="21" s="1"/>
  <c r="K85" i="21"/>
  <c r="AM49" i="24"/>
  <c r="AM51" i="24" s="1"/>
  <c r="AM53" i="24" s="1"/>
  <c r="E26" i="21" s="1"/>
  <c r="BM35" i="9"/>
  <c r="BM36" i="9" s="1"/>
  <c r="BM37" i="9" s="1"/>
  <c r="BM47" i="9" s="1"/>
  <c r="BM48" i="9" s="1"/>
  <c r="AF49" i="23"/>
  <c r="AF51" i="23" s="1"/>
  <c r="AF53" i="23" s="1"/>
  <c r="O17" i="21" s="1"/>
  <c r="N35" i="20"/>
  <c r="N36" i="20" s="1"/>
  <c r="N37" i="20" s="1"/>
  <c r="N47" i="20" s="1"/>
  <c r="N48" i="20" s="1"/>
  <c r="AP53" i="20"/>
  <c r="H24" i="21" s="1"/>
  <c r="H40" i="21" s="1"/>
  <c r="AT35" i="24"/>
  <c r="AT36" i="24" s="1"/>
  <c r="AT37" i="24" s="1"/>
  <c r="AT47" i="24" s="1"/>
  <c r="AT48" i="24" s="1"/>
  <c r="AH35" i="23"/>
  <c r="AH36" i="23" s="1"/>
  <c r="AH37" i="23" s="1"/>
  <c r="AH47" i="23" s="1"/>
  <c r="AH48" i="23" s="1"/>
  <c r="AD49" i="22"/>
  <c r="AD51" i="22" s="1"/>
  <c r="AJ35" i="23"/>
  <c r="AJ36" i="23" s="1"/>
  <c r="AJ37" i="23" s="1"/>
  <c r="AJ47" i="23" s="1"/>
  <c r="AJ48" i="23" s="1"/>
  <c r="BO49" i="9"/>
  <c r="BO51" i="9" s="1"/>
  <c r="BO53" i="9" s="1"/>
  <c r="P30" i="21" s="1"/>
  <c r="AV49" i="24"/>
  <c r="AV51" i="24" s="1"/>
  <c r="AV53" i="24" s="1"/>
  <c r="N26" i="21" s="1"/>
  <c r="BG35" i="9"/>
  <c r="BG36" i="9" s="1"/>
  <c r="BG37" i="9" s="1"/>
  <c r="BG47" i="9" s="1"/>
  <c r="BG48" i="9" s="1"/>
  <c r="AU49" i="23"/>
  <c r="AU51" i="23" s="1"/>
  <c r="AU53" i="23" s="1"/>
  <c r="M25" i="21" s="1"/>
  <c r="AN35" i="23"/>
  <c r="AN36" i="23" s="1"/>
  <c r="AN37" i="23" s="1"/>
  <c r="AN47" i="23" s="1"/>
  <c r="AN48" i="23" s="1"/>
  <c r="L44" i="22"/>
  <c r="L50" i="22" s="1"/>
  <c r="L34" i="22" s="1"/>
  <c r="Q44" i="22"/>
  <c r="Q50" i="22" s="1"/>
  <c r="Q34" i="22" s="1"/>
  <c r="AS35" i="22"/>
  <c r="AS36" i="22" s="1"/>
  <c r="AS37" i="22" s="1"/>
  <c r="AS47" i="22" s="1"/>
  <c r="AS48" i="22" s="1"/>
  <c r="S49" i="9"/>
  <c r="S51" i="9" s="1"/>
  <c r="S53" i="9" s="1"/>
  <c r="B14" i="21" s="1"/>
  <c r="AC49" i="22"/>
  <c r="AC51" i="22" s="1"/>
  <c r="AC53" i="22" s="1"/>
  <c r="L15" i="21" s="1"/>
  <c r="AU49" i="24"/>
  <c r="AU51" i="24" s="1"/>
  <c r="AU53" i="24" s="1"/>
  <c r="M26" i="21" s="1"/>
  <c r="Q44" i="24"/>
  <c r="Q50" i="24" s="1"/>
  <c r="Q34" i="24" s="1"/>
  <c r="Q44" i="20"/>
  <c r="Q50" i="20" s="1"/>
  <c r="Q34" i="20" s="1"/>
  <c r="P44" i="20"/>
  <c r="P50" i="20" s="1"/>
  <c r="P34" i="20" s="1"/>
  <c r="I47" i="21"/>
  <c r="I62" i="21" s="1"/>
  <c r="AG49" i="24"/>
  <c r="AG51" i="24" s="1"/>
  <c r="AG53" i="24" s="1"/>
  <c r="P18" i="21" s="1"/>
  <c r="AD49" i="23"/>
  <c r="AD51" i="23" s="1"/>
  <c r="AD53" i="23" s="1"/>
  <c r="M17" i="21" s="1"/>
  <c r="N35" i="23"/>
  <c r="N36" i="23" s="1"/>
  <c r="N37" i="23" s="1"/>
  <c r="N47" i="23" s="1"/>
  <c r="N48" i="23" s="1"/>
  <c r="D53" i="9"/>
  <c r="D6" i="21" s="1"/>
  <c r="O49" i="9"/>
  <c r="O51" i="9" s="1"/>
  <c r="BA49" i="9"/>
  <c r="BA51" i="9" s="1"/>
  <c r="BA53" i="9" s="1"/>
  <c r="B30" i="21" s="1"/>
  <c r="BB35" i="24"/>
  <c r="BB36" i="24" s="1"/>
  <c r="BB37" i="24" s="1"/>
  <c r="BB47" i="24" s="1"/>
  <c r="BB48" i="24" s="1"/>
  <c r="BA35" i="24"/>
  <c r="BA36" i="24" s="1"/>
  <c r="BA37" i="24" s="1"/>
  <c r="BA47" i="24" s="1"/>
  <c r="BA48" i="24" s="1"/>
  <c r="F49" i="20"/>
  <c r="F51" i="20" s="1"/>
  <c r="BF49" i="9"/>
  <c r="BF51" i="9" s="1"/>
  <c r="BF53" i="9" s="1"/>
  <c r="G30" i="21" s="1"/>
  <c r="G38" i="21" s="1"/>
  <c r="AQ49" i="23"/>
  <c r="AQ51" i="23" s="1"/>
  <c r="I35" i="20"/>
  <c r="I36" i="20" s="1"/>
  <c r="I37" i="20" s="1"/>
  <c r="I47" i="20" s="1"/>
  <c r="I48" i="20" s="1"/>
  <c r="AL49" i="9"/>
  <c r="AL51" i="9" s="1"/>
  <c r="AL53" i="9" s="1"/>
  <c r="D22" i="21" s="1"/>
  <c r="AX35" i="23"/>
  <c r="AX36" i="23" s="1"/>
  <c r="AX37" i="23" s="1"/>
  <c r="AX47" i="23" s="1"/>
  <c r="AX48" i="23" s="1"/>
  <c r="P44" i="23"/>
  <c r="P50" i="23" s="1"/>
  <c r="P34" i="23" s="1"/>
  <c r="L49" i="9"/>
  <c r="L51" i="9" s="1"/>
  <c r="AG49" i="22"/>
  <c r="AG51" i="22" s="1"/>
  <c r="AG53" i="22" s="1"/>
  <c r="P15" i="21" s="1"/>
  <c r="E49" i="21"/>
  <c r="E64" i="21" s="1"/>
  <c r="BB49" i="22"/>
  <c r="BB51" i="22" s="1"/>
  <c r="BB53" i="22" s="1"/>
  <c r="C31" i="21" s="1"/>
  <c r="U49" i="9"/>
  <c r="U51" i="9" s="1"/>
  <c r="C44" i="24"/>
  <c r="C50" i="24" s="1"/>
  <c r="C34" i="24" s="1"/>
  <c r="AY49" i="9"/>
  <c r="AY51" i="9" s="1"/>
  <c r="AY53" i="9" s="1"/>
  <c r="Q22" i="21" s="1"/>
  <c r="O44" i="24"/>
  <c r="O50" i="24" s="1"/>
  <c r="O34" i="24" s="1"/>
  <c r="P44" i="24"/>
  <c r="P50" i="24" s="1"/>
  <c r="P34" i="24" s="1"/>
  <c r="AE35" i="24"/>
  <c r="AE36" i="24" s="1"/>
  <c r="AE37" i="24" s="1"/>
  <c r="AE47" i="24" s="1"/>
  <c r="AE48" i="24" s="1"/>
  <c r="AT49" i="22"/>
  <c r="AT51" i="22" s="1"/>
  <c r="AT53" i="22" s="1"/>
  <c r="L23" i="21" s="1"/>
  <c r="AD35" i="20"/>
  <c r="AD36" i="20" s="1"/>
  <c r="AD37" i="20" s="1"/>
  <c r="AD47" i="20" s="1"/>
  <c r="AD48" i="20" s="1"/>
  <c r="S53" i="20"/>
  <c r="B16" i="21" s="1"/>
  <c r="BN35" i="23"/>
  <c r="BN36" i="23" s="1"/>
  <c r="BN37" i="23" s="1"/>
  <c r="BN47" i="23" s="1"/>
  <c r="BN48" i="23" s="1"/>
  <c r="B44" i="23"/>
  <c r="B50" i="23" s="1"/>
  <c r="B34" i="23" s="1"/>
  <c r="P44" i="22"/>
  <c r="P50" i="22" s="1"/>
  <c r="P34" i="22" s="1"/>
  <c r="L44" i="24"/>
  <c r="L50" i="24" s="1"/>
  <c r="L34" i="24" s="1"/>
  <c r="P44" i="9"/>
  <c r="P50" i="9" s="1"/>
  <c r="P34" i="9" s="1"/>
  <c r="O44" i="23"/>
  <c r="O50" i="23" s="1"/>
  <c r="O34" i="23" s="1"/>
  <c r="O44" i="22"/>
  <c r="O50" i="22" s="1"/>
  <c r="O34" i="22" s="1"/>
  <c r="K82" i="21"/>
  <c r="E85" i="21"/>
  <c r="AO53" i="22"/>
  <c r="G23" i="21" s="1"/>
  <c r="G83" i="21"/>
  <c r="N35" i="24"/>
  <c r="N36" i="24" s="1"/>
  <c r="N37" i="24" s="1"/>
  <c r="N47" i="24" s="1"/>
  <c r="N48" i="24" s="1"/>
  <c r="L53" i="23"/>
  <c r="L9" i="21" s="1"/>
  <c r="BP49" i="22"/>
  <c r="BP51" i="22" s="1"/>
  <c r="BP53" i="22" s="1"/>
  <c r="Q31" i="21" s="1"/>
  <c r="AO35" i="23"/>
  <c r="AO36" i="23" s="1"/>
  <c r="AO37" i="23" s="1"/>
  <c r="AO47" i="23" s="1"/>
  <c r="AO48" i="23" s="1"/>
  <c r="AK49" i="20"/>
  <c r="AK51" i="20" s="1"/>
  <c r="AK53" i="20" s="1"/>
  <c r="C24" i="21" s="1"/>
  <c r="AK49" i="24"/>
  <c r="AK51" i="24" s="1"/>
  <c r="AK53" i="24" s="1"/>
  <c r="C26" i="21" s="1"/>
  <c r="Y35" i="24"/>
  <c r="Y36" i="24" s="1"/>
  <c r="Y37" i="24" s="1"/>
  <c r="Y47" i="24" s="1"/>
  <c r="Y48" i="24" s="1"/>
  <c r="C35" i="22"/>
  <c r="C36" i="22" s="1"/>
  <c r="C37" i="22" s="1"/>
  <c r="C47" i="22" s="1"/>
  <c r="C48" i="22" s="1"/>
  <c r="BI49" i="20"/>
  <c r="BI51" i="20" s="1"/>
  <c r="BI53" i="20" s="1"/>
  <c r="J32" i="21" s="1"/>
  <c r="BM49" i="20"/>
  <c r="BM51" i="20" s="1"/>
  <c r="BM53" i="20" s="1"/>
  <c r="N32" i="21" s="1"/>
  <c r="BK35" i="9"/>
  <c r="BK36" i="9" s="1"/>
  <c r="BK37" i="9" s="1"/>
  <c r="BK47" i="9" s="1"/>
  <c r="BK48" i="9" s="1"/>
  <c r="BN49" i="20"/>
  <c r="BN51" i="20" s="1"/>
  <c r="BN53" i="20" s="1"/>
  <c r="O32" i="21" s="1"/>
  <c r="O40" i="21" s="1"/>
  <c r="AD35" i="24"/>
  <c r="AD36" i="24" s="1"/>
  <c r="AD37" i="24" s="1"/>
  <c r="AD47" i="24" s="1"/>
  <c r="AD48" i="24" s="1"/>
  <c r="BM49" i="24"/>
  <c r="BM51" i="24" s="1"/>
  <c r="BM53" i="24" s="1"/>
  <c r="N34" i="21" s="1"/>
  <c r="H44" i="24"/>
  <c r="H50" i="24" s="1"/>
  <c r="H34" i="24" s="1"/>
  <c r="Z49" i="9"/>
  <c r="Z51" i="9" s="1"/>
  <c r="Z53" i="9" s="1"/>
  <c r="I14" i="21" s="1"/>
  <c r="AM49" i="20"/>
  <c r="AM51" i="20" s="1"/>
  <c r="AC49" i="24"/>
  <c r="AC51" i="24" s="1"/>
  <c r="AC53" i="24" s="1"/>
  <c r="L18" i="21" s="1"/>
  <c r="N53" i="9"/>
  <c r="N6" i="21" s="1"/>
  <c r="F42" i="21"/>
  <c r="AR49" i="20"/>
  <c r="AR51" i="20" s="1"/>
  <c r="AR53" i="20" s="1"/>
  <c r="J24" i="21" s="1"/>
  <c r="BH35" i="9"/>
  <c r="BH36" i="9" s="1"/>
  <c r="BH37" i="9" s="1"/>
  <c r="BH47" i="9" s="1"/>
  <c r="BH48" i="9" s="1"/>
  <c r="T35" i="24"/>
  <c r="T36" i="24" s="1"/>
  <c r="T37" i="24" s="1"/>
  <c r="T47" i="24" s="1"/>
  <c r="T48" i="24" s="1"/>
  <c r="Q53" i="23"/>
  <c r="Q9" i="21" s="1"/>
  <c r="AX49" i="22"/>
  <c r="AX51" i="22" s="1"/>
  <c r="AX53" i="22" s="1"/>
  <c r="P23" i="21" s="1"/>
  <c r="H44" i="9"/>
  <c r="H50" i="9" s="1"/>
  <c r="H34" i="9" s="1"/>
  <c r="BK49" i="24"/>
  <c r="BK51" i="24" s="1"/>
  <c r="BK53" i="24" s="1"/>
  <c r="L34" i="21" s="1"/>
  <c r="I44" i="9"/>
  <c r="I50" i="9" s="1"/>
  <c r="I34" i="9" s="1"/>
  <c r="AH49" i="24"/>
  <c r="AH51" i="24" s="1"/>
  <c r="AH53" i="24" s="1"/>
  <c r="Q18" i="21" s="1"/>
  <c r="AV35" i="23"/>
  <c r="AV36" i="23" s="1"/>
  <c r="AV37" i="23" s="1"/>
  <c r="AV47" i="23" s="1"/>
  <c r="AV48" i="23" s="1"/>
  <c r="G44" i="23"/>
  <c r="G50" i="23" s="1"/>
  <c r="G34" i="23" s="1"/>
  <c r="K46" i="21"/>
  <c r="K61" i="21" s="1"/>
  <c r="B44" i="24"/>
  <c r="B50" i="24" s="1"/>
  <c r="B34" i="24" s="1"/>
  <c r="BA35" i="23"/>
  <c r="BA36" i="23" s="1"/>
  <c r="BA37" i="23" s="1"/>
  <c r="BA47" i="23" s="1"/>
  <c r="BA48" i="23" s="1"/>
  <c r="M44" i="9"/>
  <c r="M50" i="9" s="1"/>
  <c r="M34" i="9" s="1"/>
  <c r="BG35" i="24"/>
  <c r="BG36" i="24" s="1"/>
  <c r="BG37" i="24" s="1"/>
  <c r="BG47" i="24" s="1"/>
  <c r="BG48" i="24" s="1"/>
  <c r="AV49" i="9"/>
  <c r="AV51" i="9" s="1"/>
  <c r="AV53" i="9" s="1"/>
  <c r="N22" i="21" s="1"/>
  <c r="AV49" i="22"/>
  <c r="AV51" i="22" s="1"/>
  <c r="AV53" i="22" s="1"/>
  <c r="N23" i="21" s="1"/>
  <c r="AC49" i="20"/>
  <c r="AC51" i="20" s="1"/>
  <c r="AC53" i="20" s="1"/>
  <c r="L16" i="21" s="1"/>
  <c r="AH35" i="22"/>
  <c r="AH36" i="22" s="1"/>
  <c r="AH37" i="22" s="1"/>
  <c r="AH47" i="22" s="1"/>
  <c r="AH48" i="22" s="1"/>
  <c r="BE35" i="23"/>
  <c r="BE36" i="23" s="1"/>
  <c r="BE37" i="23" s="1"/>
  <c r="BE47" i="23" s="1"/>
  <c r="BE48" i="23" s="1"/>
  <c r="D44" i="24"/>
  <c r="D50" i="24" s="1"/>
  <c r="D34" i="24" s="1"/>
  <c r="AB35" i="22"/>
  <c r="AB36" i="22" s="1"/>
  <c r="AB37" i="22" s="1"/>
  <c r="AB47" i="22" s="1"/>
  <c r="AB48" i="22" s="1"/>
  <c r="AE49" i="20"/>
  <c r="AE51" i="20" s="1"/>
  <c r="AE53" i="20" s="1"/>
  <c r="N16" i="21" s="1"/>
  <c r="W35" i="23"/>
  <c r="W36" i="23" s="1"/>
  <c r="W37" i="23" s="1"/>
  <c r="W47" i="23" s="1"/>
  <c r="W48" i="23" s="1"/>
  <c r="AA35" i="20"/>
  <c r="AA36" i="20" s="1"/>
  <c r="AA37" i="20" s="1"/>
  <c r="AA47" i="20" s="1"/>
  <c r="AA48" i="20" s="1"/>
  <c r="AH49" i="9"/>
  <c r="AH51" i="9" s="1"/>
  <c r="AX35" i="24"/>
  <c r="AX36" i="24" s="1"/>
  <c r="AX37" i="24" s="1"/>
  <c r="AX47" i="24" s="1"/>
  <c r="AX48" i="24" s="1"/>
  <c r="AW35" i="22"/>
  <c r="AW36" i="22" s="1"/>
  <c r="AW37" i="22" s="1"/>
  <c r="AW47" i="22" s="1"/>
  <c r="AW48" i="22" s="1"/>
  <c r="BN35" i="24"/>
  <c r="BN36" i="24" s="1"/>
  <c r="BN37" i="24" s="1"/>
  <c r="BN47" i="24" s="1"/>
  <c r="BN48" i="24" s="1"/>
  <c r="M44" i="23"/>
  <c r="M50" i="23" s="1"/>
  <c r="M34" i="23" s="1"/>
  <c r="BD35" i="24"/>
  <c r="BD36" i="24" s="1"/>
  <c r="BD37" i="24" s="1"/>
  <c r="BD47" i="24" s="1"/>
  <c r="BD48" i="24" s="1"/>
  <c r="BL35" i="24"/>
  <c r="BL36" i="24" s="1"/>
  <c r="BL37" i="24" s="1"/>
  <c r="BL47" i="24" s="1"/>
  <c r="BL48" i="24" s="1"/>
  <c r="M49" i="20"/>
  <c r="M51" i="20" s="1"/>
  <c r="BM49" i="22"/>
  <c r="BM51" i="22" s="1"/>
  <c r="BM53" i="22" s="1"/>
  <c r="N31" i="21" s="1"/>
  <c r="AU35" i="20"/>
  <c r="AU36" i="20" s="1"/>
  <c r="AU37" i="20" s="1"/>
  <c r="AU47" i="20" s="1"/>
  <c r="AU48" i="20" s="1"/>
  <c r="AL49" i="24"/>
  <c r="AL51" i="24" s="1"/>
  <c r="AL53" i="24" s="1"/>
  <c r="D26" i="21" s="1"/>
  <c r="AF49" i="24"/>
  <c r="AF51" i="24" s="1"/>
  <c r="AF53" i="24" s="1"/>
  <c r="O18" i="21" s="1"/>
  <c r="N53" i="22"/>
  <c r="N7" i="21" s="1"/>
  <c r="E41" i="21"/>
  <c r="BP49" i="24"/>
  <c r="BP51" i="24" s="1"/>
  <c r="BP53" i="24" s="1"/>
  <c r="Q34" i="21" s="1"/>
  <c r="Y35" i="9"/>
  <c r="Y36" i="9" s="1"/>
  <c r="Y37" i="9" s="1"/>
  <c r="Y47" i="9" s="1"/>
  <c r="Y48" i="9" s="1"/>
  <c r="AY49" i="24"/>
  <c r="AY51" i="24" s="1"/>
  <c r="AY53" i="24" s="1"/>
  <c r="Q26" i="21" s="1"/>
  <c r="BL49" i="9"/>
  <c r="BL51" i="9" s="1"/>
  <c r="BL53" i="9" s="1"/>
  <c r="M30" i="21" s="1"/>
  <c r="BF49" i="23"/>
  <c r="BF51" i="23" s="1"/>
  <c r="BF53" i="23" s="1"/>
  <c r="G33" i="21" s="1"/>
  <c r="AG49" i="9"/>
  <c r="AG51" i="9" s="1"/>
  <c r="AG53" i="9" s="1"/>
  <c r="P14" i="21" s="1"/>
  <c r="BK35" i="20"/>
  <c r="BK36" i="20" s="1"/>
  <c r="BK37" i="20" s="1"/>
  <c r="BK47" i="20" s="1"/>
  <c r="BK48" i="20" s="1"/>
  <c r="BO35" i="22"/>
  <c r="BO36" i="22" s="1"/>
  <c r="BO37" i="22" s="1"/>
  <c r="BO47" i="22" s="1"/>
  <c r="BO48" i="22" s="1"/>
  <c r="AE35" i="23"/>
  <c r="AE36" i="23" s="1"/>
  <c r="AE37" i="23" s="1"/>
  <c r="AE47" i="23" s="1"/>
  <c r="AE48" i="23" s="1"/>
  <c r="AW35" i="9"/>
  <c r="AW36" i="9" s="1"/>
  <c r="AW37" i="9" s="1"/>
  <c r="AW47" i="9" s="1"/>
  <c r="AW48" i="9" s="1"/>
  <c r="M49" i="24"/>
  <c r="M51" i="24" s="1"/>
  <c r="AF49" i="20"/>
  <c r="AF51" i="20" s="1"/>
  <c r="AF53" i="20" s="1"/>
  <c r="O16" i="21" s="1"/>
  <c r="Z49" i="20"/>
  <c r="Z51" i="20" s="1"/>
  <c r="Z53" i="20" s="1"/>
  <c r="I16" i="21" s="1"/>
  <c r="E44" i="24"/>
  <c r="E50" i="24" s="1"/>
  <c r="E34" i="24" s="1"/>
  <c r="K44" i="22"/>
  <c r="K50" i="22" s="1"/>
  <c r="K34" i="22" s="1"/>
  <c r="F44" i="23"/>
  <c r="F50" i="23" s="1"/>
  <c r="F34" i="23" s="1"/>
  <c r="AL53" i="22" l="1"/>
  <c r="D23" i="21" s="1"/>
  <c r="D39" i="21" s="1"/>
  <c r="D83" i="21"/>
  <c r="D47" i="21"/>
  <c r="D62" i="21" s="1"/>
  <c r="BG53" i="23"/>
  <c r="H33" i="21" s="1"/>
  <c r="H41" i="21" s="1"/>
  <c r="H85" i="21"/>
  <c r="H49" i="21"/>
  <c r="H64" i="21" s="1"/>
  <c r="J53" i="24"/>
  <c r="J10" i="21" s="1"/>
  <c r="J50" i="21" s="1"/>
  <c r="J65" i="21" s="1"/>
  <c r="J86" i="21"/>
  <c r="H49" i="20"/>
  <c r="H51" i="20" s="1"/>
  <c r="E49" i="20"/>
  <c r="E51" i="20" s="1"/>
  <c r="J53" i="9"/>
  <c r="J6" i="21" s="1"/>
  <c r="J46" i="21" s="1"/>
  <c r="J61" i="21" s="1"/>
  <c r="J82" i="21"/>
  <c r="B53" i="20"/>
  <c r="B8" i="21" s="1"/>
  <c r="B84" i="21"/>
  <c r="I86" i="21"/>
  <c r="B48" i="21"/>
  <c r="B63" i="21" s="1"/>
  <c r="C39" i="21"/>
  <c r="P38" i="21"/>
  <c r="M41" i="21"/>
  <c r="Q42" i="21"/>
  <c r="C49" i="23"/>
  <c r="C51" i="23" s="1"/>
  <c r="G49" i="20"/>
  <c r="G51" i="20" s="1"/>
  <c r="G86" i="21"/>
  <c r="G53" i="24"/>
  <c r="G10" i="21" s="1"/>
  <c r="G50" i="21" s="1"/>
  <c r="G65" i="21" s="1"/>
  <c r="B38" i="21"/>
  <c r="D38" i="21"/>
  <c r="C40" i="21"/>
  <c r="BK49" i="9"/>
  <c r="BK51" i="9" s="1"/>
  <c r="L53" i="9"/>
  <c r="L6" i="21" s="1"/>
  <c r="H35" i="24"/>
  <c r="H36" i="24" s="1"/>
  <c r="H37" i="24" s="1"/>
  <c r="H47" i="24" s="1"/>
  <c r="H48" i="24" s="1"/>
  <c r="P35" i="9"/>
  <c r="P36" i="9"/>
  <c r="P37" i="9" s="1"/>
  <c r="P47" i="9" s="1"/>
  <c r="P48" i="9" s="1"/>
  <c r="BG49" i="9"/>
  <c r="BG51" i="9" s="1"/>
  <c r="BG53" i="9" s="1"/>
  <c r="H30" i="21" s="1"/>
  <c r="L39" i="21"/>
  <c r="AP49" i="9"/>
  <c r="AP51" i="9" s="1"/>
  <c r="AP53" i="9" s="1"/>
  <c r="H22" i="21" s="1"/>
  <c r="BH49" i="9"/>
  <c r="BH51" i="9" s="1"/>
  <c r="BH53" i="9" s="1"/>
  <c r="I30" i="21" s="1"/>
  <c r="AE53" i="22"/>
  <c r="N15" i="21" s="1"/>
  <c r="N47" i="21" s="1"/>
  <c r="N62" i="21" s="1"/>
  <c r="N83" i="21"/>
  <c r="BD49" i="24"/>
  <c r="BD51" i="24" s="1"/>
  <c r="BD53" i="24" s="1"/>
  <c r="E34" i="21" s="1"/>
  <c r="E42" i="21" s="1"/>
  <c r="M35" i="23"/>
  <c r="M36" i="23" s="1"/>
  <c r="M37" i="23" s="1"/>
  <c r="M47" i="23" s="1"/>
  <c r="M48" i="23" s="1"/>
  <c r="I35" i="9"/>
  <c r="I36" i="9" s="1"/>
  <c r="I37" i="9" s="1"/>
  <c r="I47" i="9" s="1"/>
  <c r="I48" i="9" s="1"/>
  <c r="L35" i="24"/>
  <c r="L36" i="24" s="1"/>
  <c r="L37" i="24" s="1"/>
  <c r="L47" i="24" s="1"/>
  <c r="L48" i="24" s="1"/>
  <c r="U53" i="9"/>
  <c r="D14" i="21" s="1"/>
  <c r="D82" i="21"/>
  <c r="N49" i="20"/>
  <c r="N51" i="20" s="1"/>
  <c r="BG49" i="24"/>
  <c r="BG51" i="24" s="1"/>
  <c r="BG53" i="24" s="1"/>
  <c r="H34" i="21" s="1"/>
  <c r="P35" i="22"/>
  <c r="P36" i="22" s="1"/>
  <c r="P37" i="22" s="1"/>
  <c r="P47" i="22" s="1"/>
  <c r="P48" i="22" s="1"/>
  <c r="AS49" i="22"/>
  <c r="AS51" i="22" s="1"/>
  <c r="AS53" i="22" s="1"/>
  <c r="K23" i="21" s="1"/>
  <c r="K39" i="21" s="1"/>
  <c r="AE53" i="9"/>
  <c r="N14" i="21" s="1"/>
  <c r="AV49" i="20"/>
  <c r="AV51" i="20" s="1"/>
  <c r="AV53" i="20" s="1"/>
  <c r="N24" i="21" s="1"/>
  <c r="N40" i="21" s="1"/>
  <c r="L53" i="20"/>
  <c r="L8" i="21" s="1"/>
  <c r="AA49" i="20"/>
  <c r="AA51" i="20"/>
  <c r="AU49" i="20"/>
  <c r="AU51" i="20" s="1"/>
  <c r="AU53" i="20" s="1"/>
  <c r="M24" i="21" s="1"/>
  <c r="B35" i="23"/>
  <c r="B36" i="23" s="1"/>
  <c r="B37" i="23" s="1"/>
  <c r="B47" i="23" s="1"/>
  <c r="B48" i="23" s="1"/>
  <c r="Q35" i="22"/>
  <c r="Q36" i="22" s="1"/>
  <c r="Q37" i="22" s="1"/>
  <c r="Q47" i="22" s="1"/>
  <c r="Q48" i="22" s="1"/>
  <c r="AJ49" i="23"/>
  <c r="AJ51" i="23" s="1"/>
  <c r="AJ53" i="23" s="1"/>
  <c r="B25" i="21" s="1"/>
  <c r="BM49" i="9"/>
  <c r="BM51" i="9" s="1"/>
  <c r="BL49" i="20"/>
  <c r="BL51" i="20" s="1"/>
  <c r="BL53" i="20" s="1"/>
  <c r="M32" i="21" s="1"/>
  <c r="S49" i="23"/>
  <c r="S51" i="23" s="1"/>
  <c r="S53" i="23" s="1"/>
  <c r="B17" i="21" s="1"/>
  <c r="X49" i="23"/>
  <c r="X51" i="23" s="1"/>
  <c r="X53" i="23" s="1"/>
  <c r="G17" i="21" s="1"/>
  <c r="AD49" i="20"/>
  <c r="AD51" i="20" s="1"/>
  <c r="BN49" i="24"/>
  <c r="BN51" i="24" s="1"/>
  <c r="BN53" i="24" s="1"/>
  <c r="O34" i="21" s="1"/>
  <c r="O42" i="21" s="1"/>
  <c r="H35" i="9"/>
  <c r="H36" i="9" s="1"/>
  <c r="H37" i="9" s="1"/>
  <c r="H47" i="9" s="1"/>
  <c r="H48" i="9" s="1"/>
  <c r="N39" i="21"/>
  <c r="D35" i="24"/>
  <c r="D36" i="24" s="1"/>
  <c r="D37" i="24" s="1"/>
  <c r="D47" i="24" s="1"/>
  <c r="D48" i="24" s="1"/>
  <c r="C49" i="22"/>
  <c r="C51" i="22" s="1"/>
  <c r="BN49" i="23"/>
  <c r="BN51" i="23" s="1"/>
  <c r="BN53" i="23" s="1"/>
  <c r="O33" i="21" s="1"/>
  <c r="O41" i="21" s="1"/>
  <c r="Q35" i="20"/>
  <c r="Q36" i="20" s="1"/>
  <c r="Q37" i="20" s="1"/>
  <c r="Q47" i="20" s="1"/>
  <c r="Q48" i="20" s="1"/>
  <c r="L35" i="22"/>
  <c r="L36" i="22" s="1"/>
  <c r="L37" i="22" s="1"/>
  <c r="L47" i="22" s="1"/>
  <c r="L48" i="22" s="1"/>
  <c r="AD53" i="22"/>
  <c r="M15" i="21" s="1"/>
  <c r="M47" i="21" s="1"/>
  <c r="M62" i="21" s="1"/>
  <c r="M83" i="21"/>
  <c r="AF49" i="9"/>
  <c r="AF51" i="9" s="1"/>
  <c r="AF53" i="9" s="1"/>
  <c r="O14" i="21" s="1"/>
  <c r="AB49" i="22"/>
  <c r="AB51" i="22" s="1"/>
  <c r="AB53" i="22" s="1"/>
  <c r="K15" i="21" s="1"/>
  <c r="Y49" i="9"/>
  <c r="Y51" i="9" s="1"/>
  <c r="Y53" i="9" s="1"/>
  <c r="H14" i="21" s="1"/>
  <c r="M53" i="20"/>
  <c r="M8" i="21" s="1"/>
  <c r="AX49" i="24"/>
  <c r="AX51" i="24" s="1"/>
  <c r="AX53" i="24" s="1"/>
  <c r="P26" i="21" s="1"/>
  <c r="P42" i="21" s="1"/>
  <c r="BE49" i="23"/>
  <c r="BE51" i="23" s="1"/>
  <c r="BE53" i="23" s="1"/>
  <c r="F33" i="21" s="1"/>
  <c r="G35" i="23"/>
  <c r="G36" i="23" s="1"/>
  <c r="G37" i="23" s="1"/>
  <c r="G47" i="23" s="1"/>
  <c r="G48" i="23" s="1"/>
  <c r="F83" i="21"/>
  <c r="F53" i="22"/>
  <c r="F7" i="21" s="1"/>
  <c r="F47" i="21" s="1"/>
  <c r="F62" i="21" s="1"/>
  <c r="O35" i="24"/>
  <c r="O36" i="24" s="1"/>
  <c r="O37" i="24" s="1"/>
  <c r="O47" i="24" s="1"/>
  <c r="O48" i="24" s="1"/>
  <c r="BA49" i="24"/>
  <c r="BA51" i="24" s="1"/>
  <c r="BA53" i="24" s="1"/>
  <c r="B34" i="21" s="1"/>
  <c r="B42" i="21" s="1"/>
  <c r="Q35" i="24"/>
  <c r="Q36" i="24" s="1"/>
  <c r="Q37" i="24" s="1"/>
  <c r="Q47" i="24" s="1"/>
  <c r="Q48" i="24" s="1"/>
  <c r="AN49" i="23"/>
  <c r="AN51" i="23" s="1"/>
  <c r="AN53" i="23" s="1"/>
  <c r="F25" i="21" s="1"/>
  <c r="AH49" i="23"/>
  <c r="AH51" i="23" s="1"/>
  <c r="BK49" i="23"/>
  <c r="BK51" i="23" s="1"/>
  <c r="D42" i="21"/>
  <c r="E35" i="24"/>
  <c r="E36" i="24" s="1"/>
  <c r="E37" i="24" s="1"/>
  <c r="E47" i="24" s="1"/>
  <c r="E48" i="24" s="1"/>
  <c r="AW49" i="9"/>
  <c r="AW51" i="9" s="1"/>
  <c r="AH53" i="9"/>
  <c r="Q14" i="21" s="1"/>
  <c r="AH49" i="22"/>
  <c r="AH51" i="22" s="1"/>
  <c r="AH53" i="22" s="1"/>
  <c r="Q15" i="21" s="1"/>
  <c r="AV49" i="23"/>
  <c r="AV51" i="23" s="1"/>
  <c r="AV53" i="23" s="1"/>
  <c r="N25" i="21" s="1"/>
  <c r="N41" i="21" s="1"/>
  <c r="T49" i="24"/>
  <c r="T51" i="24" s="1"/>
  <c r="T53" i="24" s="1"/>
  <c r="C18" i="21" s="1"/>
  <c r="Y49" i="24"/>
  <c r="Y51" i="24" s="1"/>
  <c r="Y53" i="24" s="1"/>
  <c r="H18" i="21" s="1"/>
  <c r="O35" i="23"/>
  <c r="O36" i="23" s="1"/>
  <c r="O37" i="23" s="1"/>
  <c r="O47" i="23" s="1"/>
  <c r="O48" i="23" s="1"/>
  <c r="I49" i="20"/>
  <c r="I51" i="20" s="1"/>
  <c r="BB49" i="24"/>
  <c r="BB51" i="24" s="1"/>
  <c r="BB53" i="24" s="1"/>
  <c r="C34" i="21" s="1"/>
  <c r="C42" i="21" s="1"/>
  <c r="AT49" i="24"/>
  <c r="AT51" i="24" s="1"/>
  <c r="AT53" i="24" s="1"/>
  <c r="L26" i="21" s="1"/>
  <c r="L42" i="21" s="1"/>
  <c r="G49" i="9"/>
  <c r="G51" i="9" s="1"/>
  <c r="AQ49" i="9"/>
  <c r="AQ51" i="9" s="1"/>
  <c r="AQ53" i="9" s="1"/>
  <c r="I22" i="21" s="1"/>
  <c r="K42" i="21"/>
  <c r="K50" i="21"/>
  <c r="K65" i="21" s="1"/>
  <c r="BP49" i="9"/>
  <c r="BP51" i="9" s="1"/>
  <c r="BP53" i="9" s="1"/>
  <c r="Q30" i="21" s="1"/>
  <c r="Q38" i="21" s="1"/>
  <c r="O84" i="21"/>
  <c r="O53" i="20"/>
  <c r="O8" i="21" s="1"/>
  <c r="O48" i="21" s="1"/>
  <c r="O63" i="21" s="1"/>
  <c r="I50" i="21"/>
  <c r="I65" i="21" s="1"/>
  <c r="J40" i="21"/>
  <c r="D49" i="23"/>
  <c r="D51" i="23" s="1"/>
  <c r="N49" i="24"/>
  <c r="N51" i="24" s="1"/>
  <c r="D46" i="21"/>
  <c r="D61" i="21" s="1"/>
  <c r="AP49" i="24"/>
  <c r="AP51" i="24" s="1"/>
  <c r="AP53" i="24" s="1"/>
  <c r="H26" i="21" s="1"/>
  <c r="M35" i="9"/>
  <c r="M36" i="9" s="1"/>
  <c r="M37" i="9" s="1"/>
  <c r="M47" i="9" s="1"/>
  <c r="M48" i="9" s="1"/>
  <c r="F84" i="21"/>
  <c r="F53" i="20"/>
  <c r="F8" i="21" s="1"/>
  <c r="F48" i="21" s="1"/>
  <c r="F63" i="21" s="1"/>
  <c r="BA49" i="23"/>
  <c r="BA51" i="23" s="1"/>
  <c r="BA53" i="23" s="1"/>
  <c r="B33" i="21" s="1"/>
  <c r="B39" i="21"/>
  <c r="B47" i="21"/>
  <c r="B62" i="21" s="1"/>
  <c r="O35" i="22"/>
  <c r="O36" i="22" s="1"/>
  <c r="O37" i="22" s="1"/>
  <c r="O47" i="22" s="1"/>
  <c r="O48" i="22" s="1"/>
  <c r="AW49" i="22"/>
  <c r="AW51" i="22" s="1"/>
  <c r="AW53" i="22" s="1"/>
  <c r="O23" i="21" s="1"/>
  <c r="B35" i="24"/>
  <c r="B36" i="24" s="1"/>
  <c r="B37" i="24" s="1"/>
  <c r="B47" i="24" s="1"/>
  <c r="B48" i="24" s="1"/>
  <c r="G47" i="21"/>
  <c r="G62" i="21" s="1"/>
  <c r="G39" i="21"/>
  <c r="P35" i="23"/>
  <c r="P36" i="23" s="1"/>
  <c r="P37" i="23" s="1"/>
  <c r="P47" i="23" s="1"/>
  <c r="P48" i="23" s="1"/>
  <c r="AQ53" i="23"/>
  <c r="I25" i="21" s="1"/>
  <c r="I85" i="21"/>
  <c r="N49" i="23"/>
  <c r="N51" i="23" s="1"/>
  <c r="P35" i="20"/>
  <c r="P36" i="20" s="1"/>
  <c r="P37" i="20" s="1"/>
  <c r="P47" i="20" s="1"/>
  <c r="P48" i="20" s="1"/>
  <c r="K41" i="21"/>
  <c r="K49" i="21"/>
  <c r="K64" i="21" s="1"/>
  <c r="AB53" i="20"/>
  <c r="K16" i="21" s="1"/>
  <c r="K48" i="21" s="1"/>
  <c r="K63" i="21" s="1"/>
  <c r="K84" i="21"/>
  <c r="V49" i="24"/>
  <c r="V51" i="24" s="1"/>
  <c r="V53" i="24" s="1"/>
  <c r="E18" i="21" s="1"/>
  <c r="AY49" i="22"/>
  <c r="AY51" i="22"/>
  <c r="AY53" i="22" s="1"/>
  <c r="Q23" i="21" s="1"/>
  <c r="Q39" i="21" s="1"/>
  <c r="BO49" i="23"/>
  <c r="BO51" i="23" s="1"/>
  <c r="BO53" i="23" s="1"/>
  <c r="P33" i="21" s="1"/>
  <c r="D49" i="20"/>
  <c r="D51" i="20" s="1"/>
  <c r="AX49" i="20"/>
  <c r="AX51" i="20" s="1"/>
  <c r="AX53" i="20" s="1"/>
  <c r="P24" i="21" s="1"/>
  <c r="AU49" i="9"/>
  <c r="AU51" i="9" s="1"/>
  <c r="AU53" i="9" s="1"/>
  <c r="M22" i="21" s="1"/>
  <c r="M38" i="21" s="1"/>
  <c r="M53" i="24"/>
  <c r="M10" i="21" s="1"/>
  <c r="AE49" i="23"/>
  <c r="AE51" i="23" s="1"/>
  <c r="AE53" i="23" s="1"/>
  <c r="N17" i="21" s="1"/>
  <c r="BL49" i="24"/>
  <c r="BL51" i="24" s="1"/>
  <c r="BL53" i="24" s="1"/>
  <c r="M34" i="21" s="1"/>
  <c r="M42" i="21" s="1"/>
  <c r="W49" i="23"/>
  <c r="W51" i="23" s="1"/>
  <c r="W53" i="23" s="1"/>
  <c r="F17" i="21" s="1"/>
  <c r="N42" i="21"/>
  <c r="AO49" i="23"/>
  <c r="AO51" i="23" s="1"/>
  <c r="AO53" i="23" s="1"/>
  <c r="G25" i="21" s="1"/>
  <c r="G41" i="21" s="1"/>
  <c r="K35" i="22"/>
  <c r="K36" i="22" s="1"/>
  <c r="K37" i="22" s="1"/>
  <c r="K47" i="22" s="1"/>
  <c r="K48" i="22" s="1"/>
  <c r="F35" i="23"/>
  <c r="F36" i="23" s="1"/>
  <c r="F37" i="23" s="1"/>
  <c r="F47" i="23" s="1"/>
  <c r="F48" i="23" s="1"/>
  <c r="BO49" i="22"/>
  <c r="BO51" i="22" s="1"/>
  <c r="BO53" i="22" s="1"/>
  <c r="P31" i="21" s="1"/>
  <c r="P39" i="21" s="1"/>
  <c r="AM53" i="20"/>
  <c r="E24" i="21" s="1"/>
  <c r="C35" i="24"/>
  <c r="C36" i="24" s="1"/>
  <c r="C37" i="24" s="1"/>
  <c r="C47" i="24" s="1"/>
  <c r="C48" i="24" s="1"/>
  <c r="AX49" i="23"/>
  <c r="AX51" i="23" s="1"/>
  <c r="AX53" i="23" s="1"/>
  <c r="P25" i="21" s="1"/>
  <c r="C38" i="21"/>
  <c r="C46" i="21"/>
  <c r="C61" i="21" s="1"/>
  <c r="C49" i="20"/>
  <c r="C51" i="20" s="1"/>
  <c r="B49" i="9"/>
  <c r="B51" i="9" s="1"/>
  <c r="B53" i="9" s="1"/>
  <c r="BN49" i="22"/>
  <c r="BN51" i="22" s="1"/>
  <c r="BN53" i="22" s="1"/>
  <c r="O31" i="21" s="1"/>
  <c r="BO49" i="20"/>
  <c r="BO51" i="20" s="1"/>
  <c r="BO53" i="20" s="1"/>
  <c r="P32" i="21" s="1"/>
  <c r="BK49" i="20"/>
  <c r="BK51" i="20" s="1"/>
  <c r="P35" i="24"/>
  <c r="P36" i="24" s="1"/>
  <c r="P37" i="24" s="1"/>
  <c r="P47" i="24" s="1"/>
  <c r="P48" i="24" s="1"/>
  <c r="O53" i="9"/>
  <c r="O6" i="21" s="1"/>
  <c r="AD49" i="24"/>
  <c r="AD51" i="24" s="1"/>
  <c r="AE49" i="24"/>
  <c r="AE51" i="24" s="1"/>
  <c r="AE53" i="24" s="1"/>
  <c r="N18" i="21" s="1"/>
  <c r="E53" i="20" l="1"/>
  <c r="E8" i="21" s="1"/>
  <c r="E84" i="21"/>
  <c r="B41" i="21"/>
  <c r="H38" i="21"/>
  <c r="G53" i="20"/>
  <c r="G8" i="21" s="1"/>
  <c r="G48" i="21" s="1"/>
  <c r="G63" i="21" s="1"/>
  <c r="G84" i="21"/>
  <c r="O39" i="21"/>
  <c r="H53" i="20"/>
  <c r="H8" i="21" s="1"/>
  <c r="H48" i="21" s="1"/>
  <c r="H63" i="21" s="1"/>
  <c r="H84" i="21"/>
  <c r="C85" i="21"/>
  <c r="C53" i="23"/>
  <c r="C9" i="21" s="1"/>
  <c r="C49" i="21" s="1"/>
  <c r="C64" i="21" s="1"/>
  <c r="G53" i="9"/>
  <c r="G6" i="21" s="1"/>
  <c r="G46" i="21" s="1"/>
  <c r="G61" i="21" s="1"/>
  <c r="G82" i="21"/>
  <c r="I49" i="9"/>
  <c r="I51" i="9" s="1"/>
  <c r="O49" i="22"/>
  <c r="O51" i="22" s="1"/>
  <c r="L49" i="22"/>
  <c r="L51" i="22" s="1"/>
  <c r="AD53" i="24"/>
  <c r="M18" i="21" s="1"/>
  <c r="M86" i="21"/>
  <c r="B82" i="21"/>
  <c r="B6" i="21"/>
  <c r="B46" i="21" s="1"/>
  <c r="B61" i="21" s="1"/>
  <c r="P49" i="23"/>
  <c r="P51" i="23" s="1"/>
  <c r="O49" i="24"/>
  <c r="O51" i="24" s="1"/>
  <c r="H49" i="9"/>
  <c r="H51" i="9" s="1"/>
  <c r="BM53" i="9"/>
  <c r="N30" i="21" s="1"/>
  <c r="N82" i="21"/>
  <c r="C53" i="20"/>
  <c r="C8" i="21" s="1"/>
  <c r="C48" i="21" s="1"/>
  <c r="C63" i="21" s="1"/>
  <c r="C84" i="21"/>
  <c r="D53" i="20"/>
  <c r="D8" i="21" s="1"/>
  <c r="D48" i="21" s="1"/>
  <c r="D63" i="21" s="1"/>
  <c r="D84" i="21"/>
  <c r="P49" i="22"/>
  <c r="P51" i="22" s="1"/>
  <c r="AD53" i="20"/>
  <c r="M16" i="21" s="1"/>
  <c r="M48" i="21" s="1"/>
  <c r="M63" i="21" s="1"/>
  <c r="M84" i="21"/>
  <c r="D49" i="24"/>
  <c r="D51" i="24" s="1"/>
  <c r="P49" i="24"/>
  <c r="P51" i="24" s="1"/>
  <c r="AH53" i="23"/>
  <c r="Q17" i="21" s="1"/>
  <c r="Q49" i="21" s="1"/>
  <c r="Q64" i="21" s="1"/>
  <c r="Q85" i="21"/>
  <c r="G49" i="23"/>
  <c r="G51" i="23" s="1"/>
  <c r="H49" i="24"/>
  <c r="H51" i="24" s="1"/>
  <c r="M49" i="9"/>
  <c r="M51" i="9" s="1"/>
  <c r="BK53" i="20"/>
  <c r="L32" i="21" s="1"/>
  <c r="L40" i="21" s="1"/>
  <c r="L84" i="21"/>
  <c r="P49" i="20"/>
  <c r="P51" i="20" s="1"/>
  <c r="O49" i="23"/>
  <c r="O51" i="23" s="1"/>
  <c r="I38" i="21"/>
  <c r="N85" i="21"/>
  <c r="N53" i="23"/>
  <c r="N9" i="21" s="1"/>
  <c r="N49" i="21" s="1"/>
  <c r="N64" i="21" s="1"/>
  <c r="AW53" i="9"/>
  <c r="O22" i="21" s="1"/>
  <c r="O38" i="21" s="1"/>
  <c r="O82" i="21"/>
  <c r="Q49" i="24"/>
  <c r="Q51" i="24" s="1"/>
  <c r="B49" i="23"/>
  <c r="B51" i="23"/>
  <c r="L49" i="24"/>
  <c r="L51" i="24" s="1"/>
  <c r="BK53" i="9"/>
  <c r="L30" i="21" s="1"/>
  <c r="L38" i="21" s="1"/>
  <c r="L82" i="21"/>
  <c r="K49" i="22"/>
  <c r="K51" i="22" s="1"/>
  <c r="H42" i="21"/>
  <c r="P40" i="21"/>
  <c r="E48" i="21"/>
  <c r="E63" i="21" s="1"/>
  <c r="E40" i="21"/>
  <c r="B49" i="24"/>
  <c r="B51" i="24" s="1"/>
  <c r="BK53" i="23"/>
  <c r="L33" i="21" s="1"/>
  <c r="L85" i="21"/>
  <c r="F41" i="21"/>
  <c r="N84" i="21"/>
  <c r="N53" i="20"/>
  <c r="N8" i="21" s="1"/>
  <c r="N48" i="21" s="1"/>
  <c r="N63" i="21" s="1"/>
  <c r="M49" i="23"/>
  <c r="M51" i="23" s="1"/>
  <c r="C83" i="21"/>
  <c r="C53" i="22"/>
  <c r="C7" i="21" s="1"/>
  <c r="C47" i="21" s="1"/>
  <c r="C62" i="21" s="1"/>
  <c r="P49" i="9"/>
  <c r="P51" i="9" s="1"/>
  <c r="M50" i="21"/>
  <c r="M65" i="21" s="1"/>
  <c r="P41" i="21"/>
  <c r="I41" i="21"/>
  <c r="I49" i="21"/>
  <c r="I64" i="21" s="1"/>
  <c r="N86" i="21"/>
  <c r="N53" i="24"/>
  <c r="N10" i="21" s="1"/>
  <c r="N50" i="21" s="1"/>
  <c r="N65" i="21" s="1"/>
  <c r="Q82" i="21"/>
  <c r="Q49" i="20"/>
  <c r="Q51" i="20" s="1"/>
  <c r="AA53" i="20"/>
  <c r="J16" i="21" s="1"/>
  <c r="J48" i="21" s="1"/>
  <c r="J63" i="21" s="1"/>
  <c r="J84" i="21"/>
  <c r="E49" i="24"/>
  <c r="E51" i="24" s="1"/>
  <c r="Q46" i="21"/>
  <c r="Q61" i="21" s="1"/>
  <c r="C49" i="24"/>
  <c r="C51" i="24" s="1"/>
  <c r="I53" i="20"/>
  <c r="I8" i="21" s="1"/>
  <c r="I48" i="21" s="1"/>
  <c r="I63" i="21" s="1"/>
  <c r="I84" i="21"/>
  <c r="M40" i="21"/>
  <c r="F49" i="23"/>
  <c r="F51" i="23" s="1"/>
  <c r="D53" i="23"/>
  <c r="D9" i="21" s="1"/>
  <c r="D49" i="21" s="1"/>
  <c r="D64" i="21" s="1"/>
  <c r="D85" i="21"/>
  <c r="Q49" i="22"/>
  <c r="Q51" i="22" s="1"/>
  <c r="L48" i="21" l="1"/>
  <c r="L63" i="21" s="1"/>
  <c r="O46" i="21"/>
  <c r="O61" i="21" s="1"/>
  <c r="L46" i="21"/>
  <c r="L61" i="21" s="1"/>
  <c r="C53" i="24"/>
  <c r="C10" i="21" s="1"/>
  <c r="C50" i="21" s="1"/>
  <c r="C65" i="21" s="1"/>
  <c r="C86" i="21"/>
  <c r="Q53" i="22"/>
  <c r="Q7" i="21" s="1"/>
  <c r="Q47" i="21" s="1"/>
  <c r="Q62" i="21" s="1"/>
  <c r="Q83" i="21"/>
  <c r="P85" i="21"/>
  <c r="P53" i="23"/>
  <c r="P9" i="21" s="1"/>
  <c r="P49" i="21" s="1"/>
  <c r="P64" i="21" s="1"/>
  <c r="M85" i="21"/>
  <c r="M53" i="23"/>
  <c r="M9" i="21" s="1"/>
  <c r="M49" i="21" s="1"/>
  <c r="M64" i="21" s="1"/>
  <c r="D86" i="21"/>
  <c r="D53" i="24"/>
  <c r="D10" i="21" s="1"/>
  <c r="D50" i="21" s="1"/>
  <c r="D65" i="21" s="1"/>
  <c r="P82" i="21"/>
  <c r="P53" i="9"/>
  <c r="P6" i="21" s="1"/>
  <c r="P46" i="21" s="1"/>
  <c r="P61" i="21" s="1"/>
  <c r="B53" i="24"/>
  <c r="B10" i="21" s="1"/>
  <c r="B50" i="21" s="1"/>
  <c r="B65" i="21" s="1"/>
  <c r="B86" i="21"/>
  <c r="L53" i="24"/>
  <c r="L10" i="21" s="1"/>
  <c r="L50" i="21" s="1"/>
  <c r="L65" i="21" s="1"/>
  <c r="L86" i="21"/>
  <c r="H53" i="24"/>
  <c r="H10" i="21" s="1"/>
  <c r="H50" i="21" s="1"/>
  <c r="H65" i="21" s="1"/>
  <c r="H86" i="21"/>
  <c r="O83" i="21"/>
  <c r="O53" i="22"/>
  <c r="O7" i="21" s="1"/>
  <c r="O47" i="21" s="1"/>
  <c r="O62" i="21" s="1"/>
  <c r="F85" i="21"/>
  <c r="F53" i="23"/>
  <c r="F9" i="21" s="1"/>
  <c r="F49" i="21" s="1"/>
  <c r="F64" i="21" s="1"/>
  <c r="O86" i="21"/>
  <c r="O53" i="24"/>
  <c r="O10" i="21" s="1"/>
  <c r="O50" i="21" s="1"/>
  <c r="O65" i="21" s="1"/>
  <c r="Q84" i="21"/>
  <c r="Q53" i="20"/>
  <c r="Q8" i="21" s="1"/>
  <c r="Q48" i="21" s="1"/>
  <c r="Q63" i="21" s="1"/>
  <c r="B85" i="21"/>
  <c r="B53" i="23"/>
  <c r="B9" i="21" s="1"/>
  <c r="B49" i="21" s="1"/>
  <c r="B64" i="21" s="1"/>
  <c r="M82" i="21"/>
  <c r="M53" i="9"/>
  <c r="M6" i="21" s="1"/>
  <c r="M46" i="21" s="1"/>
  <c r="M61" i="21" s="1"/>
  <c r="K53" i="22"/>
  <c r="K7" i="21" s="1"/>
  <c r="K47" i="21" s="1"/>
  <c r="K62" i="21" s="1"/>
  <c r="K83" i="21"/>
  <c r="Q86" i="21"/>
  <c r="Q53" i="24"/>
  <c r="Q10" i="21" s="1"/>
  <c r="Q50" i="21" s="1"/>
  <c r="Q65" i="21" s="1"/>
  <c r="O85" i="21"/>
  <c r="O53" i="23"/>
  <c r="O9" i="21" s="1"/>
  <c r="O49" i="21" s="1"/>
  <c r="O64" i="21" s="1"/>
  <c r="L83" i="21"/>
  <c r="L53" i="22"/>
  <c r="L7" i="21" s="1"/>
  <c r="L47" i="21" s="1"/>
  <c r="L62" i="21" s="1"/>
  <c r="E86" i="21"/>
  <c r="E53" i="24"/>
  <c r="E10" i="21" s="1"/>
  <c r="E50" i="21" s="1"/>
  <c r="E65" i="21" s="1"/>
  <c r="L41" i="21"/>
  <c r="L49" i="21"/>
  <c r="L64" i="21" s="1"/>
  <c r="P84" i="21"/>
  <c r="P53" i="20"/>
  <c r="P8" i="21" s="1"/>
  <c r="P48" i="21" s="1"/>
  <c r="P63" i="21" s="1"/>
  <c r="G85" i="21"/>
  <c r="G53" i="23"/>
  <c r="G9" i="21" s="1"/>
  <c r="G49" i="21" s="1"/>
  <c r="G64" i="21" s="1"/>
  <c r="I53" i="9"/>
  <c r="I6" i="21" s="1"/>
  <c r="I46" i="21" s="1"/>
  <c r="I61" i="21" s="1"/>
  <c r="I82" i="21"/>
  <c r="N38" i="21"/>
  <c r="N46" i="21"/>
  <c r="N61" i="21" s="1"/>
  <c r="P86" i="21"/>
  <c r="P53" i="24"/>
  <c r="P10" i="21" s="1"/>
  <c r="P50" i="21" s="1"/>
  <c r="P65" i="21" s="1"/>
  <c r="P83" i="21"/>
  <c r="P53" i="22"/>
  <c r="P7" i="21" s="1"/>
  <c r="P47" i="21" s="1"/>
  <c r="P62" i="21" s="1"/>
  <c r="H82" i="21"/>
  <c r="H53" i="9"/>
  <c r="H6" i="21" s="1"/>
  <c r="H46" i="21" s="1"/>
  <c r="H61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Wu, Su</author>
    <author>Bunting, Melissa</author>
    <author>Tran, Jacky</author>
  </authors>
  <commentList>
    <comment ref="C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Should this include Easement as well (TRAB0501)? </t>
        </r>
      </text>
    </comment>
    <comment ref="R13" authorId="1" shapeId="0" xr:uid="{12242378-356D-4C2B-8BA5-E0DB490D7F9F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Electranet amended EB RIN
</t>
        </r>
      </text>
    </comment>
    <comment ref="R14" authorId="1" shapeId="0" xr:uid="{703D555F-5100-4129-9C0F-DCA307C68F1C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ENT revised EB RIN
</t>
        </r>
      </text>
    </comment>
    <comment ref="N41" authorId="2" shapeId="0" xr:uid="{00000000-0006-0000-0100-000002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Left out the new 'end of period adjustments' row that AusNet included in its 2017 EB RINs.</t>
        </r>
      </text>
    </comment>
    <comment ref="AE48" authorId="2" shapeId="0" xr:uid="{00000000-0006-0000-0100-000003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Didn't divide by 1000.</t>
        </r>
      </text>
    </comment>
    <comment ref="AH48" authorId="1" shapeId="0" xr:uid="{26A5B0CE-C4E3-45F1-A778-48B5D20C8BBA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has provided updates in amended EB RIN for FY2020 and FY2021
</t>
        </r>
      </text>
    </comment>
    <comment ref="AV48" authorId="2" shapeId="0" xr:uid="{00000000-0006-0000-0100-000004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Didn’t divide by 1000</t>
        </r>
      </text>
    </comment>
    <comment ref="AY48" authorId="1" shapeId="0" xr:uid="{3AD23BDE-5F3D-4AD8-AD32-6BEE4DA7BD42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EB RIN update
</t>
        </r>
      </text>
    </comment>
    <comment ref="BM48" authorId="2" shapeId="0" xr:uid="{00000000-0006-0000-0100-000005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Didn't divide by 1000.</t>
        </r>
      </text>
    </comment>
    <comment ref="R49" authorId="1" shapeId="0" xr:uid="{1B392859-A3EE-4A49-BEA7-9B57C57578D6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amended EB RIN
</t>
        </r>
      </text>
    </comment>
    <comment ref="Q51" authorId="1" shapeId="0" xr:uid="{5481EAF7-80EF-4EAE-ADEC-B1C1A45EA698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amended EB RIN
</t>
        </r>
      </text>
    </comment>
  </commentList>
</comments>
</file>

<file path=xl/sharedStrings.xml><?xml version="1.0" encoding="utf-8"?>
<sst xmlns="http://schemas.openxmlformats.org/spreadsheetml/2006/main" count="526" uniqueCount="119">
  <si>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</si>
  <si>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</si>
  <si>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</si>
  <si>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</si>
  <si>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</si>
  <si>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</si>
  <si>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</si>
  <si>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</si>
  <si>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</si>
  <si>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</si>
  <si>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</si>
  <si>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</si>
  <si>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</si>
  <si>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</si>
  <si>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</si>
  <si>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</si>
  <si>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</si>
  <si>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</si>
  <si>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</si>
  <si>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</si>
  <si>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</si>
  <si>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</si>
  <si>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</si>
  <si>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</si>
  <si>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</si>
  <si>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</si>
  <si>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</si>
  <si>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</si>
  <si>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</si>
  <si>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</si>
  <si>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</si>
  <si>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</si>
  <si>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</si>
  <si>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</si>
  <si>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</si>
  <si>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</si>
  <si>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</si>
  <si>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</si>
  <si>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</si>
  <si>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</si>
  <si>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</si>
  <si>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</si>
  <si>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</si>
  <si>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</si>
  <si>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</si>
  <si>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</si>
  <si>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</si>
  <si>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</si>
  <si>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</si>
  <si>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</si>
  <si>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</si>
  <si>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</si>
  <si>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</si>
  <si>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</si>
  <si>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</si>
  <si>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</si>
  <si>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</si>
  <si>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</si>
  <si>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</si>
  <si>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</si>
  <si>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</si>
  <si>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</si>
  <si>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</si>
  <si>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</si>
  <si>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</si>
  <si>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</si>
  <si>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</si>
  <si>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</si>
  <si>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</si>
  <si>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</si>
  <si>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</si>
  <si>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</si>
  <si>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</si>
  <si>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</si>
  <si>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</si>
  <si>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</si>
  <si>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</si>
  <si>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</si>
  <si>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</si>
  <si>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</si>
  <si>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</si>
  <si>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</si>
  <si>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</si>
  <si>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</si>
  <si>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</si>
  <si>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</si>
  <si>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</si>
  <si>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</si>
  <si>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</si>
  <si>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</si>
  <si>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</si>
  <si>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</si>
  <si>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</si>
  <si>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</si>
  <si>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</si>
  <si>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</si>
  <si>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</si>
  <si>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</si>
  <si>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</si>
  <si>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</si>
  <si>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</si>
  <si>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</si>
  <si>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</si>
  <si>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Transformers and other</t>
  </si>
  <si>
    <t>Transformers (transmission switchyards and transformers)</t>
  </si>
  <si>
    <t>Transend/TasNetworks</t>
  </si>
  <si>
    <t>AusNet Services transmission year staring</t>
  </si>
  <si>
    <t>23ANT</t>
  </si>
  <si>
    <t>AusNet Services</t>
  </si>
  <si>
    <t>Checking</t>
  </si>
  <si>
    <t>Note: we change to apply the 2018 guidelines, starting at the regualtory year 2020.</t>
  </si>
  <si>
    <t>TRAB0.01</t>
  </si>
  <si>
    <t>TRAB0.02</t>
  </si>
  <si>
    <t>TRAB0.03</t>
  </si>
  <si>
    <t>TRAB0.05</t>
  </si>
  <si>
    <t>TRAB0.06</t>
  </si>
  <si>
    <t>TRAB0.07</t>
  </si>
  <si>
    <t xml:space="preserve">ckecking </t>
  </si>
  <si>
    <t xml:space="preserve">Checking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</si>
</sst>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mmmm\ yyyy"/>
    <numFmt numFmtId="166" formatCode="0.000%"/>
    <numFmt numFmtId="167" formatCode="#,##0.0000"/>
    <numFmt numFmtId="168" formatCode="#,##0.0"/>
    <numFmt numFmtId="169" formatCode="_-* #,##0_-;[Red]\(#,##0\)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theme="0" tint="-0.34998626667073579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9" fillId="11" borderId="7" applyBorder="0">
      <alignment horizontal="right"/>
      <protection locked="0"/>
    </xf>
  </cellStyleXfs>
  <cellXfs count="9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165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164" fontId="6" fillId="3" borderId="4" xfId="2" applyFont="1" applyFill="1" applyBorder="1" applyProtection="1">
      <protection locked="0"/>
    </xf>
    <xf numFmtId="164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0" fontId="0" fillId="0" borderId="1" xfId="0" applyFill="1" applyBorder="1"/>
    <xf numFmtId="166" fontId="0" fillId="0" borderId="1" xfId="0" applyNumberFormat="1" applyBorder="1"/>
    <xf numFmtId="0" fontId="0" fillId="0" borderId="0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" fontId="1" fillId="0" borderId="0" xfId="0" applyNumberFormat="1" applyFont="1"/>
    <xf numFmtId="4" fontId="12" fillId="0" borderId="0" xfId="0" applyNumberFormat="1" applyFont="1"/>
    <xf numFmtId="4" fontId="0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0" xfId="0" applyNumberFormat="1"/>
    <xf numFmtId="0" fontId="0" fillId="0" borderId="3" xfId="0" applyNumberFormat="1" applyFill="1" applyBorder="1"/>
    <xf numFmtId="4" fontId="0" fillId="0" borderId="0" xfId="0" applyNumberFormat="1" applyFont="1" applyFill="1"/>
    <xf numFmtId="167" fontId="0" fillId="0" borderId="0" xfId="0" applyNumberFormat="1"/>
    <xf numFmtId="0" fontId="0" fillId="8" borderId="0" xfId="0" applyFill="1"/>
    <xf numFmtId="4" fontId="9" fillId="5" borderId="1" xfId="0" applyNumberFormat="1" applyFont="1" applyFill="1" applyBorder="1"/>
    <xf numFmtId="0" fontId="0" fillId="9" borderId="0" xfId="0" applyFill="1" applyAlignment="1">
      <alignment horizontal="right" indent="1"/>
    </xf>
    <xf numFmtId="4" fontId="0" fillId="9" borderId="0" xfId="0" applyNumberFormat="1" applyFill="1"/>
    <xf numFmtId="0" fontId="0" fillId="9" borderId="0" xfId="0" applyNumberFormat="1" applyFill="1"/>
    <xf numFmtId="3" fontId="0" fillId="0" borderId="1" xfId="0" applyNumberFormat="1" applyFill="1" applyBorder="1"/>
    <xf numFmtId="3" fontId="0" fillId="0" borderId="1" xfId="0" applyNumberFormat="1" applyBorder="1"/>
    <xf numFmtId="3" fontId="0" fillId="7" borderId="1" xfId="0" applyNumberFormat="1" applyFill="1" applyBorder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3" xfId="0" applyNumberFormat="1" applyFill="1" applyBorder="1"/>
    <xf numFmtId="168" fontId="0" fillId="0" borderId="0" xfId="0" applyNumberFormat="1" applyFont="1"/>
    <xf numFmtId="168" fontId="0" fillId="0" borderId="1" xfId="0" applyNumberFormat="1" applyBorder="1"/>
    <xf numFmtId="168" fontId="0" fillId="0" borderId="1" xfId="0" applyNumberFormat="1" applyFill="1" applyBorder="1"/>
    <xf numFmtId="168" fontId="0" fillId="0" borderId="0" xfId="0" applyNumberFormat="1"/>
    <xf numFmtId="168" fontId="0" fillId="7" borderId="1" xfId="0" applyNumberFormat="1" applyFill="1" applyBorder="1"/>
    <xf numFmtId="168" fontId="0" fillId="0" borderId="3" xfId="0" applyNumberFormat="1" applyBorder="1"/>
    <xf numFmtId="168" fontId="0" fillId="7" borderId="3" xfId="0" applyNumberFormat="1" applyFill="1" applyBorder="1"/>
    <xf numFmtId="168" fontId="0" fillId="0" borderId="1" xfId="0" applyNumberFormat="1" applyFont="1" applyBorder="1"/>
    <xf numFmtId="168" fontId="0" fillId="7" borderId="1" xfId="0" applyNumberFormat="1" applyFont="1" applyFill="1" applyBorder="1"/>
    <xf numFmtId="168" fontId="0" fillId="0" borderId="1" xfId="0" applyNumberFormat="1" applyFont="1" applyFill="1" applyBorder="1"/>
    <xf numFmtId="168" fontId="0" fillId="0" borderId="0" xfId="0" applyNumberFormat="1" applyBorder="1"/>
    <xf numFmtId="168" fontId="0" fillId="0" borderId="0" xfId="0" applyNumberFormat="1" applyFill="1" applyBorder="1"/>
    <xf numFmtId="168" fontId="0" fillId="0" borderId="0" xfId="0" applyNumberFormat="1" applyFill="1"/>
    <xf numFmtId="4" fontId="0" fillId="10" borderId="0" xfId="0" applyNumberFormat="1" applyFill="1"/>
    <xf numFmtId="168" fontId="0" fillId="10" borderId="0" xfId="0" applyNumberFormat="1" applyFill="1"/>
    <xf numFmtId="168" fontId="1" fillId="0" borderId="0" xfId="0" applyNumberFormat="1" applyFont="1"/>
    <xf numFmtId="168" fontId="0" fillId="8" borderId="1" xfId="0" applyNumberFormat="1" applyFill="1" applyBorder="1"/>
    <xf numFmtId="168" fontId="0" fillId="9" borderId="0" xfId="0" applyNumberFormat="1" applyFill="1"/>
    <xf numFmtId="168" fontId="0" fillId="0" borderId="3" xfId="0" applyNumberFormat="1" applyFill="1" applyBorder="1"/>
    <xf numFmtId="168" fontId="0" fillId="9" borderId="0" xfId="0" applyNumberFormat="1" applyFill="1" applyAlignment="1">
      <alignment horizontal="right" indent="1"/>
    </xf>
    <xf numFmtId="168" fontId="0" fillId="0" borderId="0" xfId="0" applyNumberFormat="1" applyFont="1" applyFill="1"/>
    <xf numFmtId="3" fontId="0" fillId="0" borderId="0" xfId="0" applyNumberFormat="1"/>
    <xf numFmtId="3" fontId="0" fillId="0" borderId="0" xfId="0" applyNumberFormat="1" applyFill="1"/>
    <xf numFmtId="3" fontId="0" fillId="0" borderId="0" xfId="0" applyNumberFormat="1" applyFont="1"/>
    <xf numFmtId="3" fontId="0" fillId="0" borderId="0" xfId="0" applyNumberFormat="1" applyFont="1" applyFill="1"/>
    <xf numFmtId="3" fontId="0" fillId="7" borderId="1" xfId="0" applyNumberFormat="1" applyFont="1" applyFill="1" applyBorder="1"/>
    <xf numFmtId="3" fontId="0" fillId="0" borderId="1" xfId="0" applyNumberFormat="1" applyFont="1" applyBorder="1"/>
    <xf numFmtId="3" fontId="0" fillId="0" borderId="1" xfId="0" applyNumberFormat="1" applyFont="1" applyFill="1" applyBorder="1"/>
    <xf numFmtId="168" fontId="12" fillId="0" borderId="0" xfId="0" applyNumberFormat="1" applyFont="1" applyFill="1"/>
    <xf numFmtId="164" fontId="3" fillId="2" borderId="0" xfId="2" applyFont="1" applyFill="1" applyAlignment="1" applyProtection="1">
      <alignment horizontal="center" wrapText="1"/>
      <protection locked="0"/>
    </xf>
  </cellXfs>
  <cellStyles count="8">
    <cellStyle name="Comma 2" xfId="2" xr:uid="{00000000-0005-0000-0000-000000000000}"/>
    <cellStyle name="Comma 2 2" xfId="6" xr:uid="{CC23FE52-C24C-4240-8ABA-7AB0BEAECFC1}"/>
    <cellStyle name="Comma 2 3" xfId="5" xr:uid="{A0973779-B375-423A-A272-110BB1BDEDEB}"/>
    <cellStyle name="dms_NUM" xfId="7" xr:uid="{DBFA0DC5-8919-4C7E-A37A-35F327147332}"/>
    <cellStyle name="Normal" xfId="0" builtinId="0"/>
    <cellStyle name="Normal 2" xfId="1" xr:uid="{00000000-0005-0000-0000-000002000000}"/>
    <cellStyle name="Percent" xfId="4" builtinId="5"/>
    <cellStyle name="Percent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61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Annual%20RIN/ElectraNet%202020-21%20-%20Economic%20Benchmarking%20-%20RIN%20Response%20-%20Consolidated%20-%2029%20October%202021%20-%20PUBLIC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2051%20Powerlink%20(T)%202016-17%20-%20Economic%20Benchmarking%20RIN%20-%20Template%20(locked)%20-%20CONSOLIDATED%20-%2030%20October%202017%20-%20PUBLIC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Powerlink%202017-18%20-%20RIN%20response%20-%20Economic%20Benchmarking%20-%20Consolidated%20-%20PUBLIC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Powerlink%202018-19%20-%20RIN%20Response%20-%20Economic%20Benchmarking%20-%20Consolidated%20-%20PUBLIC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Powerlink%202019-20%20-%20Economic%20Benchmarking%20-%20RIN%20Response%20-%20Consolidated%20-%2023%20October%202020%20%20-%20PUBLIC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Powerlink%202020-21%20-%20Economic%20Benchmarking%20-%20RIN%20Response%20-%20Consolidated%20-%2020%20October%202021%20-%20PUBLI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Ausnet%20(T)%202018-19%20-%20Economic%20Benchmarking%20-%20RIN%20Response%20-%20Consolidated%20-%20PUBLIC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0%20data%20analysis%20(for%202021%20ABR)/TNSP%20data%20files/RINs/Ausnet%20(T)%202019-20%20-%20Economic%20Benchmarking%20-%20RIN%20Response%20-%20Consolidated%20-%2028%20July%202020%20-%20PUBLIC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AusNet%20(T)%202020-21%20-%20Economic%20Benchmarking%20-%20RIN%20Response%20-%20Consolidated%20-%2029%20July%202021%20-%20PUBLIC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asNetworks%20(T)%202016-17%20-%20Economic%20benchmarking%20RIN%20-%20Part%201%20-%20Templates%20REDACTED%20-%2031%20October%202017%20-%20PUBLIC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asnetworks%20(Transend)%202017-18%20-%20RIN%20response%20-%20Economic%20benchmarking%20-%20Consolidated%20-%20PUBLIC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asnetworks%20(Transend)%202018-19%20-%20RIN%20Response%20-%20Economic%20Benchmarking%20-%20Consolidated%20-%20PUBLIC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TNSP%20-%20EB%20-%20TasNetworks%202019-20%20CONFIDENTIAL%20VERSION%20AMENDED%20(1)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TNSP%20responses/TNSP%20-%20EB%20-%20TasNetworks%20-%202020-21%20CONFIDENTIAL%20(AMENDED)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Copy%20of%20Tasnetworks%20(Transend)%202018-19%20-%20RIN%20Response%20-%20Economic%20Benchmarking%20-%20Consolidated%20-%20PUBLIC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TNSP%20responses/TNSP%20-%20EB%20-%20TasNetworks%202019-20%20CONFIDENTIAL%20VERSION%20AMENDED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0%20data%20analysis%20(for%202021%20ABR)/TNSP%20data%20files/RINs/TNSP%20-%20EB%20-%20TasNetworks%202019-20%20REDACTED%20AMENDED.xlsm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TasNetworks%20(T)%202020-21%20-%20Economic%20Benchmarking%20-%20RIN%20Response%20-%20Consolidated%20-%203%20December%202021%20-%20CONFIDENTIAL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TNSP%20-%20EB%20-%20TasNetworks%20-%202020-21%20CONFIDENTIAL%20(AMENDED)%20(1)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0%20data%20analysis%20(for%202021%20ABR)/TNSP%20data%20files/RINs/TNSP%20-%20EB%20-%20TasNetworks%202019-20%20CONFIDENTIAL%20VERSION%20AMENDED.xlsm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ransGrid%202016-17%20-%20Economic%20benchmarking%20RIN%20-%20Templates%20consolidated%20-%2025%20October%202017%20-%20PUBLIC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ransGrid%202017-18%20-%20RIN%20response%20-%20Economic%20benchmarking%20-%20Consolidated%20-%20PUBLIC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3817%20ElectraNet%202016-17%20-%20Economic%20Benchmarking%20RIN%20-%20Template%20-%2031%20October%202017%20-%20PUBLIC.XLSM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ransgrid%202018-19%20-%20Economic%20Benchmarking%20-%20RIN%20Response%20-%20Consolidated%20-%20PUBLIC.xls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TransGrid%202019-20%20-%20Economic%20Benchmarking%20-%20RIN%20Response%20-%20Consolidated%20-%2030%20October%202020%20-%20PUBLIC.xlsm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TransGrid%202020-21%20-%20Economic%20Benchmarking%20-%20RIN%20Response%20-%20Consolidated%20-%2029%20October%202021%20-%20PUBLIC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00AER%20modelling/WACC%20Confidential/CONFIDENTIAL%20-%20WACC%20data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0%20update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1%20update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1%20update%20New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ElectraNet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ElectraNet%202018-19%20-%20RIN%20Response%20-%20Economic%20Benchmarking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ElectraNet%202019-20%20-%20Economic%20Benchmarking%20-%20RIN%20Response%20-%20Consolidated%20-%2030%20October%202020%20-%20PUBLIC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ElectraNet-EB%20Template-2020-21-October-2021-Public_Revis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 refreshError="1"/>
      <sheetData sheetId="1" refreshError="1"/>
      <sheetData sheetId="2" refreshError="1"/>
      <sheetData sheetId="3" refreshError="1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 refreshError="1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5">
          <cell r="A15" t="str">
            <v>TOPEX0101</v>
          </cell>
        </row>
        <row r="56">
          <cell r="C56">
            <v>99744818.639999986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226261149</v>
          </cell>
        </row>
      </sheetData>
      <sheetData sheetId="6" refreshError="1"/>
      <sheetData sheetId="7" refreshError="1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187614234.28</v>
          </cell>
        </row>
      </sheetData>
      <sheetData sheetId="6"/>
      <sheetData sheetId="7">
        <row r="23">
          <cell r="C23">
            <v>3276129836.3198242</v>
          </cell>
        </row>
        <row r="24">
          <cell r="C24">
            <v>62544296.875196509</v>
          </cell>
        </row>
        <row r="25">
          <cell r="C25">
            <v>-111326942.0056923</v>
          </cell>
        </row>
        <row r="26">
          <cell r="C26">
            <v>9015687.9576791171</v>
          </cell>
        </row>
        <row r="27">
          <cell r="C27">
            <v>0</v>
          </cell>
        </row>
        <row r="28">
          <cell r="C28">
            <v>3236362879.1470075</v>
          </cell>
        </row>
        <row r="30">
          <cell r="C30">
            <v>47796663.725113757</v>
          </cell>
        </row>
        <row r="31">
          <cell r="C31">
            <v>912481.76202489692</v>
          </cell>
        </row>
        <row r="32">
          <cell r="C32">
            <v>-2460344.4718239396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46248801.015314713</v>
          </cell>
        </row>
        <row r="37">
          <cell r="C37">
            <v>2507788491.9293685</v>
          </cell>
        </row>
        <row r="38">
          <cell r="C38">
            <v>45829789.457131274</v>
          </cell>
        </row>
        <row r="39">
          <cell r="C39">
            <v>-123296533.10182086</v>
          </cell>
        </row>
        <row r="40">
          <cell r="C40">
            <v>70868378.289032832</v>
          </cell>
        </row>
        <row r="41">
          <cell r="C41">
            <v>0</v>
          </cell>
        </row>
        <row r="42">
          <cell r="C42">
            <v>2501190126.5737119</v>
          </cell>
        </row>
        <row r="51">
          <cell r="C51">
            <v>220367214.24931335</v>
          </cell>
        </row>
        <row r="52">
          <cell r="C52">
            <v>4156794.3928536335</v>
          </cell>
        </row>
        <row r="53">
          <cell r="C53">
            <v>-11352660.032436175</v>
          </cell>
        </row>
        <row r="54">
          <cell r="C54">
            <v>3758794.6300406987</v>
          </cell>
        </row>
        <row r="55">
          <cell r="C55">
            <v>-1574734.0067926941</v>
          </cell>
        </row>
        <row r="56">
          <cell r="C56">
            <v>215355409.23297885</v>
          </cell>
        </row>
        <row r="58">
          <cell r="C58">
            <v>50003371.700474627</v>
          </cell>
        </row>
        <row r="59">
          <cell r="C59">
            <v>954609.82337269536</v>
          </cell>
        </row>
        <row r="60">
          <cell r="C60">
            <v>-12840112.1613022</v>
          </cell>
        </row>
        <row r="61">
          <cell r="C61">
            <v>36885398.587151363</v>
          </cell>
        </row>
        <row r="62">
          <cell r="C62">
            <v>-603543.39877520851</v>
          </cell>
        </row>
        <row r="63">
          <cell r="C63">
            <v>74399724.550921276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789083699.45808303</v>
          </cell>
        </row>
      </sheetData>
      <sheetData sheetId="8">
        <row r="56">
          <cell r="C56">
            <v>199366949.91747183</v>
          </cell>
        </row>
      </sheetData>
      <sheetData sheetId="9" refreshError="1"/>
      <sheetData sheetId="10">
        <row r="23">
          <cell r="C23">
            <v>3236362879.1470079</v>
          </cell>
        </row>
        <row r="24">
          <cell r="C24">
            <v>57607259.248816736</v>
          </cell>
        </row>
        <row r="25">
          <cell r="C25">
            <v>-114228010.18552878</v>
          </cell>
        </row>
        <row r="26">
          <cell r="C26">
            <v>20229224.34632235</v>
          </cell>
        </row>
        <row r="27">
          <cell r="C27">
            <v>0</v>
          </cell>
        </row>
        <row r="28">
          <cell r="C28">
            <v>3199971352.5566187</v>
          </cell>
        </row>
        <row r="30">
          <cell r="C30">
            <v>46248801.015314721</v>
          </cell>
        </row>
        <row r="31">
          <cell r="C31">
            <v>823228.658072602</v>
          </cell>
        </row>
        <row r="32">
          <cell r="C32">
            <v>-2507314.6844678516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44564714.988919467</v>
          </cell>
        </row>
        <row r="37">
          <cell r="C37">
            <v>2501190126.5737119</v>
          </cell>
        </row>
        <row r="38">
          <cell r="C38">
            <v>44466429.369935669</v>
          </cell>
        </row>
        <row r="39">
          <cell r="C39">
            <v>-140474108.63173777</v>
          </cell>
        </row>
        <row r="40">
          <cell r="C40">
            <v>158674170.36355147</v>
          </cell>
        </row>
        <row r="41">
          <cell r="C41">
            <v>0</v>
          </cell>
        </row>
        <row r="42">
          <cell r="C42">
            <v>2563856617.6754613</v>
          </cell>
        </row>
        <row r="51">
          <cell r="C51">
            <v>215355342.48682722</v>
          </cell>
        </row>
        <row r="52">
          <cell r="C52">
            <v>3787351.6186414012</v>
          </cell>
        </row>
        <row r="53">
          <cell r="C53">
            <v>-12661000.353887353</v>
          </cell>
        </row>
        <row r="54">
          <cell r="C54">
            <v>3846064.0624579811</v>
          </cell>
        </row>
        <row r="55">
          <cell r="C55">
            <v>-435255.77606298571</v>
          </cell>
        </row>
        <row r="56">
          <cell r="C56">
            <v>209892502.03797626</v>
          </cell>
        </row>
        <row r="58">
          <cell r="C58">
            <v>74399698.969331637</v>
          </cell>
        </row>
        <row r="59">
          <cell r="C59">
            <v>1324314.6416541031</v>
          </cell>
        </row>
        <row r="60">
          <cell r="C60">
            <v>-16223162.893725129</v>
          </cell>
        </row>
        <row r="61">
          <cell r="C61">
            <v>31046254.322565686</v>
          </cell>
        </row>
        <row r="62">
          <cell r="C62">
            <v>-266262.08704087802</v>
          </cell>
        </row>
        <row r="63">
          <cell r="C63">
            <v>90280842.952785432</v>
          </cell>
        </row>
      </sheetData>
      <sheetData sheetId="11">
        <row r="25">
          <cell r="D25">
            <v>53765.29422406599</v>
          </cell>
        </row>
      </sheetData>
      <sheetData sheetId="12">
        <row r="12">
          <cell r="D12">
            <v>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202101092</v>
          </cell>
        </row>
      </sheetData>
      <sheetData sheetId="9" refreshError="1"/>
      <sheetData sheetId="10" refreshError="1">
        <row r="23">
          <cell r="C23">
            <v>3200105395.535306</v>
          </cell>
        </row>
        <row r="24">
          <cell r="C24">
            <v>58897645.316601098</v>
          </cell>
        </row>
        <row r="25">
          <cell r="C25">
            <v>-117305674.46420254</v>
          </cell>
        </row>
        <row r="26">
          <cell r="C26">
            <v>3481525.0031672451</v>
          </cell>
        </row>
        <row r="27">
          <cell r="C27">
            <v>0</v>
          </cell>
        </row>
        <row r="28">
          <cell r="C28">
            <v>3145178891.390872</v>
          </cell>
        </row>
        <row r="30">
          <cell r="C30">
            <v>44566621.050121002</v>
          </cell>
        </row>
        <row r="31">
          <cell r="C31">
            <v>820244.5592046862</v>
          </cell>
        </row>
        <row r="32">
          <cell r="C32">
            <v>-2552048.2203191966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42834817.389006488</v>
          </cell>
        </row>
        <row r="37">
          <cell r="C37">
            <v>2563964765.5159039</v>
          </cell>
        </row>
        <row r="38">
          <cell r="C38">
            <v>47153567.625017665</v>
          </cell>
        </row>
        <row r="39">
          <cell r="C39">
            <v>-149511569.67482564</v>
          </cell>
        </row>
        <row r="40">
          <cell r="C40">
            <v>37968461.747593425</v>
          </cell>
        </row>
        <row r="41">
          <cell r="C41">
            <v>0</v>
          </cell>
        </row>
        <row r="42">
          <cell r="C42">
            <v>2499575225.2136893</v>
          </cell>
        </row>
        <row r="51">
          <cell r="C51">
            <v>209901819.31246284</v>
          </cell>
        </row>
        <row r="52">
          <cell r="C52">
            <v>3820569.8943457156</v>
          </cell>
        </row>
        <row r="53">
          <cell r="C53">
            <v>-14318888.511506282</v>
          </cell>
        </row>
        <row r="54">
          <cell r="C54">
            <v>1247747.0022274267</v>
          </cell>
        </row>
        <row r="55">
          <cell r="C55">
            <v>-779689.93712142983</v>
          </cell>
        </row>
        <row r="56">
          <cell r="C56">
            <v>199871557.76040828</v>
          </cell>
        </row>
        <row r="58">
          <cell r="C58">
            <v>90284788.129045755</v>
          </cell>
        </row>
        <row r="59">
          <cell r="C59">
            <v>1661683.2170990119</v>
          </cell>
        </row>
        <row r="60">
          <cell r="C60">
            <v>-19491760.98843528</v>
          </cell>
        </row>
        <row r="61">
          <cell r="C61">
            <v>33157204.531116076</v>
          </cell>
        </row>
        <row r="62">
          <cell r="C62">
            <v>-735672.0026650005</v>
          </cell>
        </row>
        <row r="63">
          <cell r="C63">
            <v>104876242.88616057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3 Assets (RAB)"/>
      <sheetName val="3.2.3 Provisions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210668875.51737881</v>
          </cell>
        </row>
      </sheetData>
      <sheetData sheetId="9">
        <row r="23">
          <cell r="C23">
            <v>3145178898.3667541</v>
          </cell>
        </row>
        <row r="24">
          <cell r="C24">
            <v>27066944.047906596</v>
          </cell>
        </row>
        <row r="25">
          <cell r="C25">
            <v>-119406806.66231853</v>
          </cell>
        </row>
        <row r="26">
          <cell r="C26">
            <v>42700297.221427463</v>
          </cell>
        </row>
        <row r="27">
          <cell r="C27">
            <v>0</v>
          </cell>
        </row>
        <row r="28">
          <cell r="C28">
            <v>3095539332.9737692</v>
          </cell>
        </row>
        <row r="30">
          <cell r="C30">
            <v>42834817.389006488</v>
          </cell>
        </row>
        <row r="31">
          <cell r="C31">
            <v>368630.09801210318</v>
          </cell>
        </row>
        <row r="32">
          <cell r="C32">
            <v>-2603050.7044250099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40600396.782593586</v>
          </cell>
        </row>
        <row r="37">
          <cell r="C37">
            <v>2499575301.3056149</v>
          </cell>
        </row>
        <row r="38">
          <cell r="C38">
            <v>21485070.343529437</v>
          </cell>
        </row>
        <row r="39">
          <cell r="C39">
            <v>-155156453.40922567</v>
          </cell>
        </row>
        <row r="40">
          <cell r="C40">
            <v>41956018.455776729</v>
          </cell>
        </row>
        <row r="41">
          <cell r="C41">
            <v>-2969573.6319746235</v>
          </cell>
        </row>
        <row r="42">
          <cell r="C42">
            <v>2404890363.0637207</v>
          </cell>
        </row>
        <row r="51">
          <cell r="C51">
            <v>199871110.21368417</v>
          </cell>
        </row>
        <row r="52">
          <cell r="C52">
            <v>1705293.968895046</v>
          </cell>
        </row>
        <row r="53">
          <cell r="C53">
            <v>-16042797.46016263</v>
          </cell>
        </row>
        <row r="54">
          <cell r="C54">
            <v>9137027.1926586144</v>
          </cell>
        </row>
        <row r="55">
          <cell r="C55">
            <v>-122494.90849098732</v>
          </cell>
        </row>
        <row r="56">
          <cell r="C56">
            <v>194548139.0065842</v>
          </cell>
        </row>
        <row r="58">
          <cell r="C58">
            <v>104876307.84872113</v>
          </cell>
        </row>
        <row r="59">
          <cell r="C59">
            <v>902549.98148641037</v>
          </cell>
        </row>
        <row r="60">
          <cell r="C60">
            <v>-21259850.891386557</v>
          </cell>
        </row>
        <row r="61">
          <cell r="C61">
            <v>33859537.158400327</v>
          </cell>
        </row>
        <row r="62">
          <cell r="C62">
            <v>-584634.51212764753</v>
          </cell>
        </row>
        <row r="63">
          <cell r="C63">
            <v>117793909.58509366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</sheetData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 refreshError="1"/>
      <sheetData sheetId="7" refreshError="1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>
        <row r="20">
          <cell r="C20">
            <v>111322940</v>
          </cell>
        </row>
        <row r="56">
          <cell r="C56">
            <v>198965169.00303578</v>
          </cell>
        </row>
      </sheetData>
      <sheetData sheetId="6" refreshError="1"/>
      <sheetData sheetId="7" refreshError="1"/>
      <sheetData sheetId="8" refreshError="1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136365015</v>
          </cell>
        </row>
        <row r="56">
          <cell r="C56">
            <v>218170595.1556814</v>
          </cell>
        </row>
      </sheetData>
      <sheetData sheetId="6"/>
      <sheetData sheetId="7">
        <row r="23">
          <cell r="C23">
            <v>1068100656.2919903</v>
          </cell>
        </row>
        <row r="24">
          <cell r="C24">
            <v>19526520.224716429</v>
          </cell>
        </row>
        <row r="25">
          <cell r="C25">
            <v>-47852793.987760052</v>
          </cell>
        </row>
        <row r="26">
          <cell r="C26">
            <v>25506758.784548439</v>
          </cell>
        </row>
        <row r="27">
          <cell r="C27">
            <v>0</v>
          </cell>
        </row>
        <row r="28">
          <cell r="C28">
            <v>1065281141.313495</v>
          </cell>
        </row>
        <row r="30">
          <cell r="C30">
            <v>33277312.675493486</v>
          </cell>
        </row>
        <row r="31">
          <cell r="C31">
            <v>608360.37797977019</v>
          </cell>
        </row>
        <row r="32">
          <cell r="C32">
            <v>-1490882.3232586265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32394790.730214629</v>
          </cell>
        </row>
        <row r="37">
          <cell r="C37">
            <v>1329745348.7235105</v>
          </cell>
        </row>
        <row r="38">
          <cell r="C38">
            <v>24309786.996773459</v>
          </cell>
        </row>
        <row r="39">
          <cell r="C39">
            <v>-67115212.484725714</v>
          </cell>
        </row>
        <row r="40">
          <cell r="C40">
            <v>61121332.209127076</v>
          </cell>
        </row>
        <row r="41">
          <cell r="C41">
            <v>-5909883.8600000003</v>
          </cell>
        </row>
        <row r="42">
          <cell r="C42">
            <v>1342151371.5846856</v>
          </cell>
        </row>
        <row r="51">
          <cell r="C51">
            <v>314351160.03297842</v>
          </cell>
        </row>
        <row r="52">
          <cell r="C52">
            <v>5746821.9384456649</v>
          </cell>
        </row>
        <row r="53">
          <cell r="C53">
            <v>-33198627.632995799</v>
          </cell>
        </row>
        <row r="54">
          <cell r="C54">
            <v>19100792.588821806</v>
          </cell>
        </row>
        <row r="55">
          <cell r="C55">
            <v>0</v>
          </cell>
        </row>
        <row r="56">
          <cell r="C56">
            <v>306000146.92725015</v>
          </cell>
        </row>
        <row r="58">
          <cell r="C58">
            <v>72892719.719672456</v>
          </cell>
        </row>
        <row r="59">
          <cell r="C59">
            <v>1332590.8541073555</v>
          </cell>
        </row>
        <row r="60">
          <cell r="C60">
            <v>-21248664.059365246</v>
          </cell>
        </row>
        <row r="61">
          <cell r="C61">
            <v>7995680.5510764187</v>
          </cell>
        </row>
        <row r="62">
          <cell r="C62">
            <v>-88023.07</v>
          </cell>
        </row>
        <row r="63">
          <cell r="C63">
            <v>60884303.995490983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136365015</v>
          </cell>
        </row>
        <row r="56">
          <cell r="C56">
            <v>223274809.01144329</v>
          </cell>
        </row>
      </sheetData>
      <sheetData sheetId="6"/>
      <sheetData sheetId="7">
        <row r="23">
          <cell r="C23">
            <v>1065281141.3134952</v>
          </cell>
        </row>
        <row r="24">
          <cell r="C24">
            <v>20081601.407166369</v>
          </cell>
        </row>
        <row r="25">
          <cell r="C25">
            <v>-49001723.616876841</v>
          </cell>
        </row>
        <row r="26">
          <cell r="C26">
            <v>9611145.1344134696</v>
          </cell>
        </row>
        <row r="27">
          <cell r="C27">
            <v>0</v>
          </cell>
        </row>
        <row r="28">
          <cell r="C28">
            <v>1045972164.2381983</v>
          </cell>
        </row>
        <row r="30">
          <cell r="C30">
            <v>32394790.730214629</v>
          </cell>
        </row>
        <row r="31">
          <cell r="C31">
            <v>610673.79293941241</v>
          </cell>
        </row>
        <row r="32">
          <cell r="C32">
            <v>-1490123.6119051832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31515340.911248859</v>
          </cell>
        </row>
        <row r="37">
          <cell r="C37">
            <v>1342151371.5846858</v>
          </cell>
        </row>
        <row r="38">
          <cell r="C38">
            <v>25300878.638490416</v>
          </cell>
        </row>
        <row r="39">
          <cell r="C39">
            <v>-60541172.401442699</v>
          </cell>
        </row>
        <row r="40">
          <cell r="C40">
            <v>72877732.385106996</v>
          </cell>
        </row>
        <row r="41">
          <cell r="C41">
            <v>-550099.19999999995</v>
          </cell>
        </row>
        <row r="42">
          <cell r="C42">
            <v>1379238711.0068405</v>
          </cell>
        </row>
        <row r="51">
          <cell r="C51">
            <v>306000146.92725009</v>
          </cell>
        </row>
        <row r="52">
          <cell r="C52">
            <v>5768404.9241222925</v>
          </cell>
        </row>
        <row r="53">
          <cell r="C53">
            <v>-38405418.993465252</v>
          </cell>
        </row>
        <row r="54">
          <cell r="C54">
            <v>23063986.40391311</v>
          </cell>
        </row>
        <row r="55">
          <cell r="C55">
            <v>-64980.25</v>
          </cell>
        </row>
        <row r="56">
          <cell r="C56">
            <v>296362139.0118202</v>
          </cell>
        </row>
        <row r="58">
          <cell r="C58">
            <v>60884303.995490983</v>
          </cell>
        </row>
        <row r="59">
          <cell r="C59">
            <v>1147729.2494661645</v>
          </cell>
        </row>
        <row r="60">
          <cell r="C60">
            <v>-24908385.210683197</v>
          </cell>
        </row>
        <row r="61">
          <cell r="C61">
            <v>14115839.146213613</v>
          </cell>
        </row>
        <row r="62">
          <cell r="C62">
            <v>-8748.68</v>
          </cell>
        </row>
        <row r="63">
          <cell r="C63">
            <v>51230738.500487566</v>
          </cell>
        </row>
      </sheetData>
      <sheetData sheetId="8"/>
      <sheetData sheetId="9">
        <row r="12">
          <cell r="D12">
            <v>1479.91</v>
          </cell>
        </row>
      </sheetData>
      <sheetData sheetId="10"/>
      <sheetData sheetId="11"/>
      <sheetData sheetId="1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170585934.25</v>
          </cell>
        </row>
        <row r="56">
          <cell r="C56">
            <v>250209490.23817617</v>
          </cell>
        </row>
      </sheetData>
      <sheetData sheetId="6"/>
      <sheetData sheetId="7">
        <row r="23">
          <cell r="C23">
            <v>1045972164.238198</v>
          </cell>
        </row>
        <row r="24">
          <cell r="C24">
            <v>17509666.185485296</v>
          </cell>
        </row>
        <row r="25">
          <cell r="C25">
            <v>-50252413.850305341</v>
          </cell>
        </row>
        <row r="26">
          <cell r="C26">
            <v>21237541.551301099</v>
          </cell>
        </row>
        <row r="27">
          <cell r="C27">
            <v>0</v>
          </cell>
        </row>
        <row r="28">
          <cell r="C28">
            <v>1034466958.1246791</v>
          </cell>
        </row>
        <row r="30">
          <cell r="C30">
            <v>31515340.911248859</v>
          </cell>
        </row>
        <row r="31">
          <cell r="C31">
            <v>527569.58353632584</v>
          </cell>
        </row>
        <row r="32">
          <cell r="C32">
            <v>-1514114.8189722546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30528795.67581293</v>
          </cell>
        </row>
        <row r="37">
          <cell r="C37">
            <v>1379238711.0068402</v>
          </cell>
        </row>
        <row r="38">
          <cell r="C38">
            <v>23088577.541083727</v>
          </cell>
        </row>
        <row r="39">
          <cell r="C39">
            <v>-64292706.418151878</v>
          </cell>
        </row>
        <row r="40">
          <cell r="C40">
            <v>92036667.999852762</v>
          </cell>
        </row>
        <row r="41">
          <cell r="C41">
            <v>-2451112.6100000003</v>
          </cell>
        </row>
        <row r="42">
          <cell r="C42">
            <v>1427620137.5196249</v>
          </cell>
        </row>
        <row r="51">
          <cell r="C51">
            <v>296362139.01182026</v>
          </cell>
        </row>
        <row r="52">
          <cell r="C52">
            <v>4961128.3182595577</v>
          </cell>
        </row>
        <row r="53">
          <cell r="C53">
            <v>-40242495.166153565</v>
          </cell>
        </row>
        <row r="54">
          <cell r="C54">
            <v>103304064.58921428</v>
          </cell>
        </row>
        <row r="55">
          <cell r="C55">
            <v>0</v>
          </cell>
        </row>
        <row r="56">
          <cell r="C56">
            <v>364384836.75314051</v>
          </cell>
        </row>
        <row r="58">
          <cell r="C58">
            <v>51230738.500487559</v>
          </cell>
        </row>
        <row r="59">
          <cell r="C59">
            <v>857607.07621961762</v>
          </cell>
        </row>
        <row r="60">
          <cell r="C60">
            <v>-26367946.990540888</v>
          </cell>
        </row>
        <row r="61">
          <cell r="C61">
            <v>13428225.843470773</v>
          </cell>
        </row>
        <row r="62">
          <cell r="C62">
            <v>-150696.82705542012</v>
          </cell>
        </row>
        <row r="63">
          <cell r="C63">
            <v>38997927.602581643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C20">
            <v>161684300.32999998</v>
          </cell>
        </row>
        <row r="56">
          <cell r="C56">
            <v>233837471.2798</v>
          </cell>
        </row>
      </sheetData>
      <sheetData sheetId="9"/>
      <sheetData sheetId="10">
        <row r="23">
          <cell r="C23">
            <v>1034466958.1246789</v>
          </cell>
        </row>
        <row r="24">
          <cell r="C24">
            <v>7171348.0632559452</v>
          </cell>
        </row>
        <row r="25">
          <cell r="C25">
            <v>-51317496.720204622</v>
          </cell>
        </row>
        <row r="26">
          <cell r="C26">
            <v>30142763.427366413</v>
          </cell>
        </row>
        <row r="27">
          <cell r="C27">
            <v>0</v>
          </cell>
        </row>
        <row r="28">
          <cell r="C28">
            <v>1020463572.8950965</v>
          </cell>
        </row>
        <row r="30">
          <cell r="C30">
            <v>30528795.67581293</v>
          </cell>
        </row>
        <row r="31">
          <cell r="C31">
            <v>211638.09827253153</v>
          </cell>
        </row>
        <row r="32">
          <cell r="C32">
            <v>-1514462.4578492395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29225971.316236224</v>
          </cell>
        </row>
        <row r="37">
          <cell r="C37">
            <v>1427620137.5196249</v>
          </cell>
        </row>
        <row r="38">
          <cell r="C38">
            <v>9896846.7072416842</v>
          </cell>
        </row>
        <row r="39">
          <cell r="C39">
            <v>-62683206.580715798</v>
          </cell>
        </row>
        <row r="40">
          <cell r="C40">
            <v>71234809.08015953</v>
          </cell>
        </row>
        <row r="41">
          <cell r="C41">
            <v>0</v>
          </cell>
        </row>
        <row r="42">
          <cell r="C42">
            <v>1446068586.7263103</v>
          </cell>
        </row>
        <row r="51">
          <cell r="C51">
            <v>364384836.75314057</v>
          </cell>
        </row>
        <row r="52">
          <cell r="C52">
            <v>2526064.7261915943</v>
          </cell>
        </row>
        <row r="53">
          <cell r="C53">
            <v>-41597917.739605956</v>
          </cell>
        </row>
        <row r="54">
          <cell r="C54">
            <v>31725466.349414304</v>
          </cell>
        </row>
        <row r="55">
          <cell r="C55">
            <v>-1060306.8199999998</v>
          </cell>
        </row>
        <row r="56">
          <cell r="C56">
            <v>355978143.26914048</v>
          </cell>
        </row>
        <row r="58">
          <cell r="C58">
            <v>38997927.60258165</v>
          </cell>
        </row>
        <row r="59">
          <cell r="C59">
            <v>270349.58476659493</v>
          </cell>
        </row>
        <row r="60">
          <cell r="C60">
            <v>-28907089.186784677</v>
          </cell>
        </row>
        <row r="61">
          <cell r="C61">
            <v>15317008.293284232</v>
          </cell>
        </row>
        <row r="62">
          <cell r="C62">
            <v>-114892.52000000002</v>
          </cell>
        </row>
        <row r="63">
          <cell r="C63">
            <v>25563303.7738478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28974888.076739792</v>
          </cell>
        </row>
      </sheetData>
      <sheetData sheetId="6"/>
      <sheetData sheetId="7">
        <row r="23">
          <cell r="C23">
            <v>494021202.28186458</v>
          </cell>
        </row>
        <row r="24">
          <cell r="C24">
            <v>9384409.5659362692</v>
          </cell>
        </row>
        <row r="25">
          <cell r="C25">
            <v>-12810171.312320936</v>
          </cell>
        </row>
        <row r="26">
          <cell r="C26">
            <v>15246313.920000004</v>
          </cell>
        </row>
        <row r="27">
          <cell r="C27">
            <v>0</v>
          </cell>
        </row>
        <row r="28">
          <cell r="C28">
            <v>505841754.45547992</v>
          </cell>
        </row>
        <row r="30">
          <cell r="C30">
            <v>28921776.269063998</v>
          </cell>
        </row>
        <row r="31">
          <cell r="C31">
            <v>529342.87200856337</v>
          </cell>
        </row>
        <row r="32">
          <cell r="C32">
            <v>-1250020.6216559217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28201098.519416638</v>
          </cell>
        </row>
        <row r="37">
          <cell r="C37">
            <v>649129575.41297376</v>
          </cell>
        </row>
        <row r="38">
          <cell r="C38">
            <v>10897015.773646396</v>
          </cell>
        </row>
        <row r="39">
          <cell r="C39">
            <v>-26001135.186249774</v>
          </cell>
        </row>
        <row r="40">
          <cell r="C40">
            <v>11801994.819999991</v>
          </cell>
        </row>
        <row r="41">
          <cell r="C41">
            <v>0</v>
          </cell>
        </row>
        <row r="42">
          <cell r="C42">
            <v>645827450.82037032</v>
          </cell>
        </row>
        <row r="51">
          <cell r="C51">
            <v>77073157.498283833</v>
          </cell>
        </row>
        <row r="52">
          <cell r="C52">
            <v>2980105.1599106565</v>
          </cell>
        </row>
        <row r="53">
          <cell r="C53">
            <v>-12676969.722103927</v>
          </cell>
        </row>
        <row r="54">
          <cell r="C54">
            <v>11972704.856234869</v>
          </cell>
        </row>
        <row r="55">
          <cell r="C55">
            <v>0</v>
          </cell>
        </row>
        <row r="56">
          <cell r="C56">
            <v>79348997.792325422</v>
          </cell>
        </row>
        <row r="58">
          <cell r="C58">
            <v>9754276.7880227007</v>
          </cell>
        </row>
        <row r="59">
          <cell r="C59">
            <v>191629.09210393467</v>
          </cell>
        </row>
        <row r="60">
          <cell r="C60">
            <v>-8652198.1000902299</v>
          </cell>
        </row>
        <row r="61">
          <cell r="C61">
            <v>8315262.7439650279</v>
          </cell>
        </row>
        <row r="62">
          <cell r="C62">
            <v>-14747</v>
          </cell>
        </row>
        <row r="63">
          <cell r="C63">
            <v>9594223.5240014326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31115319.920176305</v>
          </cell>
        </row>
      </sheetData>
      <sheetData sheetId="9" refreshError="1"/>
      <sheetData sheetId="10" refreshError="1">
        <row r="23">
          <cell r="C23">
            <v>505841754.45547992</v>
          </cell>
        </row>
        <row r="24">
          <cell r="C24">
            <v>8963910.8175293766</v>
          </cell>
        </row>
        <row r="25">
          <cell r="C25">
            <v>-13478800.922446964</v>
          </cell>
        </row>
        <row r="26">
          <cell r="C26">
            <v>10655985.600000022</v>
          </cell>
        </row>
        <row r="27">
          <cell r="C27">
            <v>0</v>
          </cell>
        </row>
        <row r="28">
          <cell r="C28">
            <v>511982849.95056236</v>
          </cell>
        </row>
        <row r="33">
          <cell r="C33">
            <v>0</v>
          </cell>
        </row>
        <row r="34">
          <cell r="C34">
            <v>0</v>
          </cell>
        </row>
        <row r="37">
          <cell r="C37">
            <v>572164995.46269226</v>
          </cell>
        </row>
        <row r="38">
          <cell r="C38">
            <v>10084913.405230273</v>
          </cell>
        </row>
        <row r="39">
          <cell r="C39">
            <v>-23624392.574910823</v>
          </cell>
        </row>
        <row r="40">
          <cell r="C40">
            <v>29809293.280000027</v>
          </cell>
        </row>
        <row r="41">
          <cell r="C41">
            <v>0</v>
          </cell>
        </row>
        <row r="42">
          <cell r="C42">
            <v>588434809.57301164</v>
          </cell>
        </row>
        <row r="51">
          <cell r="C51">
            <v>153011453.15000308</v>
          </cell>
        </row>
        <row r="52">
          <cell r="C52">
            <v>2784222.2370303813</v>
          </cell>
        </row>
        <row r="53">
          <cell r="C53">
            <v>-14256371.394614851</v>
          </cell>
        </row>
        <row r="54">
          <cell r="C54">
            <v>16590793.985930242</v>
          </cell>
        </row>
        <row r="55">
          <cell r="C55">
            <v>0</v>
          </cell>
        </row>
        <row r="56">
          <cell r="C56">
            <v>158130097.97834885</v>
          </cell>
        </row>
        <row r="58">
          <cell r="C58">
            <v>9585037.6140014324</v>
          </cell>
        </row>
        <row r="59">
          <cell r="C59">
            <v>157606.02291311507</v>
          </cell>
        </row>
        <row r="60">
          <cell r="C60">
            <v>-10580534.566608356</v>
          </cell>
        </row>
        <row r="61">
          <cell r="C61">
            <v>7429131.7690585507</v>
          </cell>
        </row>
        <row r="62">
          <cell r="C62">
            <v>-69160.793480658889</v>
          </cell>
        </row>
        <row r="63">
          <cell r="C63">
            <v>6522080.045884083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C23">
            <v>460433523.68936157</v>
          </cell>
        </row>
        <row r="24">
          <cell r="C24">
            <v>8474236.6323195733</v>
          </cell>
        </row>
        <row r="30">
          <cell r="C30">
            <v>27889364.656954065</v>
          </cell>
        </row>
        <row r="31">
          <cell r="C31">
            <v>513301.1900052916</v>
          </cell>
        </row>
        <row r="32">
          <cell r="C32">
            <v>-965354.28470949829</v>
          </cell>
        </row>
        <row r="33">
          <cell r="C33">
            <v>0</v>
          </cell>
        </row>
        <row r="34">
          <cell r="C34">
            <v>0</v>
          </cell>
        </row>
        <row r="41">
          <cell r="C41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C23">
            <v>469354666.87876683</v>
          </cell>
        </row>
        <row r="24">
          <cell r="C24">
            <v>4224192.0019089021</v>
          </cell>
        </row>
        <row r="25">
          <cell r="C25">
            <v>-15763470.55992623</v>
          </cell>
        </row>
        <row r="26">
          <cell r="C26">
            <v>17178201.738978993</v>
          </cell>
        </row>
        <row r="28">
          <cell r="C28">
            <v>474993590.0597285</v>
          </cell>
        </row>
        <row r="30">
          <cell r="C30">
            <v>27437311.562249858</v>
          </cell>
        </row>
        <row r="31">
          <cell r="C31">
            <v>246935.80406024875</v>
          </cell>
        </row>
        <row r="32">
          <cell r="C32">
            <v>-950858.33467906783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26733389.031631041</v>
          </cell>
        </row>
        <row r="37">
          <cell r="C37">
            <v>624398126.36601031</v>
          </cell>
        </row>
        <row r="38">
          <cell r="C38">
            <v>5704078.9844721369</v>
          </cell>
        </row>
        <row r="39">
          <cell r="C39">
            <v>-23156666.401507746</v>
          </cell>
        </row>
        <row r="40">
          <cell r="C40">
            <v>4871270.5838991543</v>
          </cell>
        </row>
        <row r="42">
          <cell r="C42">
            <v>611816809.53287387</v>
          </cell>
        </row>
        <row r="51">
          <cell r="C51">
            <v>157223165.63816437</v>
          </cell>
        </row>
        <row r="52">
          <cell r="C52">
            <v>1415848.4971015851</v>
          </cell>
        </row>
        <row r="53">
          <cell r="C53">
            <v>-15764534.714416966</v>
          </cell>
        </row>
        <row r="54">
          <cell r="C54">
            <v>11334190.990474267</v>
          </cell>
        </row>
        <row r="55">
          <cell r="C55">
            <v>0</v>
          </cell>
        </row>
        <row r="56">
          <cell r="C56">
            <v>154208670.41132322</v>
          </cell>
        </row>
        <row r="58">
          <cell r="C58">
            <v>8791572.0834821444</v>
          </cell>
        </row>
        <row r="59">
          <cell r="C59">
            <v>79356.24238282381</v>
          </cell>
        </row>
        <row r="60">
          <cell r="C60">
            <v>-2390485.7606964521</v>
          </cell>
        </row>
        <row r="61">
          <cell r="C61">
            <v>4727825.9272394143</v>
          </cell>
        </row>
        <row r="62">
          <cell r="C62">
            <v>0</v>
          </cell>
        </row>
        <row r="63">
          <cell r="C63">
            <v>11208268.492407931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C30">
            <v>28201098.519416638</v>
          </cell>
        </row>
        <row r="31">
          <cell r="C31">
            <v>538786.99104529095</v>
          </cell>
        </row>
        <row r="32">
          <cell r="C32">
            <v>-850520.85350786371</v>
          </cell>
        </row>
        <row r="35">
          <cell r="C35">
            <v>27889364.656954065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5">
          <cell r="C25">
            <v>-15456412.46609406</v>
          </cell>
        </row>
        <row r="26">
          <cell r="C26">
            <v>15903319.023179719</v>
          </cell>
        </row>
        <row r="28">
          <cell r="C28">
            <v>469354666.87876678</v>
          </cell>
        </row>
        <row r="35">
          <cell r="C35">
            <v>27437311.562249858</v>
          </cell>
        </row>
        <row r="37">
          <cell r="C37">
            <v>614563226.22848618</v>
          </cell>
        </row>
        <row r="38">
          <cell r="C38">
            <v>11310979.623837214</v>
          </cell>
        </row>
        <row r="39">
          <cell r="C39">
            <v>-22728668.389355641</v>
          </cell>
        </row>
        <row r="40">
          <cell r="C40">
            <v>21252588.903042521</v>
          </cell>
        </row>
        <row r="42">
          <cell r="C42">
            <v>624398126.36601031</v>
          </cell>
        </row>
        <row r="51">
          <cell r="C51">
            <v>151953320.63729697</v>
          </cell>
        </row>
        <row r="52">
          <cell r="C52">
            <v>2796686.8828950473</v>
          </cell>
        </row>
        <row r="53">
          <cell r="C53">
            <v>-15043957.057489736</v>
          </cell>
        </row>
        <row r="54">
          <cell r="C54">
            <v>17517115.175462112</v>
          </cell>
        </row>
        <row r="55">
          <cell r="C55">
            <v>0</v>
          </cell>
        </row>
        <row r="56">
          <cell r="C56">
            <v>157223165.6381644</v>
          </cell>
        </row>
        <row r="58">
          <cell r="C58">
            <v>6124657.3544203201</v>
          </cell>
        </row>
        <row r="59">
          <cell r="C59">
            <v>112723.75498933154</v>
          </cell>
        </row>
        <row r="60">
          <cell r="C60">
            <v>-2219137.1116815982</v>
          </cell>
        </row>
        <row r="61">
          <cell r="C61">
            <v>4799116.2670301432</v>
          </cell>
        </row>
        <row r="62">
          <cell r="C62">
            <v>-25788.181276053594</v>
          </cell>
        </row>
        <row r="63">
          <cell r="C63">
            <v>8791572.0834821425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85108199</v>
          </cell>
        </row>
      </sheetData>
      <sheetData sheetId="6" refreshError="1"/>
      <sheetData sheetId="7" refreshError="1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7">
          <cell r="C27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7">
          <cell r="C27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30726430.302345704</v>
          </cell>
        </row>
      </sheetData>
      <sheetData sheetId="9"/>
      <sheetData sheetId="10">
        <row r="41">
          <cell r="C41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27222588.454563338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727568639.00000012</v>
          </cell>
        </row>
      </sheetData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>
        <row r="25">
          <cell r="D25">
            <v>75000</v>
          </cell>
        </row>
      </sheetData>
      <sheetData sheetId="9">
        <row r="12">
          <cell r="D12">
            <v>1023.6623</v>
          </cell>
        </row>
      </sheetData>
      <sheetData sheetId="10"/>
      <sheetData sheetId="11"/>
      <sheetData sheetId="12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153556693.99000016</v>
          </cell>
        </row>
      </sheetData>
      <sheetData sheetId="6"/>
      <sheetData sheetId="7">
        <row r="23">
          <cell r="C23">
            <v>1652192225.695756</v>
          </cell>
        </row>
        <row r="24">
          <cell r="C24">
            <v>31541851.581464358</v>
          </cell>
        </row>
        <row r="25">
          <cell r="C25">
            <v>-82153309.909747154</v>
          </cell>
        </row>
        <row r="26">
          <cell r="C26">
            <v>60682622.076222368</v>
          </cell>
        </row>
        <row r="27">
          <cell r="C27">
            <v>-6371871.5549768442</v>
          </cell>
        </row>
        <row r="28">
          <cell r="C28">
            <v>1655891517.8887186</v>
          </cell>
        </row>
        <row r="30">
          <cell r="C30">
            <v>204661264.55323327</v>
          </cell>
        </row>
        <row r="31">
          <cell r="C31">
            <v>3907169.5960162627</v>
          </cell>
        </row>
        <row r="32">
          <cell r="C32">
            <v>-7695989.5168883353</v>
          </cell>
        </row>
        <row r="33">
          <cell r="C33">
            <v>69027.790239652022</v>
          </cell>
        </row>
        <row r="34">
          <cell r="C34">
            <v>0</v>
          </cell>
        </row>
        <row r="35">
          <cell r="C35">
            <v>200941472.42260084</v>
          </cell>
        </row>
        <row r="37">
          <cell r="C37">
            <v>2918995204.5704861</v>
          </cell>
        </row>
        <row r="38">
          <cell r="C38">
            <v>55726272.087254614</v>
          </cell>
        </row>
        <row r="39">
          <cell r="C39">
            <v>-116805093.75379944</v>
          </cell>
        </row>
        <row r="40">
          <cell r="C40">
            <v>130346396.09103234</v>
          </cell>
        </row>
        <row r="41">
          <cell r="C41">
            <v>-42460599.569176264</v>
          </cell>
        </row>
        <row r="42">
          <cell r="C42">
            <v>2945802179.4257975</v>
          </cell>
        </row>
        <row r="51">
          <cell r="C51">
            <v>333739117.92342961</v>
          </cell>
        </row>
        <row r="52">
          <cell r="C52">
            <v>6371383.1603563689</v>
          </cell>
        </row>
        <row r="53">
          <cell r="C53">
            <v>-28081937.343154889</v>
          </cell>
        </row>
        <row r="54">
          <cell r="C54">
            <v>14068971.896658976</v>
          </cell>
        </row>
        <row r="55">
          <cell r="C55">
            <v>-12413340.170960711</v>
          </cell>
        </row>
        <row r="56">
          <cell r="C56">
            <v>313684195.46632928</v>
          </cell>
        </row>
        <row r="58">
          <cell r="C58">
            <v>64530530.166011259</v>
          </cell>
        </row>
        <row r="59">
          <cell r="C59">
            <v>1231946.484987485</v>
          </cell>
        </row>
        <row r="60">
          <cell r="C60">
            <v>-30302636.416508693</v>
          </cell>
        </row>
        <row r="61">
          <cell r="C61">
            <v>26696178.290992223</v>
          </cell>
        </row>
        <row r="62">
          <cell r="C62">
            <v>-4810349.4990142277</v>
          </cell>
        </row>
        <row r="63">
          <cell r="C63">
            <v>57345669.026468046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89639633</v>
          </cell>
        </row>
      </sheetData>
      <sheetData sheetId="6" refreshError="1"/>
      <sheetData sheetId="7" refreshError="1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750080688.41414809</v>
          </cell>
        </row>
      </sheetData>
      <sheetData sheetId="8">
        <row r="56">
          <cell r="C56">
            <v>154447845.15999949</v>
          </cell>
        </row>
      </sheetData>
      <sheetData sheetId="9" refreshError="1"/>
      <sheetData sheetId="10">
        <row r="23">
          <cell r="C23">
            <v>1739641192.015425</v>
          </cell>
        </row>
        <row r="24">
          <cell r="C24">
            <v>31037309.402594745</v>
          </cell>
        </row>
        <row r="25">
          <cell r="C25">
            <v>-83846466.011801556</v>
          </cell>
        </row>
        <row r="26">
          <cell r="C26">
            <v>98557430.233420059</v>
          </cell>
        </row>
        <row r="27">
          <cell r="C27">
            <v>0</v>
          </cell>
        </row>
        <row r="28">
          <cell r="C28">
            <v>1785389465.6396384</v>
          </cell>
        </row>
        <row r="30">
          <cell r="C30">
            <v>200872444.6323612</v>
          </cell>
        </row>
        <row r="31">
          <cell r="C31">
            <v>3583808.1111929063</v>
          </cell>
        </row>
        <row r="32">
          <cell r="C32">
            <v>-7672174.5554556027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196784078.18809852</v>
          </cell>
        </row>
        <row r="37">
          <cell r="C37">
            <v>2938475380.3232799</v>
          </cell>
        </row>
        <row r="38">
          <cell r="C38">
            <v>52425965.750638664</v>
          </cell>
        </row>
        <row r="39">
          <cell r="C39">
            <v>-119018766.38757282</v>
          </cell>
        </row>
        <row r="40">
          <cell r="C40">
            <v>106242195.79112816</v>
          </cell>
        </row>
        <row r="41">
          <cell r="C41">
            <v>0</v>
          </cell>
        </row>
        <row r="42">
          <cell r="C42">
            <v>2978124775.4774737</v>
          </cell>
        </row>
        <row r="51">
          <cell r="C51">
            <v>368623468.83130503</v>
          </cell>
        </row>
        <row r="52">
          <cell r="C52">
            <v>6576689.8988636434</v>
          </cell>
        </row>
        <row r="53">
          <cell r="C53">
            <v>-27601372.351908486</v>
          </cell>
        </row>
        <row r="54">
          <cell r="C54">
            <v>29492744.296866234</v>
          </cell>
        </row>
        <row r="55">
          <cell r="C55">
            <v>0</v>
          </cell>
        </row>
        <row r="56">
          <cell r="C56">
            <v>377091530.67512643</v>
          </cell>
        </row>
        <row r="58">
          <cell r="C58">
            <v>66108684.612442218</v>
          </cell>
        </row>
        <row r="59">
          <cell r="C59">
            <v>1179459.1367072721</v>
          </cell>
        </row>
        <row r="60">
          <cell r="C60">
            <v>-17828983.842469502</v>
          </cell>
        </row>
        <row r="61">
          <cell r="C61">
            <v>29441365.26667615</v>
          </cell>
        </row>
        <row r="62">
          <cell r="C62">
            <v>-3424883.9033833793</v>
          </cell>
        </row>
        <row r="63">
          <cell r="C63">
            <v>75475641.269972771</v>
          </cell>
        </row>
      </sheetData>
      <sheetData sheetId="11">
        <row r="25">
          <cell r="D25">
            <v>74400</v>
          </cell>
        </row>
      </sheetData>
      <sheetData sheetId="12">
        <row r="12">
          <cell r="D12">
            <v>1022.8770999298056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161451859</v>
          </cell>
        </row>
      </sheetData>
      <sheetData sheetId="9" refreshError="1"/>
      <sheetData sheetId="10" refreshError="1">
        <row r="23">
          <cell r="C23">
            <v>1785389466</v>
          </cell>
        </row>
        <row r="24">
          <cell r="C24">
            <v>32859929</v>
          </cell>
        </row>
        <row r="25">
          <cell r="C25">
            <v>-86166072</v>
          </cell>
        </row>
        <row r="26">
          <cell r="C26">
            <v>70752310</v>
          </cell>
        </row>
        <row r="27">
          <cell r="C27">
            <v>0</v>
          </cell>
        </row>
        <row r="28">
          <cell r="C28">
            <v>1802835633</v>
          </cell>
        </row>
        <row r="30">
          <cell r="C30">
            <v>196784078</v>
          </cell>
        </row>
        <row r="31">
          <cell r="C31">
            <v>3621793</v>
          </cell>
        </row>
        <row r="32">
          <cell r="C32">
            <v>-7809059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192596812</v>
          </cell>
        </row>
        <row r="37">
          <cell r="C37">
            <v>2978124775</v>
          </cell>
        </row>
        <row r="38">
          <cell r="C38">
            <v>54812112</v>
          </cell>
        </row>
        <row r="39">
          <cell r="C39">
            <v>-123536922</v>
          </cell>
        </row>
        <row r="40">
          <cell r="C40">
            <v>79438016</v>
          </cell>
        </row>
        <row r="41">
          <cell r="C41">
            <v>0</v>
          </cell>
        </row>
        <row r="42">
          <cell r="C42">
            <v>2988837981</v>
          </cell>
        </row>
        <row r="51">
          <cell r="C51">
            <v>377091531</v>
          </cell>
        </row>
        <row r="52">
          <cell r="C52">
            <v>6940335</v>
          </cell>
        </row>
        <row r="53">
          <cell r="C53">
            <v>-29772077</v>
          </cell>
        </row>
        <row r="54">
          <cell r="C54">
            <v>36318783</v>
          </cell>
        </row>
        <row r="55">
          <cell r="C55">
            <v>0</v>
          </cell>
        </row>
        <row r="56">
          <cell r="C56">
            <v>390578572</v>
          </cell>
        </row>
        <row r="58">
          <cell r="C58">
            <v>75475641</v>
          </cell>
        </row>
        <row r="59">
          <cell r="C59">
            <v>1389122</v>
          </cell>
        </row>
        <row r="60">
          <cell r="C60">
            <v>-27407937</v>
          </cell>
        </row>
        <row r="61">
          <cell r="C61">
            <v>27091231</v>
          </cell>
        </row>
        <row r="62">
          <cell r="C62">
            <v>-2198679</v>
          </cell>
        </row>
        <row r="63">
          <cell r="C63">
            <v>74349378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168541965</v>
          </cell>
        </row>
      </sheetData>
      <sheetData sheetId="9"/>
      <sheetData sheetId="10">
        <row r="23">
          <cell r="C23">
            <v>1802835632</v>
          </cell>
        </row>
        <row r="24">
          <cell r="C24">
            <v>15514937</v>
          </cell>
        </row>
        <row r="25">
          <cell r="C25">
            <v>-88153254</v>
          </cell>
        </row>
        <row r="26">
          <cell r="C26">
            <v>53936811</v>
          </cell>
        </row>
        <row r="27">
          <cell r="C27">
            <v>0</v>
          </cell>
        </row>
        <row r="28">
          <cell r="C28">
            <v>1784134126</v>
          </cell>
        </row>
        <row r="30">
          <cell r="C30">
            <v>192596812</v>
          </cell>
        </row>
        <row r="31">
          <cell r="C31">
            <v>1657460</v>
          </cell>
        </row>
        <row r="32">
          <cell r="C32">
            <v>-7952788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186301484</v>
          </cell>
        </row>
        <row r="37">
          <cell r="C37">
            <v>2988837982</v>
          </cell>
        </row>
        <row r="38">
          <cell r="C38">
            <v>25721497</v>
          </cell>
        </row>
        <row r="39">
          <cell r="C39">
            <v>-128353208</v>
          </cell>
        </row>
        <row r="40">
          <cell r="C40">
            <v>96746768</v>
          </cell>
        </row>
        <row r="41">
          <cell r="C41">
            <v>0</v>
          </cell>
        </row>
        <row r="42">
          <cell r="C42">
            <v>2982953039</v>
          </cell>
        </row>
        <row r="51">
          <cell r="C51">
            <v>390161481</v>
          </cell>
        </row>
        <row r="52">
          <cell r="C52">
            <v>3357672</v>
          </cell>
        </row>
        <row r="53">
          <cell r="C53">
            <v>-34265452</v>
          </cell>
        </row>
        <row r="54">
          <cell r="C54">
            <v>29674577</v>
          </cell>
        </row>
        <row r="55">
          <cell r="C55">
            <v>0</v>
          </cell>
        </row>
        <row r="56">
          <cell r="C56">
            <v>388928278</v>
          </cell>
        </row>
        <row r="58">
          <cell r="C58">
            <v>74349379</v>
          </cell>
        </row>
        <row r="59">
          <cell r="C59">
            <v>639840</v>
          </cell>
        </row>
        <row r="60">
          <cell r="C60">
            <v>-31235584</v>
          </cell>
        </row>
        <row r="61">
          <cell r="C61">
            <v>27810493</v>
          </cell>
        </row>
        <row r="62">
          <cell r="C62">
            <v>-3910619</v>
          </cell>
        </row>
        <row r="63">
          <cell r="C63">
            <v>67653509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 refreshError="1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P2">
            <v>43282</v>
          </cell>
        </row>
        <row r="3">
          <cell r="P3">
            <v>2.7157053639846742E-2</v>
          </cell>
        </row>
        <row r="4">
          <cell r="P4">
            <v>2.1044425754601637E-3</v>
          </cell>
        </row>
        <row r="5">
          <cell r="P5">
            <v>2.5000000000000001E-2</v>
          </cell>
        </row>
        <row r="6">
          <cell r="P6">
            <v>1.4985168476461367E-2</v>
          </cell>
        </row>
        <row r="7">
          <cell r="P7">
            <v>4.2142222116308109E-2</v>
          </cell>
        </row>
        <row r="8">
          <cell r="P8">
            <v>1.6724119137861759E-2</v>
          </cell>
        </row>
        <row r="9">
          <cell r="P9">
            <v>6.5000000000000002E-2</v>
          </cell>
        </row>
        <row r="10">
          <cell r="P10">
            <v>0.3</v>
          </cell>
        </row>
        <row r="11">
          <cell r="P11">
            <v>0.22034793272461239</v>
          </cell>
        </row>
        <row r="12">
          <cell r="P12">
            <v>0.29999999999990945</v>
          </cell>
        </row>
        <row r="13">
          <cell r="P13">
            <v>0.4</v>
          </cell>
        </row>
        <row r="14">
          <cell r="P14">
            <v>0.4</v>
          </cell>
        </row>
        <row r="15">
          <cell r="P15">
            <v>0.6</v>
          </cell>
        </row>
        <row r="16">
          <cell r="P16">
            <v>0.7</v>
          </cell>
        </row>
        <row r="19">
          <cell r="P19">
            <v>7.2657053639846744E-2</v>
          </cell>
        </row>
        <row r="20">
          <cell r="P20">
            <v>4.649468647789945E-2</v>
          </cell>
        </row>
        <row r="21">
          <cell r="P21">
            <v>5.434815472572356E-2</v>
          </cell>
        </row>
        <row r="22">
          <cell r="P22">
            <v>2.8632346073876838E-2</v>
          </cell>
        </row>
        <row r="23">
          <cell r="P23">
            <v>4.3810723784032897E-2</v>
          </cell>
        </row>
        <row r="24">
          <cell r="P24">
            <v>1.8351925642958955E-2</v>
          </cell>
        </row>
        <row r="25">
          <cell r="P25">
            <v>5.8775901166859795E-2</v>
          </cell>
        </row>
        <row r="26">
          <cell r="P26">
            <v>3.2952098699375432E-2</v>
          </cell>
        </row>
        <row r="27">
          <cell r="P27">
            <v>4.4277464411362349E-3</v>
          </cell>
        </row>
        <row r="28">
          <cell r="P28">
            <v>4.3197526254985935E-3</v>
          </cell>
        </row>
        <row r="32">
          <cell r="P32">
            <v>43466</v>
          </cell>
        </row>
        <row r="33">
          <cell r="P33">
            <v>2.6902325670498089E-2</v>
          </cell>
        </row>
        <row r="34">
          <cell r="P34">
            <v>1.8559274834129003E-3</v>
          </cell>
        </row>
        <row r="35">
          <cell r="P35">
            <v>2.5000000000000001E-2</v>
          </cell>
        </row>
        <row r="36">
          <cell r="P36">
            <v>1.4987452929578763E-2</v>
          </cell>
        </row>
        <row r="37">
          <cell r="P37">
            <v>4.1889778600076852E-2</v>
          </cell>
        </row>
        <row r="38">
          <cell r="P38">
            <v>1.6477832780563029E-2</v>
          </cell>
        </row>
        <row r="39">
          <cell r="P39">
            <v>6.5000000000000002E-2</v>
          </cell>
        </row>
        <row r="40">
          <cell r="P40">
            <v>0.3</v>
          </cell>
        </row>
        <row r="41">
          <cell r="P41">
            <v>0.22034793272461239</v>
          </cell>
        </row>
        <row r="42">
          <cell r="P42">
            <v>0.29999999999990945</v>
          </cell>
        </row>
        <row r="43">
          <cell r="P43">
            <v>0.4</v>
          </cell>
        </row>
        <row r="44">
          <cell r="P44">
            <v>0.4</v>
          </cell>
        </row>
        <row r="45">
          <cell r="P45">
            <v>0.6</v>
          </cell>
        </row>
        <row r="46">
          <cell r="P46">
            <v>0.7</v>
          </cell>
        </row>
        <row r="49">
          <cell r="P49">
            <v>7.2402325670498091E-2</v>
          </cell>
        </row>
        <row r="50">
          <cell r="P50">
            <v>4.6246171385851742E-2</v>
          </cell>
        </row>
        <row r="51">
          <cell r="P51">
            <v>5.4094797428245342E-2</v>
          </cell>
        </row>
        <row r="52">
          <cell r="P52">
            <v>2.8385168222678517E-2</v>
          </cell>
        </row>
        <row r="53">
          <cell r="P53">
            <v>4.3613155127593693E-2</v>
          </cell>
        </row>
        <row r="54">
          <cell r="P54">
            <v>1.8159175734237865E-2</v>
          </cell>
        </row>
        <row r="55">
          <cell r="P55">
            <v>5.8507020657205491E-2</v>
          </cell>
        </row>
        <row r="56">
          <cell r="P56">
            <v>3.268977625093239E-2</v>
          </cell>
        </row>
        <row r="57">
          <cell r="P57">
            <v>4.4122232289601493E-3</v>
          </cell>
        </row>
        <row r="58">
          <cell r="P58">
            <v>4.3046080282538729E-3</v>
          </cell>
        </row>
        <row r="62">
          <cell r="P62">
            <v>43191</v>
          </cell>
        </row>
        <row r="63">
          <cell r="P63">
            <v>2.6621869731800762E-2</v>
          </cell>
        </row>
        <row r="64">
          <cell r="P64">
            <v>1.5823119334643643E-3</v>
          </cell>
        </row>
        <row r="65">
          <cell r="P65">
            <v>2.5000000000000001E-2</v>
          </cell>
        </row>
        <row r="66">
          <cell r="P66">
            <v>1.5973800424191237E-2</v>
          </cell>
        </row>
        <row r="67">
          <cell r="P67">
            <v>4.2595670155991999E-2</v>
          </cell>
        </row>
        <row r="68">
          <cell r="P68">
            <v>1.7166507469260628E-2</v>
          </cell>
        </row>
        <row r="69">
          <cell r="P69">
            <v>6.5000000000000002E-2</v>
          </cell>
        </row>
        <row r="70">
          <cell r="P70">
            <v>0.3</v>
          </cell>
        </row>
        <row r="71">
          <cell r="P71">
            <v>0.22034793272461239</v>
          </cell>
        </row>
        <row r="72">
          <cell r="P72">
            <v>0.29999999999990945</v>
          </cell>
        </row>
        <row r="73">
          <cell r="P73">
            <v>0.4</v>
          </cell>
        </row>
        <row r="74">
          <cell r="P74">
            <v>0.4</v>
          </cell>
        </row>
        <row r="75">
          <cell r="P75">
            <v>0.6</v>
          </cell>
        </row>
        <row r="76">
          <cell r="P76">
            <v>0.7</v>
          </cell>
        </row>
        <row r="79">
          <cell r="P79">
            <v>7.2121869731800764E-2</v>
          </cell>
        </row>
        <row r="80">
          <cell r="P80">
            <v>4.5972555835903206E-2</v>
          </cell>
        </row>
        <row r="81">
          <cell r="P81">
            <v>5.4406149986315502E-2</v>
          </cell>
        </row>
        <row r="82">
          <cell r="P82">
            <v>2.868892681591766E-2</v>
          </cell>
        </row>
        <row r="83">
          <cell r="P83">
            <v>4.3808841261392818E-2</v>
          </cell>
        </row>
        <row r="84">
          <cell r="P84">
            <v>1.8350089035505279E-2</v>
          </cell>
        </row>
        <row r="85">
          <cell r="P85">
            <v>5.880128213158517E-2</v>
          </cell>
        </row>
        <row r="86">
          <cell r="P86">
            <v>3.2976860616180659E-2</v>
          </cell>
        </row>
        <row r="87">
          <cell r="P87">
            <v>4.3951321452696673E-3</v>
          </cell>
        </row>
        <row r="88">
          <cell r="P88">
            <v>4.2879338002629989E-3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2018 Guideline"/>
      <sheetName val="WACC - annual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2">
          <cell r="Q2">
            <v>43647</v>
          </cell>
          <cell r="R2">
            <v>44013</v>
          </cell>
        </row>
        <row r="32">
          <cell r="Q32">
            <v>43831</v>
          </cell>
          <cell r="R32">
            <v>44197</v>
          </cell>
        </row>
        <row r="62">
          <cell r="Q62">
            <v>43556</v>
          </cell>
          <cell r="R62">
            <v>43922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Full2018Instrumen"/>
      <sheetName val="WACC - annual 2018 Guideline"/>
      <sheetName val="Tables"/>
      <sheetName val="WACC - annual"/>
      <sheetName val="WACC - daily Full2018Instrumen 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3">
          <cell r="Q3">
            <v>2.2606862068965519E-2</v>
          </cell>
          <cell r="R3">
            <v>1.0552530534351149E-2</v>
          </cell>
        </row>
        <row r="4">
          <cell r="Q4">
            <v>-2.3347687132043715E-3</v>
          </cell>
          <cell r="R4">
            <v>-1.4095092161608425E-2</v>
          </cell>
        </row>
        <row r="5">
          <cell r="Q5">
            <v>2.5000000000000001E-2</v>
          </cell>
          <cell r="R5">
            <v>2.5000000000000001E-2</v>
          </cell>
        </row>
        <row r="6">
          <cell r="Q6">
            <v>1.9209491222851746E-2</v>
          </cell>
          <cell r="R6">
            <v>1.8593402691058497E-2</v>
          </cell>
        </row>
        <row r="7">
          <cell r="Q7">
            <v>4.1816353291817265E-2</v>
          </cell>
          <cell r="R7">
            <v>2.9145933225409645E-2</v>
          </cell>
        </row>
        <row r="8">
          <cell r="Q8">
            <v>1.6406198333480226E-2</v>
          </cell>
          <cell r="R8">
            <v>4.0448129028387569E-3</v>
          </cell>
        </row>
        <row r="9">
          <cell r="Q9">
            <v>6.0999999999999999E-2</v>
          </cell>
          <cell r="R9">
            <v>6.0999999999999999E-2</v>
          </cell>
        </row>
        <row r="10">
          <cell r="Q10">
            <v>0.3</v>
          </cell>
          <cell r="R10">
            <v>0.3</v>
          </cell>
        </row>
        <row r="11">
          <cell r="Q11">
            <v>0.22034793272461239</v>
          </cell>
          <cell r="R11">
            <v>0.22034793272461239</v>
          </cell>
        </row>
        <row r="12">
          <cell r="Q12">
            <v>0.29999999999990945</v>
          </cell>
          <cell r="R12">
            <v>0.29999999999990945</v>
          </cell>
        </row>
        <row r="13">
          <cell r="Q13">
            <v>0.58499999999999996</v>
          </cell>
          <cell r="R13">
            <v>0.58499999999999996</v>
          </cell>
        </row>
        <row r="14">
          <cell r="Q14">
            <v>0.4</v>
          </cell>
          <cell r="R14">
            <v>0.4</v>
          </cell>
        </row>
        <row r="15">
          <cell r="Q15">
            <v>0.6</v>
          </cell>
          <cell r="R15">
            <v>0.6</v>
          </cell>
        </row>
        <row r="16">
          <cell r="Q16">
            <v>0.6</v>
          </cell>
          <cell r="R16">
            <v>0.6</v>
          </cell>
        </row>
        <row r="19">
          <cell r="Q19">
            <v>5.920686206896552E-2</v>
          </cell>
          <cell r="R19">
            <v>4.7152530534351152E-2</v>
          </cell>
        </row>
        <row r="20">
          <cell r="Q20">
            <v>3.3372548359966281E-2</v>
          </cell>
          <cell r="R20">
            <v>2.1612224911562228E-2</v>
          </cell>
        </row>
        <row r="21">
          <cell r="Q21">
            <v>4.8772556802676573E-2</v>
          </cell>
          <cell r="R21">
            <v>3.634857214898625E-2</v>
          </cell>
        </row>
        <row r="22">
          <cell r="Q22">
            <v>2.3192738344074648E-2</v>
          </cell>
          <cell r="R22">
            <v>1.1071777706328145E-2</v>
          </cell>
        </row>
        <row r="23">
          <cell r="Q23">
            <v>3.788556608278533E-2</v>
          </cell>
          <cell r="R23">
            <v>2.8426352104184538E-2</v>
          </cell>
        </row>
        <row r="24">
          <cell r="Q24">
            <v>1.2571283983205284E-2</v>
          </cell>
          <cell r="R24">
            <v>3.342782540667999E-3</v>
          </cell>
        </row>
        <row r="25">
          <cell r="Q25">
            <v>5.1156179978500596E-2</v>
          </cell>
          <cell r="R25">
            <v>3.8246897117627729E-2</v>
          </cell>
        </row>
        <row r="26">
          <cell r="Q26">
            <v>2.5518224369268871E-2</v>
          </cell>
          <cell r="R26">
            <v>1.2923802065978318E-2</v>
          </cell>
        </row>
        <row r="27">
          <cell r="Q27">
            <v>2.3836231758240234E-3</v>
          </cell>
          <cell r="R27">
            <v>1.8983249686414794E-3</v>
          </cell>
        </row>
        <row r="28">
          <cell r="Q28">
            <v>2.3254860251942233E-3</v>
          </cell>
          <cell r="R28">
            <v>1.8520243596501732E-3</v>
          </cell>
        </row>
        <row r="33">
          <cell r="Q33">
            <v>1.5094363984674335E-2</v>
          </cell>
          <cell r="R33">
            <v>9.3841374045801531E-3</v>
          </cell>
        </row>
        <row r="34">
          <cell r="Q34">
            <v>-9.6640351369029487E-3</v>
          </cell>
          <cell r="R34">
            <v>-1.5234987897970398E-2</v>
          </cell>
        </row>
        <row r="35">
          <cell r="Q35">
            <v>2.5000000000000001E-2</v>
          </cell>
          <cell r="R35">
            <v>2.5000000000000001E-2</v>
          </cell>
        </row>
        <row r="36">
          <cell r="Q36">
            <v>1.8493444693935719E-2</v>
          </cell>
          <cell r="R36">
            <v>1.675955627860256E-2</v>
          </cell>
        </row>
        <row r="37">
          <cell r="Q37">
            <v>3.3587808678610054E-2</v>
          </cell>
          <cell r="R37">
            <v>2.6143693683182711E-2</v>
          </cell>
        </row>
        <row r="38">
          <cell r="Q38">
            <v>8.3783499303513587E-3</v>
          </cell>
          <cell r="R38">
            <v>1.1157987153003202E-3</v>
          </cell>
        </row>
        <row r="39">
          <cell r="Q39">
            <v>6.0999999999999999E-2</v>
          </cell>
          <cell r="R39">
            <v>6.0999999999999999E-2</v>
          </cell>
        </row>
        <row r="40">
          <cell r="Q40">
            <v>0.3</v>
          </cell>
          <cell r="R40">
            <v>0.3</v>
          </cell>
        </row>
        <row r="41">
          <cell r="Q41">
            <v>0.22034793272461239</v>
          </cell>
          <cell r="R41">
            <v>0.22034793272461239</v>
          </cell>
        </row>
        <row r="42">
          <cell r="Q42">
            <v>0.29999999999990945</v>
          </cell>
          <cell r="R42">
            <v>0.29999999999990945</v>
          </cell>
        </row>
        <row r="43">
          <cell r="Q43">
            <v>0.58499999999999996</v>
          </cell>
          <cell r="R43">
            <v>0.58499999999999996</v>
          </cell>
        </row>
        <row r="44">
          <cell r="Q44">
            <v>0.4</v>
          </cell>
          <cell r="R44">
            <v>0.4</v>
          </cell>
        </row>
        <row r="45">
          <cell r="Q45">
            <v>0.6</v>
          </cell>
          <cell r="R45">
            <v>0.6</v>
          </cell>
        </row>
        <row r="46">
          <cell r="Q46">
            <v>0.6</v>
          </cell>
          <cell r="R46">
            <v>0.6</v>
          </cell>
        </row>
        <row r="49">
          <cell r="Q49">
            <v>5.1694363984674335E-2</v>
          </cell>
          <cell r="R49">
            <v>4.5984137404580155E-2</v>
          </cell>
        </row>
        <row r="50">
          <cell r="Q50">
            <v>2.6043281936267704E-2</v>
          </cell>
          <cell r="R50">
            <v>2.0472329175200255E-2</v>
          </cell>
        </row>
        <row r="51">
          <cell r="Q51">
            <v>4.0830430801035766E-2</v>
          </cell>
          <cell r="R51">
            <v>3.4079871171741688E-2</v>
          </cell>
        </row>
        <row r="52">
          <cell r="Q52">
            <v>1.5444322732717897E-2</v>
          </cell>
          <cell r="R52">
            <v>8.8584108992602953E-3</v>
          </cell>
        </row>
        <row r="53">
          <cell r="Q53">
            <v>3.1850919699732312E-2</v>
          </cell>
          <cell r="R53">
            <v>2.6764361693409497E-2</v>
          </cell>
        </row>
        <row r="54">
          <cell r="Q54">
            <v>6.6838240972999508E-3</v>
          </cell>
          <cell r="R54">
            <v>1.7213284813750729E-3</v>
          </cell>
        </row>
        <row r="55">
          <cell r="Q55">
            <v>4.2911606525393921E-2</v>
          </cell>
          <cell r="R55">
            <v>3.5931157522809558E-2</v>
          </cell>
        </row>
        <row r="56">
          <cell r="Q56">
            <v>1.7474738073555152E-2</v>
          </cell>
          <cell r="R56">
            <v>1.0664543924692405E-2</v>
          </cell>
        </row>
        <row r="57">
          <cell r="Q57">
            <v>2.0811757243581544E-3</v>
          </cell>
          <cell r="R57">
            <v>1.8512863510678698E-3</v>
          </cell>
        </row>
        <row r="58">
          <cell r="Q58">
            <v>2.0304153408372549E-3</v>
          </cell>
          <cell r="R58">
            <v>1.8061330254321092E-3</v>
          </cell>
        </row>
        <row r="63">
          <cell r="Q63">
            <v>2.5319478927203053E-2</v>
          </cell>
          <cell r="R63">
            <v>1.2395946564885485E-2</v>
          </cell>
        </row>
        <row r="64">
          <cell r="Q64">
            <v>3.1168675824710945E-4</v>
          </cell>
          <cell r="R64">
            <v>-1.2296637497672624E-2</v>
          </cell>
        </row>
        <row r="65">
          <cell r="Q65">
            <v>2.5000000000000001E-2</v>
          </cell>
          <cell r="R65">
            <v>2.5000000000000001E-2</v>
          </cell>
        </row>
        <row r="66">
          <cell r="Q66">
            <v>1.8799788580512091E-2</v>
          </cell>
          <cell r="R66">
            <v>1.7842233900480155E-2</v>
          </cell>
        </row>
        <row r="67">
          <cell r="Q67">
            <v>4.4119267507715144E-2</v>
          </cell>
          <cell r="R67">
            <v>3.0238180465365638E-2</v>
          </cell>
        </row>
        <row r="68">
          <cell r="Q68">
            <v>1.865294390996608E-2</v>
          </cell>
          <cell r="R68">
            <v>5.1104199662104222E-3</v>
          </cell>
        </row>
        <row r="69">
          <cell r="Q69">
            <v>6.0999999999999999E-2</v>
          </cell>
          <cell r="R69">
            <v>6.0999999999999999E-2</v>
          </cell>
        </row>
        <row r="70">
          <cell r="Q70">
            <v>0.3</v>
          </cell>
          <cell r="R70">
            <v>0.3</v>
          </cell>
        </row>
        <row r="71">
          <cell r="Q71">
            <v>0.22034793272461239</v>
          </cell>
          <cell r="R71">
            <v>0.22034793272461239</v>
          </cell>
        </row>
        <row r="72">
          <cell r="Q72">
            <v>0.29999999999990945</v>
          </cell>
          <cell r="R72">
            <v>0.29999999999990945</v>
          </cell>
        </row>
        <row r="73">
          <cell r="Q73">
            <v>0.58499999999999996</v>
          </cell>
          <cell r="R73">
            <v>0.58499999999999996</v>
          </cell>
        </row>
        <row r="74">
          <cell r="Q74">
            <v>0.4</v>
          </cell>
          <cell r="R74">
            <v>0.4</v>
          </cell>
        </row>
        <row r="75">
          <cell r="Q75">
            <v>0.6</v>
          </cell>
          <cell r="R75">
            <v>0.6</v>
          </cell>
        </row>
        <row r="76">
          <cell r="Q76">
            <v>0.6</v>
          </cell>
          <cell r="R76">
            <v>0.6</v>
          </cell>
        </row>
        <row r="79">
          <cell r="Q79">
            <v>6.191947892720305E-2</v>
          </cell>
          <cell r="R79">
            <v>4.8995946564885484E-2</v>
          </cell>
        </row>
        <row r="80">
          <cell r="Q80">
            <v>3.6019003831417651E-2</v>
          </cell>
          <cell r="R80">
            <v>2.3410679575498028E-2</v>
          </cell>
        </row>
        <row r="81">
          <cell r="Q81">
            <v>5.1239352075510308E-2</v>
          </cell>
          <cell r="R81">
            <v>3.7741286905173574E-2</v>
          </cell>
        </row>
        <row r="82">
          <cell r="Q82">
            <v>2.5599367878546709E-2</v>
          </cell>
          <cell r="R82">
            <v>1.2430523809925466E-2</v>
          </cell>
        </row>
        <row r="83">
          <cell r="Q83">
            <v>3.9783893146247098E-2</v>
          </cell>
          <cell r="R83">
            <v>2.9517846700793209E-2</v>
          </cell>
        </row>
        <row r="84">
          <cell r="Q84">
            <v>1.4423310386582511E-2</v>
          </cell>
          <cell r="R84">
            <v>4.4076553178471478E-3</v>
          </cell>
        </row>
        <row r="85">
          <cell r="Q85">
            <v>5.3732183140157999E-2</v>
          </cell>
          <cell r="R85">
            <v>3.9713826399285924E-2</v>
          </cell>
        </row>
        <row r="86">
          <cell r="Q86">
            <v>2.8031398185520029E-2</v>
          </cell>
          <cell r="R86">
            <v>1.4354952584669345E-2</v>
          </cell>
        </row>
        <row r="87">
          <cell r="Q87">
            <v>2.4928310646476909E-3</v>
          </cell>
          <cell r="R87">
            <v>1.9725394941123506E-3</v>
          </cell>
        </row>
        <row r="88">
          <cell r="Q88">
            <v>2.43203030697332E-3</v>
          </cell>
          <cell r="R88">
            <v>1.924428774743879E-3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93127422</v>
          </cell>
        </row>
      </sheetData>
      <sheetData sheetId="6"/>
      <sheetData sheetId="7">
        <row r="23">
          <cell r="C23">
            <v>496340282.49649805</v>
          </cell>
        </row>
        <row r="24">
          <cell r="C24">
            <v>9138524.7912073899</v>
          </cell>
        </row>
        <row r="25">
          <cell r="C25">
            <v>-20921991.690412894</v>
          </cell>
        </row>
        <row r="26">
          <cell r="C26">
            <v>60167689.490520991</v>
          </cell>
        </row>
        <row r="27">
          <cell r="C27">
            <v>0</v>
          </cell>
        </row>
        <row r="28">
          <cell r="C28">
            <v>544724505.0878135</v>
          </cell>
        </row>
        <row r="30">
          <cell r="C30">
            <v>104267203.69020133</v>
          </cell>
        </row>
        <row r="31">
          <cell r="C31">
            <v>1986321.1152128363</v>
          </cell>
        </row>
        <row r="32">
          <cell r="C32">
            <v>-3298667.9781215694</v>
          </cell>
        </row>
        <row r="33">
          <cell r="C33">
            <v>880539.67058753385</v>
          </cell>
        </row>
        <row r="34">
          <cell r="C34">
            <v>0</v>
          </cell>
        </row>
        <row r="35">
          <cell r="C35">
            <v>103835396.49788015</v>
          </cell>
        </row>
        <row r="37">
          <cell r="C37">
            <v>1054134815.362905</v>
          </cell>
        </row>
        <row r="38">
          <cell r="C38">
            <v>19267755.085564889</v>
          </cell>
        </row>
        <row r="39">
          <cell r="C39">
            <v>-31734143.689400062</v>
          </cell>
        </row>
        <row r="40">
          <cell r="C40">
            <v>84595710.758357003</v>
          </cell>
        </row>
        <row r="41">
          <cell r="C41">
            <v>0</v>
          </cell>
        </row>
        <row r="42">
          <cell r="C42">
            <v>1126264137.5174267</v>
          </cell>
        </row>
        <row r="51">
          <cell r="C51">
            <v>433037144.72996283</v>
          </cell>
        </row>
        <row r="52">
          <cell r="C52">
            <v>8809972.388325084</v>
          </cell>
        </row>
        <row r="53">
          <cell r="C53">
            <v>-35255860.78945858</v>
          </cell>
        </row>
        <row r="54">
          <cell r="C54">
            <v>27117242.219731126</v>
          </cell>
        </row>
        <row r="55">
          <cell r="C55">
            <v>-1102.2330413123093</v>
          </cell>
        </row>
        <row r="56">
          <cell r="C56">
            <v>433707396.31551921</v>
          </cell>
        </row>
        <row r="58">
          <cell r="C58">
            <v>23604743.899213161</v>
          </cell>
        </row>
        <row r="59">
          <cell r="C59">
            <v>631965.033639309</v>
          </cell>
        </row>
        <row r="60">
          <cell r="C60">
            <v>-12773899.976337655</v>
          </cell>
        </row>
        <row r="61">
          <cell r="C61">
            <v>19555731.719528019</v>
          </cell>
        </row>
        <row r="62">
          <cell r="C62">
            <v>-115645.03544458924</v>
          </cell>
        </row>
        <row r="63">
          <cell r="C63">
            <v>30902895.640598245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310176041.34213847</v>
          </cell>
        </row>
      </sheetData>
      <sheetData sheetId="5">
        <row r="56">
          <cell r="C56">
            <v>93342454</v>
          </cell>
        </row>
      </sheetData>
      <sheetData sheetId="6"/>
      <sheetData sheetId="7">
        <row r="23">
          <cell r="C23">
            <v>544724505.0878135</v>
          </cell>
        </row>
        <row r="24">
          <cell r="C24">
            <v>9718546.0318968184</v>
          </cell>
        </row>
        <row r="25">
          <cell r="C25">
            <v>-20494875.967178911</v>
          </cell>
        </row>
        <row r="26">
          <cell r="C26">
            <v>47932203.209091194</v>
          </cell>
        </row>
        <row r="27">
          <cell r="C27">
            <v>0</v>
          </cell>
        </row>
        <row r="28">
          <cell r="C28">
            <v>581880378.36162257</v>
          </cell>
        </row>
        <row r="30">
          <cell r="C30">
            <v>103835396.49788012</v>
          </cell>
        </row>
        <row r="31">
          <cell r="C31">
            <v>1852549.4468845802</v>
          </cell>
        </row>
        <row r="32">
          <cell r="C32">
            <v>-3437933.9040858671</v>
          </cell>
        </row>
        <row r="33">
          <cell r="C33">
            <v>5962354.9330292847</v>
          </cell>
        </row>
        <row r="34">
          <cell r="C34">
            <v>0</v>
          </cell>
        </row>
        <row r="35">
          <cell r="C35">
            <v>108212366.97370811</v>
          </cell>
        </row>
        <row r="37">
          <cell r="C37">
            <v>1126264137.5174267</v>
          </cell>
        </row>
        <row r="38">
          <cell r="C38">
            <v>20093918.599775799</v>
          </cell>
        </row>
        <row r="39">
          <cell r="C39">
            <v>-37612880.14438004</v>
          </cell>
        </row>
        <row r="40">
          <cell r="C40">
            <v>58081999.115816623</v>
          </cell>
        </row>
        <row r="41">
          <cell r="C41">
            <v>-8931.3577355964171</v>
          </cell>
        </row>
        <row r="42">
          <cell r="C42">
            <v>1166818243.7309034</v>
          </cell>
        </row>
        <row r="51">
          <cell r="C51">
            <v>433707396.31551921</v>
          </cell>
        </row>
        <row r="52">
          <cell r="C52">
            <v>7737866.1251654197</v>
          </cell>
        </row>
        <row r="53">
          <cell r="C53">
            <v>-36019544.990267776</v>
          </cell>
        </row>
        <row r="54">
          <cell r="C54">
            <v>46804772.894656681</v>
          </cell>
        </row>
        <row r="55">
          <cell r="C55">
            <v>0</v>
          </cell>
        </row>
        <row r="56">
          <cell r="C56">
            <v>452230490.34507352</v>
          </cell>
        </row>
        <row r="58">
          <cell r="C58">
            <v>30902895.640598245</v>
          </cell>
        </row>
        <row r="59">
          <cell r="C59">
            <v>551345.14969845535</v>
          </cell>
        </row>
        <row r="60">
          <cell r="C60">
            <v>-8820013.6832326371</v>
          </cell>
        </row>
        <row r="61">
          <cell r="C61">
            <v>18080372.436253171</v>
          </cell>
        </row>
        <row r="62">
          <cell r="C62">
            <v>-855649.16480646178</v>
          </cell>
        </row>
        <row r="63">
          <cell r="C63">
            <v>39858950.378510766</v>
          </cell>
        </row>
      </sheetData>
      <sheetData sheetId="8">
        <row r="25">
          <cell r="D25">
            <v>13786.714687984706</v>
          </cell>
        </row>
      </sheetData>
      <sheetData sheetId="9">
        <row r="12">
          <cell r="D12">
            <v>0</v>
          </cell>
        </row>
      </sheetData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C20">
            <v>316613225.87292361</v>
          </cell>
        </row>
      </sheetData>
      <sheetData sheetId="8">
        <row r="56">
          <cell r="C56">
            <v>99872368.640000001</v>
          </cell>
        </row>
      </sheetData>
      <sheetData sheetId="9"/>
      <sheetData sheetId="10">
        <row r="23">
          <cell r="C23">
            <v>581880378</v>
          </cell>
        </row>
        <row r="24">
          <cell r="C24">
            <v>10709455</v>
          </cell>
        </row>
        <row r="25">
          <cell r="C25">
            <v>-21115469</v>
          </cell>
        </row>
        <row r="26">
          <cell r="C26">
            <v>1760294</v>
          </cell>
        </row>
        <row r="27">
          <cell r="C27">
            <v>-3518711</v>
          </cell>
        </row>
        <row r="28">
          <cell r="C28">
            <v>569715947</v>
          </cell>
        </row>
        <row r="30">
          <cell r="C30">
            <v>108212367</v>
          </cell>
        </row>
        <row r="31">
          <cell r="C31">
            <v>1991639</v>
          </cell>
        </row>
        <row r="32">
          <cell r="C32">
            <v>-3513344</v>
          </cell>
        </row>
        <row r="33">
          <cell r="C33">
            <v>-155945</v>
          </cell>
        </row>
        <row r="34">
          <cell r="C34">
            <v>0</v>
          </cell>
        </row>
        <row r="35">
          <cell r="C35">
            <v>106534717</v>
          </cell>
        </row>
        <row r="37">
          <cell r="C37">
            <v>1166818244</v>
          </cell>
        </row>
        <row r="38">
          <cell r="C38">
            <v>21475182</v>
          </cell>
        </row>
        <row r="39">
          <cell r="C39">
            <v>-39197783</v>
          </cell>
        </row>
        <row r="40">
          <cell r="C40">
            <v>12147018</v>
          </cell>
        </row>
        <row r="41">
          <cell r="C41">
            <v>-2432273</v>
          </cell>
        </row>
        <row r="42">
          <cell r="C42">
            <v>1158810388</v>
          </cell>
        </row>
        <row r="51">
          <cell r="C51">
            <v>452230490</v>
          </cell>
        </row>
        <row r="52">
          <cell r="C52">
            <v>8323261</v>
          </cell>
        </row>
        <row r="53">
          <cell r="C53">
            <v>-40063248</v>
          </cell>
        </row>
        <row r="54">
          <cell r="C54">
            <v>28878362</v>
          </cell>
        </row>
        <row r="55">
          <cell r="C55">
            <v>-816189</v>
          </cell>
        </row>
        <row r="56">
          <cell r="C56">
            <v>448552676</v>
          </cell>
        </row>
        <row r="58">
          <cell r="C58">
            <v>39858950</v>
          </cell>
        </row>
        <row r="59">
          <cell r="C59">
            <v>733600</v>
          </cell>
        </row>
        <row r="60">
          <cell r="C60">
            <v>-22534446</v>
          </cell>
        </row>
        <row r="61">
          <cell r="C61">
            <v>6628732</v>
          </cell>
        </row>
        <row r="62">
          <cell r="C62">
            <v>-205046</v>
          </cell>
        </row>
        <row r="63">
          <cell r="C63">
            <v>24481790</v>
          </cell>
        </row>
      </sheetData>
      <sheetData sheetId="11">
        <row r="25">
          <cell r="D25">
            <v>13856.515144038127</v>
          </cell>
        </row>
      </sheetData>
      <sheetData sheetId="12">
        <row r="12">
          <cell r="D12"/>
        </row>
      </sheetData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C23">
            <v>569715947.9417417</v>
          </cell>
        </row>
        <row r="24">
          <cell r="C24">
            <v>4899557.1522989785</v>
          </cell>
        </row>
        <row r="25">
          <cell r="C25">
            <v>-21732084.427967232</v>
          </cell>
        </row>
        <row r="26">
          <cell r="C26">
            <v>14274259.140782697</v>
          </cell>
        </row>
        <row r="27">
          <cell r="C27">
            <v>-1447754.6029810701</v>
          </cell>
        </row>
        <row r="28">
          <cell r="C28">
            <v>565709925.20387506</v>
          </cell>
        </row>
        <row r="30">
          <cell r="C30">
            <v>106534716.29460192</v>
          </cell>
        </row>
        <row r="31">
          <cell r="C31">
            <v>916198.56013357651</v>
          </cell>
        </row>
        <row r="32">
          <cell r="C32">
            <v>-3578006.6175082414</v>
          </cell>
        </row>
        <row r="33">
          <cell r="C33">
            <v>4582650.1373479348</v>
          </cell>
        </row>
        <row r="34">
          <cell r="C34">
            <v>0</v>
          </cell>
        </row>
        <row r="35">
          <cell r="C35">
            <v>108455558.37457518</v>
          </cell>
        </row>
        <row r="37">
          <cell r="C37">
            <v>1158810387.7625747</v>
          </cell>
        </row>
        <row r="38">
          <cell r="C38">
            <v>9965769.334758142</v>
          </cell>
        </row>
        <row r="39">
          <cell r="C39">
            <v>-40246344.487524457</v>
          </cell>
        </row>
        <row r="40">
          <cell r="C40">
            <v>20789416.81276023</v>
          </cell>
        </row>
        <row r="41">
          <cell r="C41">
            <v>-2594483.6833064673</v>
          </cell>
        </row>
        <row r="42">
          <cell r="C42">
            <v>1146724745.7392619</v>
          </cell>
        </row>
        <row r="51">
          <cell r="C51">
            <v>448552676.25845474</v>
          </cell>
        </row>
        <row r="52">
          <cell r="C52">
            <v>3857553.0158227109</v>
          </cell>
        </row>
        <row r="53">
          <cell r="C53">
            <v>-43094964.702390388</v>
          </cell>
        </row>
        <row r="54">
          <cell r="C54">
            <v>26567963.163501825</v>
          </cell>
        </row>
        <row r="55">
          <cell r="C55">
            <v>-2200332.9937124662</v>
          </cell>
        </row>
        <row r="56">
          <cell r="C56">
            <v>433682894.74167639</v>
          </cell>
        </row>
        <row r="58">
          <cell r="C58">
            <v>24481790.114875507</v>
          </cell>
        </row>
        <row r="59">
          <cell r="C59">
            <v>210543.39498792941</v>
          </cell>
        </row>
        <row r="60">
          <cell r="C60">
            <v>-22522579.491831727</v>
          </cell>
        </row>
        <row r="61">
          <cell r="C61">
            <v>11536459.955193955</v>
          </cell>
        </row>
        <row r="62">
          <cell r="C62">
            <v>-960278.49</v>
          </cell>
        </row>
        <row r="63">
          <cell r="C63">
            <v>12745935.483225664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86"/>
  <sheetViews>
    <sheetView workbookViewId="0">
      <pane xSplit="1" ySplit="5" topLeftCell="G63" activePane="bottomRight" state="frozen"/>
      <selection pane="topRight" activeCell="C1" sqref="C1"/>
      <selection pane="bottomLeft" activeCell="A6" sqref="A6"/>
      <selection pane="bottomRight" activeCell="Q6" sqref="Q6"/>
    </sheetView>
  </sheetViews>
  <sheetFormatPr defaultRowHeight="14.5" x14ac:dyDescent="0.35"/>
  <cols>
    <col min="2" max="38" width="12.7265625" customWidth="1"/>
  </cols>
  <sheetData>
    <row r="2" spans="1:30" x14ac:dyDescent="0.35">
      <c r="A2" t="s">
        <v>85</v>
      </c>
    </row>
    <row r="4" spans="1:30" x14ac:dyDescent="0.35">
      <c r="B4" t="s">
        <v>56</v>
      </c>
    </row>
    <row r="5" spans="1:30" x14ac:dyDescent="0.3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  <c r="O5" s="3">
        <v>2019</v>
      </c>
      <c r="P5" s="3">
        <v>2020</v>
      </c>
      <c r="Q5" s="39">
        <v>2021</v>
      </c>
    </row>
    <row r="6" spans="1:30" x14ac:dyDescent="0.35">
      <c r="A6" s="2" t="s">
        <v>96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N6" s="1">
        <f>Electranet!N53</f>
        <v>40401.987846538104</v>
      </c>
      <c r="O6" s="1">
        <f>Electranet!O53</f>
        <v>41722.910523597122</v>
      </c>
      <c r="P6" s="1">
        <f>Electranet!P53</f>
        <v>39222.5275534026</v>
      </c>
      <c r="Q6" s="1">
        <f>Electranet!Q53</f>
        <v>38372.196173906734</v>
      </c>
      <c r="U6" s="26"/>
      <c r="AD6" s="26"/>
    </row>
    <row r="7" spans="1:30" x14ac:dyDescent="0.35">
      <c r="A7" s="2" t="s">
        <v>97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N7" s="1">
        <f>Powerlink!N53</f>
        <v>237192.8851473188</v>
      </c>
      <c r="O7" s="1">
        <f>Powerlink!O53</f>
        <v>240512.44767215798</v>
      </c>
      <c r="P7" s="1">
        <f>Powerlink!P53</f>
        <v>216887.13254384423</v>
      </c>
      <c r="Q7" s="1">
        <f>Powerlink!Q53</f>
        <v>211249.33179259702</v>
      </c>
      <c r="U7" s="26"/>
      <c r="AD7" s="26"/>
    </row>
    <row r="8" spans="1:30" x14ac:dyDescent="0.35">
      <c r="A8" s="2" t="s">
        <v>107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N8" s="1">
        <f>AusNet!N53</f>
        <v>90429.292323353176</v>
      </c>
      <c r="O8" s="1">
        <f>AusNet!O53</f>
        <v>89215.866080168504</v>
      </c>
      <c r="P8" s="1">
        <f>AusNet!P53</f>
        <v>87531.739524595585</v>
      </c>
      <c r="Q8" s="1">
        <f>AusNet!Q53</f>
        <v>85051.500631599658</v>
      </c>
      <c r="U8" s="26"/>
      <c r="AD8" s="26"/>
    </row>
    <row r="9" spans="1:30" x14ac:dyDescent="0.35">
      <c r="A9" s="39" t="s">
        <v>99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N9" s="1">
        <f>TasNetworks!N53</f>
        <v>31847.219134485931</v>
      </c>
      <c r="O9" s="1">
        <f>TasNetworks!O53</f>
        <v>33265.858481685769</v>
      </c>
      <c r="P9" s="1">
        <f>TasNetworks!P53</f>
        <v>29784.266074198156</v>
      </c>
      <c r="Q9" s="1">
        <f>TasNetworks!Q53</f>
        <v>29257.817128789633</v>
      </c>
      <c r="U9" s="26"/>
      <c r="AD9" s="26"/>
    </row>
    <row r="10" spans="1:30" x14ac:dyDescent="0.35">
      <c r="A10" s="39" t="s">
        <v>100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N10" s="1">
        <f>Transgrid!N53</f>
        <v>145629.03984970012</v>
      </c>
      <c r="O10" s="1">
        <f>Transgrid!O53</f>
        <v>151640.66839290937</v>
      </c>
      <c r="P10" s="1">
        <f>Transgrid!P53</f>
        <v>141724.14388789976</v>
      </c>
      <c r="Q10" s="1">
        <f>Transgrid!Q53</f>
        <v>140797.94631250581</v>
      </c>
      <c r="U10" s="26"/>
      <c r="AD10" s="26"/>
    </row>
    <row r="12" spans="1:30" x14ac:dyDescent="0.35">
      <c r="B12" t="s">
        <v>69</v>
      </c>
    </row>
    <row r="13" spans="1:30" x14ac:dyDescent="0.3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  <c r="N13" s="3">
        <v>2018</v>
      </c>
      <c r="O13" s="3">
        <v>2019</v>
      </c>
      <c r="P13" s="3">
        <v>2020</v>
      </c>
      <c r="Q13" s="3">
        <v>2021</v>
      </c>
    </row>
    <row r="14" spans="1:30" x14ac:dyDescent="0.35">
      <c r="A14" s="2" t="s">
        <v>96</v>
      </c>
      <c r="B14" s="1">
        <f>Electranet!S53</f>
        <v>1517.5732513855505</v>
      </c>
      <c r="C14" s="1">
        <f>Electranet!T53</f>
        <v>3332.519926134969</v>
      </c>
      <c r="D14" s="1">
        <f>Electranet!U53</f>
        <v>2749.8001967534128</v>
      </c>
      <c r="E14" s="1">
        <f>Electranet!V53</f>
        <v>1652.7957775354391</v>
      </c>
      <c r="F14" s="1">
        <f>Electranet!W53</f>
        <v>1476.2464232934685</v>
      </c>
      <c r="G14" s="1">
        <f>Electranet!X53</f>
        <v>1508.5031926807278</v>
      </c>
      <c r="H14" s="20">
        <f>Electranet!Y53</f>
        <v>1762.2564299137132</v>
      </c>
      <c r="I14" s="20">
        <f>Electranet!Z53</f>
        <v>9410.1450644851302</v>
      </c>
      <c r="J14" s="1">
        <f>Electranet!AA53</f>
        <v>7278.1259325914871</v>
      </c>
      <c r="K14" s="1">
        <f>Electranet!AB53</f>
        <v>9784.0499763051248</v>
      </c>
      <c r="L14" s="1">
        <f>Electranet!AC53</f>
        <v>8451.2307110236688</v>
      </c>
      <c r="M14" s="1">
        <f>Electranet!AD53</f>
        <v>7323.0366114555982</v>
      </c>
      <c r="N14" s="1">
        <f>Electranet!AE53</f>
        <v>7309.683709511788</v>
      </c>
      <c r="O14" s="1">
        <f>Electranet!AF53</f>
        <v>7484.4222930762799</v>
      </c>
      <c r="P14" s="1">
        <f>Electranet!AG53</f>
        <v>6880.7156020035181</v>
      </c>
      <c r="Q14" s="1">
        <f>Electranet!AH53</f>
        <v>6689.6442509090484</v>
      </c>
    </row>
    <row r="15" spans="1:30" x14ac:dyDescent="0.35">
      <c r="A15" s="2" t="s">
        <v>97</v>
      </c>
      <c r="B15" s="1">
        <f>Powerlink!S53</f>
        <v>2999.4738141651796</v>
      </c>
      <c r="C15" s="1">
        <f>Powerlink!T53</f>
        <v>3058.8876860672167</v>
      </c>
      <c r="D15" s="1">
        <f>Powerlink!U53</f>
        <v>2414.8996465939995</v>
      </c>
      <c r="E15" s="1">
        <f>Powerlink!V53</f>
        <v>3348.7151119030482</v>
      </c>
      <c r="F15" s="1">
        <f>Powerlink!W53</f>
        <v>3511.1759693716667</v>
      </c>
      <c r="G15" s="1">
        <f>Powerlink!X53</f>
        <v>4877.793359753794</v>
      </c>
      <c r="H15" s="1">
        <f>Powerlink!Y53</f>
        <v>5855.106820929549</v>
      </c>
      <c r="I15" s="1">
        <f>Powerlink!Z53</f>
        <v>4797.0689329043526</v>
      </c>
      <c r="J15" s="1">
        <f>Powerlink!AA53</f>
        <v>3906.2876346940711</v>
      </c>
      <c r="K15" s="1">
        <f>Powerlink!AB53</f>
        <v>5017.7904493816368</v>
      </c>
      <c r="L15" s="1">
        <f>Powerlink!AC53</f>
        <v>4397.1542258497766</v>
      </c>
      <c r="M15" s="1">
        <f>Powerlink!AD53</f>
        <v>4002.9762614441456</v>
      </c>
      <c r="N15" s="1">
        <f>Powerlink!AE53</f>
        <v>4296.6490321897572</v>
      </c>
      <c r="O15" s="1">
        <f>Powerlink!AF53</f>
        <v>4311.9651636469407</v>
      </c>
      <c r="P15" s="1">
        <f>Powerlink!AG53</f>
        <v>3938.8803890489148</v>
      </c>
      <c r="Q15" s="1">
        <f>Powerlink!AH53</f>
        <v>3853.8723332180866</v>
      </c>
    </row>
    <row r="16" spans="1:30" x14ac:dyDescent="0.35">
      <c r="A16" s="2" t="s">
        <v>107</v>
      </c>
      <c r="B16" s="1">
        <f>AusNet!S53</f>
        <v>3536.6552069690283</v>
      </c>
      <c r="C16" s="1">
        <f>AusNet!T53</f>
        <v>3188.6479569717935</v>
      </c>
      <c r="D16" s="1">
        <f>AusNet!U53</f>
        <v>3659.2860648841943</v>
      </c>
      <c r="E16" s="1">
        <f>AusNet!V53</f>
        <v>3490.8708347477259</v>
      </c>
      <c r="F16" s="1">
        <f>AusNet!W53</f>
        <v>4257.3264015642408</v>
      </c>
      <c r="G16" s="1">
        <f>AusNet!X53</f>
        <v>4103.2165423891011</v>
      </c>
      <c r="H16" s="1">
        <f>AusNet!Y53</f>
        <v>3987.2775244454765</v>
      </c>
      <c r="I16" s="1">
        <f>AusNet!Z53</f>
        <v>3936.3408441188885</v>
      </c>
      <c r="J16" s="1">
        <f>AusNet!AA53</f>
        <v>3044.9647407938251</v>
      </c>
      <c r="K16" s="1">
        <f>AusNet!AB53</f>
        <v>3327.0284759063102</v>
      </c>
      <c r="L16" s="1">
        <f>AusNet!AC53</f>
        <v>2902.6628105480804</v>
      </c>
      <c r="M16" s="1">
        <f>AusNet!AD53</f>
        <v>3203.7838508625373</v>
      </c>
      <c r="N16" s="1">
        <f>AusNet!AE53</f>
        <v>2817.3785101066164</v>
      </c>
      <c r="O16" s="1">
        <f>AusNet!AF53</f>
        <v>2713.0202529619301</v>
      </c>
      <c r="P16" s="1">
        <f>AusNet!AG53</f>
        <v>2637.3480155481984</v>
      </c>
      <c r="Q16" s="1">
        <f>AusNet!AH53</f>
        <v>2510.0075592655476</v>
      </c>
    </row>
    <row r="17" spans="1:17" x14ac:dyDescent="0.35">
      <c r="A17" s="39" t="s">
        <v>99</v>
      </c>
      <c r="B17" s="1">
        <f>TasNetworks!S53</f>
        <v>993.77319164156597</v>
      </c>
      <c r="C17" s="1">
        <f>TasNetworks!T53</f>
        <v>1203.8226353160103</v>
      </c>
      <c r="D17" s="1">
        <f>TasNetworks!U53</f>
        <v>1374.9151395003307</v>
      </c>
      <c r="E17" s="1">
        <f>TasNetworks!V53</f>
        <v>1270.160245669239</v>
      </c>
      <c r="F17" s="1">
        <f>TasNetworks!W53</f>
        <v>1477.2006587172211</v>
      </c>
      <c r="G17" s="1">
        <f>TasNetworks!X53</f>
        <v>1514.6817949812212</v>
      </c>
      <c r="H17" s="1">
        <f>TasNetworks!Y53</f>
        <v>1650.0824608449195</v>
      </c>
      <c r="I17" s="1">
        <f>TasNetworks!Z53</f>
        <v>2767.8124578518336</v>
      </c>
      <c r="J17" s="1">
        <f>TasNetworks!AA53</f>
        <v>2684.362026691098</v>
      </c>
      <c r="K17" s="1">
        <f>TasNetworks!AB53</f>
        <v>3369.0819912101992</v>
      </c>
      <c r="L17" s="1">
        <f>TasNetworks!AC53</f>
        <v>2553.887221710253</v>
      </c>
      <c r="M17" s="1">
        <f>TasNetworks!AD53</f>
        <v>2509.3447509526995</v>
      </c>
      <c r="N17" s="1">
        <f>TasNetworks!AE53</f>
        <v>2388.9741252676918</v>
      </c>
      <c r="O17" s="1">
        <f>TasNetworks!AF53</f>
        <v>1906.0541745914882</v>
      </c>
      <c r="P17" s="1">
        <f>TasNetworks!AG53</f>
        <v>1833.2205747789044</v>
      </c>
      <c r="Q17" s="1">
        <f>TasNetworks!AH53</f>
        <v>1739.7044190294273</v>
      </c>
    </row>
    <row r="18" spans="1:17" x14ac:dyDescent="0.35">
      <c r="A18" s="39" t="s">
        <v>100</v>
      </c>
      <c r="B18" s="1">
        <f>Transgrid!S53</f>
        <v>16298.41384793034</v>
      </c>
      <c r="C18" s="1">
        <f>Transgrid!T53</f>
        <v>17694.468560384616</v>
      </c>
      <c r="D18" s="1">
        <f>Transgrid!U53</f>
        <v>14210.387232350353</v>
      </c>
      <c r="E18" s="1">
        <f>Transgrid!V53</f>
        <v>21518.272289111988</v>
      </c>
      <c r="F18" s="1">
        <f>Transgrid!W53</f>
        <v>19644.70625561733</v>
      </c>
      <c r="G18" s="1">
        <f>Transgrid!X53</f>
        <v>20501.842106974007</v>
      </c>
      <c r="H18" s="1">
        <f>Transgrid!Y53</f>
        <v>25328.291058916548</v>
      </c>
      <c r="I18" s="1">
        <f>Transgrid!Z53</f>
        <v>19106.472424205818</v>
      </c>
      <c r="J18" s="1">
        <f>Transgrid!AA53</f>
        <v>15290.740059276426</v>
      </c>
      <c r="K18" s="1">
        <f>Transgrid!AB53</f>
        <v>19194.742430419006</v>
      </c>
      <c r="L18" s="1">
        <f>Transgrid!AC53</f>
        <v>16745.77251827054</v>
      </c>
      <c r="M18" s="1">
        <f>Transgrid!AD53</f>
        <v>17187.928264009031</v>
      </c>
      <c r="N18" s="1">
        <f>Transgrid!AE53</f>
        <v>15558.890065569731</v>
      </c>
      <c r="O18" s="1">
        <f>Transgrid!AF53</f>
        <v>15500.218192671005</v>
      </c>
      <c r="P18" s="1">
        <f>Transgrid!AG53</f>
        <v>13932.621330424567</v>
      </c>
      <c r="Q18" s="1">
        <f>Transgrid!AH53</f>
        <v>13576.816674066067</v>
      </c>
    </row>
    <row r="20" spans="1:17" x14ac:dyDescent="0.35">
      <c r="B20" t="s">
        <v>2</v>
      </c>
    </row>
    <row r="21" spans="1:17" x14ac:dyDescent="0.3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  <c r="N21" s="3">
        <v>2018</v>
      </c>
      <c r="O21" s="3">
        <v>2019</v>
      </c>
      <c r="P21" s="3">
        <v>2020</v>
      </c>
      <c r="Q21" s="3">
        <v>2021</v>
      </c>
    </row>
    <row r="22" spans="1:17" x14ac:dyDescent="0.35">
      <c r="A22" s="2" t="s">
        <v>96</v>
      </c>
      <c r="B22" s="1">
        <f>Electranet!AJ53</f>
        <v>35049.641863439741</v>
      </c>
      <c r="C22" s="1">
        <f>Electranet!AK53</f>
        <v>39055.720346421891</v>
      </c>
      <c r="D22" s="1">
        <f>Electranet!AL53</f>
        <v>28788.189898391753</v>
      </c>
      <c r="E22" s="1">
        <f>Electranet!AM53</f>
        <v>48672.724119984741</v>
      </c>
      <c r="F22" s="1">
        <f>Electranet!AN53</f>
        <v>45151.858104776627</v>
      </c>
      <c r="G22" s="1">
        <f>Electranet!AO53</f>
        <v>47435.214867868752</v>
      </c>
      <c r="H22" s="1">
        <f>Electranet!AP53</f>
        <v>62378.416308273569</v>
      </c>
      <c r="I22" s="1">
        <f>Electranet!AQ53</f>
        <v>61041.505885717226</v>
      </c>
      <c r="J22" s="1">
        <f>Electranet!AR53</f>
        <v>53322.790889037424</v>
      </c>
      <c r="K22" s="1">
        <f>Electranet!AS53</f>
        <v>81876.164986828691</v>
      </c>
      <c r="L22" s="1">
        <f>Electranet!AT53</f>
        <v>73455.308466729039</v>
      </c>
      <c r="M22" s="1">
        <f>Electranet!AU53</f>
        <v>68887.971949084269</v>
      </c>
      <c r="N22" s="1">
        <f>Electranet!AV53</f>
        <v>73277.728294184883</v>
      </c>
      <c r="O22" s="1">
        <f>Electranet!AW53</f>
        <v>81503.642919996841</v>
      </c>
      <c r="P22" s="1">
        <f>Electranet!AX53</f>
        <v>75507.044467939995</v>
      </c>
      <c r="Q22" s="1">
        <f>Electranet!AY53</f>
        <v>74092.569811546025</v>
      </c>
    </row>
    <row r="23" spans="1:17" x14ac:dyDescent="0.35">
      <c r="A23" s="2" t="s">
        <v>97</v>
      </c>
      <c r="B23" s="1">
        <f>Powerlink!AJ53</f>
        <v>88884.593936217119</v>
      </c>
      <c r="C23" s="1">
        <f>Powerlink!AK53</f>
        <v>111031.75808931573</v>
      </c>
      <c r="D23" s="1">
        <f>Powerlink!AL53</f>
        <v>112591.22742429638</v>
      </c>
      <c r="E23" s="1">
        <f>Powerlink!AM53</f>
        <v>175724.07677848605</v>
      </c>
      <c r="F23" s="1">
        <f>Powerlink!AN53</f>
        <v>185744.85899165476</v>
      </c>
      <c r="G23" s="1">
        <f>Powerlink!AO53</f>
        <v>219028.63889445644</v>
      </c>
      <c r="H23" s="1">
        <f>Powerlink!AP53</f>
        <v>273896.98939884966</v>
      </c>
      <c r="I23" s="1">
        <f>Powerlink!AQ53</f>
        <v>205233.37252354331</v>
      </c>
      <c r="J23" s="1">
        <f>Powerlink!AR53</f>
        <v>184532.17122877252</v>
      </c>
      <c r="K23" s="1">
        <f>Powerlink!AS53</f>
        <v>260808.93883373364</v>
      </c>
      <c r="L23" s="1">
        <f>Powerlink!AT53</f>
        <v>244712.25350963394</v>
      </c>
      <c r="M23" s="1">
        <f>Powerlink!AU53</f>
        <v>220087.13626431458</v>
      </c>
      <c r="N23" s="1">
        <f>Powerlink!AV53</f>
        <v>222138.82971878845</v>
      </c>
      <c r="O23" s="1">
        <f>Powerlink!AW53</f>
        <v>238138.52565816525</v>
      </c>
      <c r="P23" s="1">
        <f>Powerlink!AX53</f>
        <v>229338.57139203005</v>
      </c>
      <c r="Q23" s="1">
        <f>Powerlink!AY53</f>
        <v>228176.26433151867</v>
      </c>
    </row>
    <row r="24" spans="1:17" x14ac:dyDescent="0.35">
      <c r="A24" s="2" t="s">
        <v>107</v>
      </c>
      <c r="B24" s="1">
        <f>AusNet!AJ53</f>
        <v>67640.926469744576</v>
      </c>
      <c r="C24" s="1">
        <f>AusNet!AK53</f>
        <v>64557.963314274115</v>
      </c>
      <c r="D24" s="1">
        <f>AusNet!AL53</f>
        <v>76761.642934301155</v>
      </c>
      <c r="E24" s="1">
        <f>AusNet!AM53</f>
        <v>83748.501580768338</v>
      </c>
      <c r="F24" s="1">
        <f>AusNet!AN53</f>
        <v>101990.44083801562</v>
      </c>
      <c r="G24" s="1">
        <f>AusNet!AO53</f>
        <v>102627.59750832729</v>
      </c>
      <c r="H24" s="1">
        <f>AusNet!AP53</f>
        <v>105935.78596403128</v>
      </c>
      <c r="I24" s="1">
        <f>AusNet!AQ53</f>
        <v>109954.16568974011</v>
      </c>
      <c r="J24" s="1">
        <f>AusNet!AR53</f>
        <v>94005.86244934937</v>
      </c>
      <c r="K24" s="1">
        <f>AusNet!AS53</f>
        <v>119518.3291469463</v>
      </c>
      <c r="L24" s="1">
        <f>AusNet!AT53</f>
        <v>111366.53498865828</v>
      </c>
      <c r="M24" s="1">
        <f>AusNet!AU53</f>
        <v>126072.79434031493</v>
      </c>
      <c r="N24" s="1">
        <f>AusNet!AV53</f>
        <v>120121.35969863769</v>
      </c>
      <c r="O24" s="1">
        <f>AusNet!AW53</f>
        <v>111207.10871723948</v>
      </c>
      <c r="P24" s="1">
        <f>AusNet!AX53</f>
        <v>113449.93148413664</v>
      </c>
      <c r="Q24" s="1">
        <f>AusNet!AY53</f>
        <v>109237.9495087823</v>
      </c>
    </row>
    <row r="25" spans="1:17" x14ac:dyDescent="0.35">
      <c r="A25" s="39" t="s">
        <v>99</v>
      </c>
      <c r="B25" s="1">
        <f>TasNetworks!AJ53</f>
        <v>42947.851795884861</v>
      </c>
      <c r="C25" s="1">
        <f>TasNetworks!AK53</f>
        <v>40598.311536695954</v>
      </c>
      <c r="D25" s="1">
        <f>TasNetworks!AL53</f>
        <v>46026.637542516663</v>
      </c>
      <c r="E25" s="1">
        <f>TasNetworks!AM53</f>
        <v>43860.619520626555</v>
      </c>
      <c r="F25" s="1">
        <f>TasNetworks!AN53</f>
        <v>51653.53364846608</v>
      </c>
      <c r="G25" s="1">
        <f>TasNetworks!AO53</f>
        <v>57222.517644779226</v>
      </c>
      <c r="H25" s="1">
        <f>TasNetworks!AP53</f>
        <v>74497.901800194857</v>
      </c>
      <c r="I25" s="1">
        <f>TasNetworks!AQ53</f>
        <v>65845.604780187219</v>
      </c>
      <c r="J25" s="1">
        <f>TasNetworks!AR53</f>
        <v>60387.055039807477</v>
      </c>
      <c r="K25" s="1">
        <f>TasNetworks!AS53</f>
        <v>70159.109136045226</v>
      </c>
      <c r="L25" s="1">
        <f>TasNetworks!AT53</f>
        <v>64162.058099916045</v>
      </c>
      <c r="M25" s="1">
        <f>TasNetworks!AU53</f>
        <v>67010.697425438149</v>
      </c>
      <c r="N25" s="1">
        <f>TasNetworks!AV53</f>
        <v>52763.835151039071</v>
      </c>
      <c r="O25" s="1">
        <f>TasNetworks!AW53</f>
        <v>46072.038220782008</v>
      </c>
      <c r="P25" s="1">
        <f>TasNetworks!AX53</f>
        <v>41852.757938201321</v>
      </c>
      <c r="Q25" s="1">
        <f>TasNetworks!AY53</f>
        <v>41012.132996571607</v>
      </c>
    </row>
    <row r="26" spans="1:17" x14ac:dyDescent="0.35">
      <c r="A26" s="39" t="s">
        <v>100</v>
      </c>
      <c r="B26" s="1">
        <f>Transgrid!AJ53</f>
        <v>87717.091404933381</v>
      </c>
      <c r="C26" s="1">
        <f>Transgrid!AK53</f>
        <v>101330.86707225465</v>
      </c>
      <c r="D26" s="1">
        <f>Transgrid!AL53</f>
        <v>92087.704277410114</v>
      </c>
      <c r="E26" s="1">
        <f>Transgrid!AM53</f>
        <v>152999.14291991328</v>
      </c>
      <c r="F26" s="1">
        <f>Transgrid!AN53</f>
        <v>166451.22317163608</v>
      </c>
      <c r="G26" s="1">
        <f>Transgrid!AO53</f>
        <v>184883.02832973396</v>
      </c>
      <c r="H26" s="1">
        <f>Transgrid!AP53</f>
        <v>252003.27190481854</v>
      </c>
      <c r="I26" s="1">
        <f>Transgrid!AQ53</f>
        <v>212048.63401516643</v>
      </c>
      <c r="J26" s="1">
        <f>Transgrid!AR53</f>
        <v>189827.16574643864</v>
      </c>
      <c r="K26" s="1">
        <f>Transgrid!AS53</f>
        <v>255329.55225969909</v>
      </c>
      <c r="L26" s="1">
        <f>Transgrid!AT53</f>
        <v>235011.22359036203</v>
      </c>
      <c r="M26" s="1">
        <f>Transgrid!AU53</f>
        <v>248839.60626542181</v>
      </c>
      <c r="N26" s="1">
        <f>Transgrid!AV53</f>
        <v>228950.24758013958</v>
      </c>
      <c r="O26" s="1">
        <f>Transgrid!AW53</f>
        <v>233531.80248942939</v>
      </c>
      <c r="P26" s="1">
        <f>Transgrid!AX53</f>
        <v>216210.74749295058</v>
      </c>
      <c r="Q26" s="1">
        <f>Transgrid!AY53</f>
        <v>215630.4145718551</v>
      </c>
    </row>
    <row r="28" spans="1:17" x14ac:dyDescent="0.35">
      <c r="B28" t="s">
        <v>3</v>
      </c>
    </row>
    <row r="29" spans="1:17" x14ac:dyDescent="0.3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  <c r="N29" s="3">
        <v>2018</v>
      </c>
      <c r="O29" s="3">
        <v>2019</v>
      </c>
      <c r="P29" s="3">
        <v>2020</v>
      </c>
      <c r="Q29" s="3">
        <v>2021</v>
      </c>
    </row>
    <row r="30" spans="1:17" x14ac:dyDescent="0.35">
      <c r="A30" s="2" t="s">
        <v>96</v>
      </c>
      <c r="B30" s="1">
        <f>Electranet!BA53</f>
        <v>20007.334916858181</v>
      </c>
      <c r="C30" s="1">
        <f>Electranet!BB53</f>
        <v>22377.665984618005</v>
      </c>
      <c r="D30" s="1">
        <f>Electranet!BC53</f>
        <v>19779.142009483108</v>
      </c>
      <c r="E30" s="1">
        <f>Electranet!BD53</f>
        <v>37869.383660651401</v>
      </c>
      <c r="F30" s="1">
        <f>Electranet!BE53</f>
        <v>37110.09209431144</v>
      </c>
      <c r="G30" s="1">
        <f>Electranet!BF53</f>
        <v>39622.651443264702</v>
      </c>
      <c r="H30" s="1">
        <f>Electranet!BG53</f>
        <v>47192.035902470088</v>
      </c>
      <c r="I30" s="1">
        <f>Electranet!BH53</f>
        <v>41746.904999174003</v>
      </c>
      <c r="J30" s="1">
        <f>Electranet!BI53</f>
        <v>39774.992311128706</v>
      </c>
      <c r="K30" s="1">
        <f>Electranet!BJ53</f>
        <v>55537.253909882864</v>
      </c>
      <c r="L30" s="1">
        <f>Electranet!BK53</f>
        <v>55919.692835920592</v>
      </c>
      <c r="M30" s="1">
        <f>Electranet!BL53</f>
        <v>62208.905960325777</v>
      </c>
      <c r="N30" s="1">
        <f>Electranet!BM53</f>
        <v>64690.323170698037</v>
      </c>
      <c r="O30" s="1">
        <f>Electranet!BN53</f>
        <v>62945.524608192602</v>
      </c>
      <c r="P30" s="1">
        <f>Electranet!BO53</f>
        <v>77910.621972122797</v>
      </c>
      <c r="Q30" s="1">
        <f>Electranet!BP53</f>
        <v>79433.808963657691</v>
      </c>
    </row>
    <row r="31" spans="1:17" x14ac:dyDescent="0.35">
      <c r="A31" s="2" t="s">
        <v>97</v>
      </c>
      <c r="B31" s="1">
        <f>Powerlink!BA53</f>
        <v>13564.000580765673</v>
      </c>
      <c r="C31" s="1">
        <f>Powerlink!BB53</f>
        <v>18335.49351191652</v>
      </c>
      <c r="D31" s="1">
        <f>Powerlink!BC53</f>
        <v>50547.015692529843</v>
      </c>
      <c r="E31" s="1">
        <f>Powerlink!BD53</f>
        <v>61387.150969898692</v>
      </c>
      <c r="F31" s="1">
        <f>Powerlink!BE53</f>
        <v>47470.20780261558</v>
      </c>
      <c r="G31" s="1">
        <f>Powerlink!BF53</f>
        <v>50742.384834565375</v>
      </c>
      <c r="H31" s="1">
        <f>Powerlink!BG53</f>
        <v>56964.755332106353</v>
      </c>
      <c r="I31" s="1">
        <f>Powerlink!BH53</f>
        <v>40405.164005686624</v>
      </c>
      <c r="J31" s="1">
        <f>Powerlink!BI53</f>
        <v>41416.298762130915</v>
      </c>
      <c r="K31" s="1">
        <f>Powerlink!BJ53</f>
        <v>52846.125127041771</v>
      </c>
      <c r="L31" s="1">
        <f>Powerlink!BK53</f>
        <v>54551.564430412116</v>
      </c>
      <c r="M31" s="1">
        <f>Powerlink!BL53</f>
        <v>46931.531675994098</v>
      </c>
      <c r="N31" s="1">
        <f>Powerlink!BM53</f>
        <v>34641.404496855117</v>
      </c>
      <c r="O31" s="1">
        <f>Powerlink!BN53</f>
        <v>40246.60966609366</v>
      </c>
      <c r="P31" s="1">
        <f>Powerlink!BO53</f>
        <v>43200.629936148944</v>
      </c>
      <c r="Q31" s="1">
        <f>Powerlink!BP53</f>
        <v>46218.460018409889</v>
      </c>
    </row>
    <row r="32" spans="1:17" x14ac:dyDescent="0.35">
      <c r="A32" s="2" t="s">
        <v>107</v>
      </c>
      <c r="B32" s="1">
        <f>AusNet!BA53</f>
        <v>29487.179690356636</v>
      </c>
      <c r="C32" s="1">
        <f>AusNet!BB53</f>
        <v>30503.993078294487</v>
      </c>
      <c r="D32" s="1">
        <f>AusNet!BC53</f>
        <v>35788.421663716646</v>
      </c>
      <c r="E32" s="1">
        <f>AusNet!BD53</f>
        <v>42745.794814017565</v>
      </c>
      <c r="F32" s="1">
        <f>AusNet!BE53</f>
        <v>48429.647485139583</v>
      </c>
      <c r="G32" s="1">
        <f>AusNet!BF53</f>
        <v>50100.392779850692</v>
      </c>
      <c r="H32" s="1">
        <f>AusNet!BG53</f>
        <v>50514.972212307628</v>
      </c>
      <c r="I32" s="1">
        <f>AusNet!BH53</f>
        <v>51722.760299645743</v>
      </c>
      <c r="J32" s="1">
        <f>AusNet!BI53</f>
        <v>39799.072984147577</v>
      </c>
      <c r="K32" s="1">
        <f>AusNet!BJ53</f>
        <v>56173.143461160726</v>
      </c>
      <c r="L32" s="1">
        <f>AusNet!BK53</f>
        <v>56356.009039076918</v>
      </c>
      <c r="M32" s="1">
        <f>AusNet!BL53</f>
        <v>65846.037867875508</v>
      </c>
      <c r="N32" s="1">
        <f>AusNet!BM53</f>
        <v>69883.560085824254</v>
      </c>
      <c r="O32" s="1">
        <f>AusNet!BN53</f>
        <v>77163.616244171979</v>
      </c>
      <c r="P32" s="1">
        <f>AusNet!BO53</f>
        <v>78998.943998215807</v>
      </c>
      <c r="Q32" s="1">
        <f>AusNet!BP53</f>
        <v>83659.333068652209</v>
      </c>
    </row>
    <row r="33" spans="1:17" x14ac:dyDescent="0.35">
      <c r="A33" s="39" t="s">
        <v>99</v>
      </c>
      <c r="B33" s="1">
        <f>TasNetworks!BA53</f>
        <v>4374.9217411153868</v>
      </c>
      <c r="C33" s="1">
        <f>TasNetworks!BB53</f>
        <v>4990.1089254387352</v>
      </c>
      <c r="D33" s="1">
        <f>TasNetworks!BC53</f>
        <v>6814.4618552570873</v>
      </c>
      <c r="E33" s="1">
        <f>TasNetworks!BD53</f>
        <v>7833.8291187016621</v>
      </c>
      <c r="F33" s="1">
        <f>TasNetworks!BE53</f>
        <v>14059.172579368667</v>
      </c>
      <c r="G33" s="1">
        <f>TasNetworks!BF53</f>
        <v>15868.007336022416</v>
      </c>
      <c r="H33" s="1">
        <f>TasNetworks!BG53</f>
        <v>14556.555202832347</v>
      </c>
      <c r="I33" s="1">
        <f>TasNetworks!BH53</f>
        <v>7527.2924950529041</v>
      </c>
      <c r="J33" s="1">
        <f>TasNetworks!BI53</f>
        <v>8704.3207289994079</v>
      </c>
      <c r="K33" s="1">
        <f>TasNetworks!BJ53</f>
        <v>13245.118916477415</v>
      </c>
      <c r="L33" s="1">
        <f>TasNetworks!BK53</f>
        <v>13987.579807222754</v>
      </c>
      <c r="M33" s="1">
        <f>TasNetworks!BL53</f>
        <v>16071.255372660737</v>
      </c>
      <c r="N33" s="1">
        <f>TasNetworks!BM53</f>
        <v>22818.511947456951</v>
      </c>
      <c r="O33" s="1">
        <f>TasNetworks!BN53</f>
        <v>31123.437443679821</v>
      </c>
      <c r="P33" s="1">
        <f>TasNetworks!BO53</f>
        <v>22182.193259051004</v>
      </c>
      <c r="Q33" s="1">
        <f>TasNetworks!BP53</f>
        <v>22926.861073878314</v>
      </c>
    </row>
    <row r="34" spans="1:17" x14ac:dyDescent="0.35">
      <c r="A34" s="39" t="s">
        <v>100</v>
      </c>
      <c r="B34" s="1">
        <f>Transgrid!BA53</f>
        <v>42330.630879040218</v>
      </c>
      <c r="C34" s="1">
        <f>Transgrid!BB53</f>
        <v>47008.020655953129</v>
      </c>
      <c r="D34" s="1">
        <f>Transgrid!BC53</f>
        <v>47664.821019932177</v>
      </c>
      <c r="E34" s="1">
        <f>Transgrid!BD53</f>
        <v>63425.793992432591</v>
      </c>
      <c r="F34" s="1">
        <f>Transgrid!BE53</f>
        <v>71374.480282876102</v>
      </c>
      <c r="G34" s="1">
        <f>Transgrid!BF53</f>
        <v>65173.916140768408</v>
      </c>
      <c r="H34" s="1">
        <f>Transgrid!BG53</f>
        <v>64889.955977511025</v>
      </c>
      <c r="I34" s="1">
        <f>Transgrid!BH53</f>
        <v>62320.426151763488</v>
      </c>
      <c r="J34" s="1">
        <f>Transgrid!BI53</f>
        <v>70953.97986798246</v>
      </c>
      <c r="K34" s="1">
        <f>Transgrid!BJ53</f>
        <v>82225.115015590258</v>
      </c>
      <c r="L34" s="1">
        <f>Transgrid!BK53</f>
        <v>88272.78497739727</v>
      </c>
      <c r="M34" s="1">
        <f>Transgrid!BL53</f>
        <v>99810.269916761914</v>
      </c>
      <c r="N34" s="1">
        <f>Transgrid!BM53</f>
        <v>73685.733172128181</v>
      </c>
      <c r="O34" s="1">
        <f>Transgrid!BN53</f>
        <v>62371.964456709175</v>
      </c>
      <c r="P34" s="1">
        <f>Transgrid!BO53</f>
        <v>71263.081229668853</v>
      </c>
      <c r="Q34" s="1">
        <f>Transgrid!BP53</f>
        <v>79065.240341915516</v>
      </c>
    </row>
    <row r="36" spans="1:17" x14ac:dyDescent="0.35">
      <c r="B36" t="s">
        <v>103</v>
      </c>
    </row>
    <row r="37" spans="1:17" x14ac:dyDescent="0.3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  <c r="N37" s="3">
        <v>2018</v>
      </c>
      <c r="O37" s="3">
        <v>2019</v>
      </c>
      <c r="P37" s="3">
        <v>2020</v>
      </c>
      <c r="Q37" s="3">
        <v>2021</v>
      </c>
    </row>
    <row r="38" spans="1:17" x14ac:dyDescent="0.35">
      <c r="A38" s="2" t="s">
        <v>96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>M30+M22</f>
        <v>131096.87790941005</v>
      </c>
      <c r="N38" s="1">
        <f>N30+N22</f>
        <v>137968.05146488291</v>
      </c>
      <c r="O38" s="1">
        <f>O30+O22</f>
        <v>144449.16752818943</v>
      </c>
      <c r="P38" s="1">
        <f>P30+P22</f>
        <v>153417.66644006281</v>
      </c>
      <c r="Q38" s="1">
        <f>Q30+Q22</f>
        <v>153526.37877520372</v>
      </c>
    </row>
    <row r="39" spans="1:17" x14ac:dyDescent="0.35">
      <c r="A39" s="2" t="s">
        <v>97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:N39" si="3">L31+L23</f>
        <v>299263.81794004608</v>
      </c>
      <c r="M39" s="1">
        <f t="shared" si="3"/>
        <v>267018.66794030869</v>
      </c>
      <c r="N39" s="1">
        <f t="shared" si="3"/>
        <v>256780.23421564355</v>
      </c>
      <c r="O39" s="1">
        <f t="shared" ref="O39" si="4">O31+O23</f>
        <v>278385.13532425894</v>
      </c>
      <c r="P39" s="1">
        <f t="shared" ref="P39:Q39" si="5">P31+P23</f>
        <v>272539.20132817898</v>
      </c>
      <c r="Q39" s="1">
        <f t="shared" si="5"/>
        <v>274394.72434992855</v>
      </c>
    </row>
    <row r="40" spans="1:17" x14ac:dyDescent="0.35">
      <c r="A40" s="2" t="s">
        <v>107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:N40" si="6">L32+L24</f>
        <v>167722.54402773519</v>
      </c>
      <c r="M40" s="1">
        <f t="shared" si="6"/>
        <v>191918.83220819043</v>
      </c>
      <c r="N40" s="1">
        <f t="shared" si="6"/>
        <v>190004.91978446196</v>
      </c>
      <c r="O40" s="1">
        <f t="shared" ref="O40" si="7">O32+O24</f>
        <v>188370.72496141144</v>
      </c>
      <c r="P40" s="1">
        <f t="shared" ref="P40:Q40" si="8">P32+P24</f>
        <v>192448.87548235245</v>
      </c>
      <c r="Q40" s="1">
        <f t="shared" si="8"/>
        <v>192897.2825774345</v>
      </c>
    </row>
    <row r="41" spans="1:17" x14ac:dyDescent="0.35">
      <c r="A41" s="39" t="s">
        <v>99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:N41" si="9">L33+L25</f>
        <v>78149.637907138793</v>
      </c>
      <c r="M41" s="1">
        <f t="shared" si="9"/>
        <v>83081.952798098879</v>
      </c>
      <c r="N41" s="1">
        <f t="shared" si="9"/>
        <v>75582.347098496015</v>
      </c>
      <c r="O41" s="1">
        <f t="shared" ref="O41" si="10">O33+O25</f>
        <v>77195.475664461832</v>
      </c>
      <c r="P41" s="1">
        <f t="shared" ref="P41:Q41" si="11">P33+P25</f>
        <v>64034.951197252325</v>
      </c>
      <c r="Q41" s="1">
        <f t="shared" si="11"/>
        <v>63938.994070449917</v>
      </c>
    </row>
    <row r="42" spans="1:17" x14ac:dyDescent="0.35">
      <c r="A42" s="39" t="s">
        <v>100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:N42" si="12">L34+L26</f>
        <v>323284.0085677593</v>
      </c>
      <c r="M42" s="1">
        <f t="shared" si="12"/>
        <v>348649.87618218374</v>
      </c>
      <c r="N42" s="1">
        <f t="shared" si="12"/>
        <v>302635.98075226776</v>
      </c>
      <c r="O42" s="1">
        <f t="shared" ref="O42" si="13">O34+O26</f>
        <v>295903.76694613858</v>
      </c>
      <c r="P42" s="1">
        <f t="shared" ref="P42:Q42" si="14">P34+P26</f>
        <v>287473.82872261945</v>
      </c>
      <c r="Q42" s="1">
        <f t="shared" si="14"/>
        <v>294695.65491377062</v>
      </c>
    </row>
    <row r="43" spans="1:17" x14ac:dyDescent="0.35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7" x14ac:dyDescent="0.35">
      <c r="B44" t="s">
        <v>82</v>
      </c>
    </row>
    <row r="45" spans="1:17" x14ac:dyDescent="0.3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  <c r="N45" s="3">
        <v>2018</v>
      </c>
      <c r="O45" s="3">
        <v>2019</v>
      </c>
      <c r="P45" s="3">
        <v>2020</v>
      </c>
      <c r="Q45" s="3">
        <v>2021</v>
      </c>
    </row>
    <row r="46" spans="1:17" x14ac:dyDescent="0.35">
      <c r="A46" s="2" t="s">
        <v>96</v>
      </c>
      <c r="B46" s="1">
        <f t="shared" ref="B46" si="15">B6+B14+B22+B30</f>
        <v>97423.139754535296</v>
      </c>
      <c r="C46" s="1">
        <f t="shared" ref="C46:I46" si="16">C6+C14+C22+C30</f>
        <v>111322.08762208032</v>
      </c>
      <c r="D46" s="1">
        <f t="shared" si="16"/>
        <v>92876.817283020515</v>
      </c>
      <c r="E46" s="1">
        <f t="shared" si="16"/>
        <v>141534.56726740408</v>
      </c>
      <c r="F46" s="1">
        <f t="shared" si="16"/>
        <v>134040.3760680616</v>
      </c>
      <c r="G46" s="1">
        <f t="shared" si="16"/>
        <v>140758.98882070932</v>
      </c>
      <c r="H46" s="1">
        <f t="shared" si="16"/>
        <v>175369.64989368082</v>
      </c>
      <c r="I46" s="1">
        <f t="shared" si="16"/>
        <v>161594.91922108561</v>
      </c>
      <c r="J46" s="1">
        <f t="shared" ref="J46:K46" si="17">J6+J14+J22+J30</f>
        <v>142405.61509319633</v>
      </c>
      <c r="K46" s="1">
        <f t="shared" si="17"/>
        <v>202013.4291372954</v>
      </c>
      <c r="L46" s="1">
        <f t="shared" ref="L46:N46" si="18">L6+L14+L22+L30</f>
        <v>190947.18162830063</v>
      </c>
      <c r="M46" s="1">
        <f t="shared" si="18"/>
        <v>182516.55308119109</v>
      </c>
      <c r="N46" s="1">
        <f t="shared" si="18"/>
        <v>185679.72302093281</v>
      </c>
      <c r="O46" s="1">
        <f t="shared" ref="O46" si="19">O6+O14+O22+O30</f>
        <v>193656.50034486284</v>
      </c>
      <c r="P46" s="1">
        <f t="shared" ref="P46:Q46" si="20">P6+P14+P22+P30</f>
        <v>199520.9095954689</v>
      </c>
      <c r="Q46" s="1">
        <f t="shared" si="20"/>
        <v>198588.21920001949</v>
      </c>
    </row>
    <row r="47" spans="1:17" x14ac:dyDescent="0.35">
      <c r="A47" s="2" t="s">
        <v>97</v>
      </c>
      <c r="B47" s="1">
        <f t="shared" ref="B47:I47" si="21">B7+B15+B23+B31</f>
        <v>264341.00390843611</v>
      </c>
      <c r="C47" s="1">
        <f t="shared" si="21"/>
        <v>299332.61339076614</v>
      </c>
      <c r="D47" s="1">
        <f t="shared" si="21"/>
        <v>280602.94385410566</v>
      </c>
      <c r="E47" s="1">
        <f t="shared" si="21"/>
        <v>452197.10078325024</v>
      </c>
      <c r="F47" s="1">
        <f t="shared" si="21"/>
        <v>450528.54942714889</v>
      </c>
      <c r="G47" s="1">
        <f t="shared" si="21"/>
        <v>505411.07193692046</v>
      </c>
      <c r="H47" s="1">
        <f t="shared" si="21"/>
        <v>647723.49766154506</v>
      </c>
      <c r="I47" s="1">
        <f t="shared" si="21"/>
        <v>511079.4535321634</v>
      </c>
      <c r="J47" s="1">
        <f t="shared" ref="J47:K47" si="22">J7+J15+J23+J31</f>
        <v>454008.53625575086</v>
      </c>
      <c r="K47" s="1">
        <f t="shared" si="22"/>
        <v>637426.21356127784</v>
      </c>
      <c r="L47" s="1">
        <f t="shared" ref="L47:N47" si="23">L7+L15+L23+L31</f>
        <v>582766.02463627898</v>
      </c>
      <c r="M47" s="1">
        <f t="shared" si="23"/>
        <v>514835.1139459135</v>
      </c>
      <c r="N47" s="1">
        <f t="shared" si="23"/>
        <v>498269.76839515206</v>
      </c>
      <c r="O47" s="1">
        <f t="shared" ref="O47" si="24">O7+O15+O23+O31</f>
        <v>523209.54816006386</v>
      </c>
      <c r="P47" s="1">
        <f t="shared" ref="P47:Q47" si="25">P7+P15+P23+P31</f>
        <v>493365.21426107216</v>
      </c>
      <c r="Q47" s="1">
        <f t="shared" si="25"/>
        <v>489497.92847574363</v>
      </c>
    </row>
    <row r="48" spans="1:17" x14ac:dyDescent="0.35">
      <c r="A48" s="2" t="s">
        <v>107</v>
      </c>
      <c r="B48" s="1">
        <f t="shared" ref="B48:I48" si="26">B8+B16+B24+B32</f>
        <v>186570.05179246902</v>
      </c>
      <c r="C48" s="1">
        <f t="shared" si="26"/>
        <v>176073.7836310257</v>
      </c>
      <c r="D48" s="1">
        <f t="shared" si="26"/>
        <v>205810.55693975594</v>
      </c>
      <c r="E48" s="1">
        <f t="shared" si="26"/>
        <v>221092.89551450347</v>
      </c>
      <c r="F48" s="1">
        <f t="shared" si="26"/>
        <v>266696.58894906484</v>
      </c>
      <c r="G48" s="1">
        <f t="shared" si="26"/>
        <v>266743.25674670131</v>
      </c>
      <c r="H48" s="1">
        <f t="shared" si="26"/>
        <v>268246.88402609766</v>
      </c>
      <c r="I48" s="1">
        <f t="shared" si="26"/>
        <v>276958.08957078808</v>
      </c>
      <c r="J48" s="1">
        <f t="shared" ref="J48:K48" si="27">J8+J16+J24+J32</f>
        <v>225835.34419313134</v>
      </c>
      <c r="K48" s="1">
        <f t="shared" si="27"/>
        <v>278614.29872021184</v>
      </c>
      <c r="L48" s="1">
        <f t="shared" ref="L48:N48" si="28">L8+L16+L24+L32</f>
        <v>259589.67204918899</v>
      </c>
      <c r="M48" s="1">
        <f t="shared" si="28"/>
        <v>295096.63091153634</v>
      </c>
      <c r="N48" s="1">
        <f t="shared" si="28"/>
        <v>283251.59061792179</v>
      </c>
      <c r="O48" s="1">
        <f t="shared" ref="O48" si="29">O8+O16+O24+O32</f>
        <v>280299.61129454186</v>
      </c>
      <c r="P48" s="1">
        <f t="shared" ref="P48:Q48" si="30">P8+P16+P24+P32</f>
        <v>282617.9630224962</v>
      </c>
      <c r="Q48" s="1">
        <f t="shared" si="30"/>
        <v>280458.79076829972</v>
      </c>
    </row>
    <row r="49" spans="1:17" x14ac:dyDescent="0.35">
      <c r="A49" s="39" t="s">
        <v>99</v>
      </c>
      <c r="B49" s="1">
        <f t="shared" ref="B49:I49" si="31">B9+B17+B25+B33</f>
        <v>71687.52936236457</v>
      </c>
      <c r="C49" s="1">
        <f t="shared" si="31"/>
        <v>66611.041986620286</v>
      </c>
      <c r="D49" s="1">
        <f t="shared" si="31"/>
        <v>82319.344715708605</v>
      </c>
      <c r="E49" s="1">
        <f t="shared" si="31"/>
        <v>78970.889751173905</v>
      </c>
      <c r="F49" s="1">
        <f t="shared" si="31"/>
        <v>98425.813963568595</v>
      </c>
      <c r="G49" s="1">
        <f t="shared" si="31"/>
        <v>107010.2365795942</v>
      </c>
      <c r="H49" s="1">
        <f t="shared" si="31"/>
        <v>141096.87000845801</v>
      </c>
      <c r="I49" s="1">
        <f t="shared" si="31"/>
        <v>116364.43107027093</v>
      </c>
      <c r="J49" s="1">
        <f t="shared" ref="J49:K49" si="32">J9+J17+J25+J33</f>
        <v>105848.52825950798</v>
      </c>
      <c r="K49" s="1">
        <f t="shared" si="32"/>
        <v>125622.89441426926</v>
      </c>
      <c r="L49" s="1">
        <f t="shared" ref="L49:N49" si="33">L9+L17+L25+L33</f>
        <v>114469.38632692742</v>
      </c>
      <c r="M49" s="1">
        <f t="shared" si="33"/>
        <v>121046.70085582964</v>
      </c>
      <c r="N49" s="1">
        <f t="shared" si="33"/>
        <v>109818.54035824965</v>
      </c>
      <c r="O49" s="1">
        <f t="shared" ref="O49" si="34">O9+O17+O25+O33</f>
        <v>112367.38832073909</v>
      </c>
      <c r="P49" s="1">
        <f t="shared" ref="P49:Q49" si="35">P9+P17+P25+P33</f>
        <v>95652.437846229383</v>
      </c>
      <c r="Q49" s="1">
        <f t="shared" si="35"/>
        <v>94936.515618268983</v>
      </c>
    </row>
    <row r="50" spans="1:17" x14ac:dyDescent="0.35">
      <c r="A50" s="39" t="s">
        <v>100</v>
      </c>
      <c r="B50" s="1">
        <f>B10+B18+B26+B34</f>
        <v>263196.00076988281</v>
      </c>
      <c r="C50" s="1">
        <f t="shared" ref="C50:I50" si="36">C10+C18+C26+C34</f>
        <v>290982.11750688718</v>
      </c>
      <c r="D50" s="1">
        <f t="shared" si="36"/>
        <v>256050.52571209596</v>
      </c>
      <c r="E50" s="1">
        <f t="shared" si="36"/>
        <v>388033.12254211801</v>
      </c>
      <c r="F50" s="1">
        <f t="shared" si="36"/>
        <v>399390.34040908451</v>
      </c>
      <c r="G50" s="1">
        <f t="shared" si="36"/>
        <v>423530.90352602111</v>
      </c>
      <c r="H50" s="1">
        <f t="shared" si="36"/>
        <v>530728.07801260415</v>
      </c>
      <c r="I50" s="1">
        <f t="shared" si="36"/>
        <v>445573.40767766553</v>
      </c>
      <c r="J50" s="1">
        <f t="shared" ref="J50" si="37">J10+J18+J26+J34</f>
        <v>407181.68161320325</v>
      </c>
      <c r="K50" s="1">
        <f t="shared" ref="K50:P50" si="38">K10+K18+K26+K34</f>
        <v>531888.00001854694</v>
      </c>
      <c r="L50" s="1">
        <f t="shared" si="38"/>
        <v>494400.86350953917</v>
      </c>
      <c r="M50" s="1">
        <f t="shared" si="38"/>
        <v>525457.09526088787</v>
      </c>
      <c r="N50" s="1">
        <f t="shared" si="38"/>
        <v>463823.9106675376</v>
      </c>
      <c r="O50" s="1">
        <f t="shared" si="38"/>
        <v>463044.65353171894</v>
      </c>
      <c r="P50" s="1">
        <f t="shared" si="38"/>
        <v>443130.59394094377</v>
      </c>
      <c r="Q50" s="1">
        <f t="shared" ref="Q50" si="39">Q10+Q18+Q26+Q34</f>
        <v>449070.41790034249</v>
      </c>
    </row>
    <row r="52" spans="1:17" x14ac:dyDescent="0.35">
      <c r="B52" t="s">
        <v>70</v>
      </c>
    </row>
    <row r="53" spans="1:17" x14ac:dyDescent="0.3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N53" s="3">
        <v>2018</v>
      </c>
      <c r="O53" s="3">
        <v>2019</v>
      </c>
      <c r="P53" s="3">
        <v>2020</v>
      </c>
      <c r="Q53" s="3">
        <v>2021</v>
      </c>
    </row>
    <row r="54" spans="1:17" x14ac:dyDescent="0.35">
      <c r="A54" s="2" t="s">
        <v>96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  <c r="N54" s="1">
        <f>Electranet!N3</f>
        <v>2111384.1901787799</v>
      </c>
      <c r="O54" s="1">
        <f>Electranet!O3</f>
        <v>2239434.3310592375</v>
      </c>
      <c r="P54" s="1">
        <f>Electranet!P3</f>
        <v>2349000.429</v>
      </c>
      <c r="Q54" s="1">
        <f>Electranet!Q3</f>
        <v>2308095.5183722489</v>
      </c>
    </row>
    <row r="55" spans="1:17" x14ac:dyDescent="0.35">
      <c r="A55" s="2" t="s">
        <v>97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  <c r="N55" s="1">
        <f>Powerlink!N3</f>
        <v>6102085.5779240951</v>
      </c>
      <c r="O55" s="1">
        <f>Powerlink!O3</f>
        <v>6073556.8481921945</v>
      </c>
      <c r="P55" s="1">
        <f>Powerlink!P3</f>
        <v>6108823.3895428395</v>
      </c>
      <c r="Q55" s="1">
        <f>Powerlink!Q3</f>
        <v>5992336.4351237807</v>
      </c>
    </row>
    <row r="56" spans="1:17" x14ac:dyDescent="0.35">
      <c r="A56" s="2" t="s">
        <v>107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  <c r="N56" s="1">
        <f>AusNet!N3</f>
        <v>2818367.1974436454</v>
      </c>
      <c r="O56" s="1">
        <f>AusNet!O3</f>
        <v>2806711.7545511364</v>
      </c>
      <c r="P56" s="1">
        <f>AusNet!P3</f>
        <v>2804319.093668595</v>
      </c>
      <c r="Q56" s="1">
        <f>AusNet!Q3</f>
        <v>2895998.6556758392</v>
      </c>
    </row>
    <row r="57" spans="1:17" x14ac:dyDescent="0.35">
      <c r="A57" s="39" t="s">
        <v>99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  <c r="N57" s="1">
        <f>TasNetworks!N3</f>
        <v>1258899.988250209</v>
      </c>
      <c r="O57" s="1">
        <f>TasNetworks!O3</f>
        <v>1268804.3392015931</v>
      </c>
      <c r="P57" s="1">
        <f>TasNetworks!P3</f>
        <v>1260964.0925665193</v>
      </c>
      <c r="Q57" s="1">
        <f>TasNetworks!Q3</f>
        <v>1287204.8425286734</v>
      </c>
    </row>
    <row r="58" spans="1:17" x14ac:dyDescent="0.35">
      <c r="A58" s="39" t="s">
        <v>100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  <c r="N58" s="1">
        <f>Transgrid!N3</f>
        <v>5174118.3429089161</v>
      </c>
      <c r="O58" s="1">
        <f>Transgrid!O3</f>
        <v>5313721.1704148129</v>
      </c>
      <c r="P58" s="1">
        <f>Transgrid!P3</f>
        <v>5412865.4910000004</v>
      </c>
      <c r="Q58" s="1">
        <f>Transgrid!Q3</f>
        <v>5448781.2860000003</v>
      </c>
    </row>
    <row r="59" spans="1:17" x14ac:dyDescent="0.35">
      <c r="A59" s="31"/>
      <c r="B59" s="14"/>
      <c r="C59" s="14"/>
      <c r="D59" s="14"/>
      <c r="E59" s="14"/>
      <c r="F59" s="14"/>
      <c r="G59" s="14"/>
      <c r="H59" s="14"/>
      <c r="I59" s="14"/>
      <c r="J59" s="14"/>
    </row>
    <row r="60" spans="1:17" x14ac:dyDescent="0.35">
      <c r="B60" t="s">
        <v>83</v>
      </c>
    </row>
    <row r="61" spans="1:17" x14ac:dyDescent="0.35">
      <c r="A61" s="2" t="s">
        <v>96</v>
      </c>
      <c r="B61" s="16">
        <f>B46/B54</f>
        <v>0.10111987132387254</v>
      </c>
      <c r="C61" s="16">
        <f t="shared" ref="C61:I61" si="40">C46/C54</f>
        <v>0.10764680596075607</v>
      </c>
      <c r="D61" s="16">
        <f t="shared" si="40"/>
        <v>8.5320620545292311E-2</v>
      </c>
      <c r="E61" s="16">
        <f t="shared" si="40"/>
        <v>0.12065115921329719</v>
      </c>
      <c r="F61" s="16">
        <f t="shared" si="40"/>
        <v>0.11131588940711203</v>
      </c>
      <c r="G61" s="16">
        <f t="shared" si="40"/>
        <v>0.11737443329647274</v>
      </c>
      <c r="H61" s="16">
        <f t="shared" si="40"/>
        <v>0.13791766533146604</v>
      </c>
      <c r="I61" s="16">
        <f t="shared" si="40"/>
        <v>0.10488534774011538</v>
      </c>
      <c r="J61" s="16">
        <f t="shared" ref="J61" si="41">J46/J54</f>
        <v>8.3820018670751339E-2</v>
      </c>
      <c r="K61" s="16">
        <f t="shared" ref="K61:P61" si="42">K46/K54</f>
        <v>0.1060567606272433</v>
      </c>
      <c r="L61" s="16">
        <f t="shared" si="42"/>
        <v>9.8359091766793194E-2</v>
      </c>
      <c r="M61" s="16">
        <f t="shared" si="42"/>
        <v>9.0687779061856086E-2</v>
      </c>
      <c r="N61" s="16">
        <f t="shared" si="42"/>
        <v>8.7942177404108784E-2</v>
      </c>
      <c r="O61" s="16">
        <f t="shared" si="42"/>
        <v>8.6475632555505486E-2</v>
      </c>
      <c r="P61" s="16">
        <f t="shared" si="42"/>
        <v>8.4938643319195789E-2</v>
      </c>
      <c r="Q61" s="16">
        <f t="shared" ref="Q61" si="43">Q46/Q54</f>
        <v>8.6039861703847934E-2</v>
      </c>
    </row>
    <row r="62" spans="1:17" x14ac:dyDescent="0.35">
      <c r="A62" s="2" t="s">
        <v>97</v>
      </c>
      <c r="B62" s="16">
        <f t="shared" ref="B62:I62" si="44">B47/B55</f>
        <v>0.10205396104741769</v>
      </c>
      <c r="C62" s="16">
        <f t="shared" si="44"/>
        <v>0.10673426722623652</v>
      </c>
      <c r="D62" s="16">
        <f t="shared" si="44"/>
        <v>9.3101533453532101E-2</v>
      </c>
      <c r="E62" s="16">
        <f t="shared" si="44"/>
        <v>0.12369476096476982</v>
      </c>
      <c r="F62" s="16">
        <f t="shared" si="44"/>
        <v>0.1070575515449738</v>
      </c>
      <c r="G62" s="16">
        <f t="shared" si="44"/>
        <v>0.11023414319927358</v>
      </c>
      <c r="H62" s="16">
        <f t="shared" si="44"/>
        <v>0.13005681172172942</v>
      </c>
      <c r="I62" s="16">
        <f t="shared" si="44"/>
        <v>9.7851074631595411E-2</v>
      </c>
      <c r="J62" s="16">
        <f t="shared" ref="J62:K62" si="45">J47/J55</f>
        <v>8.0683036371720224E-2</v>
      </c>
      <c r="K62" s="16">
        <f t="shared" si="45"/>
        <v>0.10363938984023718</v>
      </c>
      <c r="L62" s="16">
        <f t="shared" ref="L62:N62" si="46">L47/L55</f>
        <v>9.3816759152976728E-2</v>
      </c>
      <c r="M62" s="16">
        <f t="shared" si="46"/>
        <v>8.3337344029995014E-2</v>
      </c>
      <c r="N62" s="16">
        <f t="shared" si="46"/>
        <v>8.1655650684050451E-2</v>
      </c>
      <c r="O62" s="16">
        <f t="shared" ref="O62" si="47">O47/O55</f>
        <v>8.6145492869766777E-2</v>
      </c>
      <c r="P62" s="16">
        <f t="shared" ref="P62:Q62" si="48">P47/P55</f>
        <v>8.0762723490356736E-2</v>
      </c>
      <c r="Q62" s="16">
        <f t="shared" si="48"/>
        <v>8.1687324097254613E-2</v>
      </c>
    </row>
    <row r="63" spans="1:17" x14ac:dyDescent="0.35">
      <c r="A63" s="2" t="s">
        <v>98</v>
      </c>
      <c r="B63" s="16">
        <f t="shared" ref="B63:I63" si="49">B48/B56</f>
        <v>0.10499486985510137</v>
      </c>
      <c r="C63" s="16">
        <f t="shared" si="49"/>
        <v>9.78080558218868E-2</v>
      </c>
      <c r="D63" s="16">
        <f t="shared" si="49"/>
        <v>0.11124283272438452</v>
      </c>
      <c r="E63" s="16">
        <f t="shared" si="49"/>
        <v>0.10705508023087214</v>
      </c>
      <c r="F63" s="16">
        <f t="shared" si="49"/>
        <v>0.12851807865325418</v>
      </c>
      <c r="G63" s="16">
        <f t="shared" si="49"/>
        <v>0.1274716782904213</v>
      </c>
      <c r="H63" s="16">
        <f t="shared" si="49"/>
        <v>0.12538222579902014</v>
      </c>
      <c r="I63" s="16">
        <f t="shared" si="49"/>
        <v>0.1255530256896219</v>
      </c>
      <c r="J63" s="16">
        <f t="shared" ref="J63:K63" si="50">J48/J56</f>
        <v>9.8666266579488487E-2</v>
      </c>
      <c r="K63" s="16">
        <f t="shared" si="50"/>
        <v>0.10679924067414415</v>
      </c>
      <c r="L63" s="16">
        <f t="shared" ref="L63:N63" si="51">L48/L56</f>
        <v>9.6032786613492904E-2</v>
      </c>
      <c r="M63" s="16">
        <f t="shared" si="51"/>
        <v>0.10850497530260871</v>
      </c>
      <c r="N63" s="16">
        <f t="shared" si="51"/>
        <v>0.10050201793252511</v>
      </c>
      <c r="O63" s="16">
        <f t="shared" ref="O63" si="52">O48/O56</f>
        <v>9.9867615846205335E-2</v>
      </c>
      <c r="P63" s="16">
        <f t="shared" ref="P63:Q63" si="53">P48/P56</f>
        <v>0.10077953099580295</v>
      </c>
      <c r="Q63" s="16">
        <f t="shared" si="53"/>
        <v>9.6843550054359073E-2</v>
      </c>
    </row>
    <row r="64" spans="1:17" x14ac:dyDescent="0.35">
      <c r="A64" s="39" t="s">
        <v>99</v>
      </c>
      <c r="B64" s="16">
        <f t="shared" ref="B64:I64" si="54">B49/B57</f>
        <v>0.12568907581043884</v>
      </c>
      <c r="C64" s="16">
        <f t="shared" si="54"/>
        <v>0.10872927403369018</v>
      </c>
      <c r="D64" s="16">
        <f t="shared" si="54"/>
        <v>0.11936410322025891</v>
      </c>
      <c r="E64" s="16">
        <f t="shared" si="54"/>
        <v>0.1086028392721546</v>
      </c>
      <c r="F64" s="16">
        <f t="shared" si="54"/>
        <v>0.12397727083666341</v>
      </c>
      <c r="G64" s="16">
        <f t="shared" si="54"/>
        <v>0.13097465856130086</v>
      </c>
      <c r="H64" s="16">
        <f t="shared" si="54"/>
        <v>0.13947876482902777</v>
      </c>
      <c r="I64" s="16">
        <f t="shared" si="54"/>
        <v>0.10792561036288216</v>
      </c>
      <c r="J64" s="16">
        <f t="shared" ref="J64:K64" si="55">J49/J57</f>
        <v>9.3028618443495567E-2</v>
      </c>
      <c r="K64" s="16">
        <f t="shared" si="55"/>
        <v>9.7825268021621142E-2</v>
      </c>
      <c r="L64" s="16">
        <f t="shared" ref="L64:N64" si="56">L49/L57</f>
        <v>8.9131107819850966E-2</v>
      </c>
      <c r="M64" s="16">
        <f t="shared" si="56"/>
        <v>9.5036878411179124E-2</v>
      </c>
      <c r="N64" s="16">
        <f t="shared" si="56"/>
        <v>8.7233728956412529E-2</v>
      </c>
      <c r="O64" s="16">
        <f t="shared" ref="O64" si="57">O49/O57</f>
        <v>8.8561636218431689E-2</v>
      </c>
      <c r="P64" s="16">
        <f t="shared" ref="P64:Q64" si="58">P49/P57</f>
        <v>7.5856591325722825E-2</v>
      </c>
      <c r="Q64" s="16">
        <f t="shared" si="58"/>
        <v>7.375400750650471E-2</v>
      </c>
    </row>
    <row r="65" spans="1:17" x14ac:dyDescent="0.35">
      <c r="A65" s="39" t="s">
        <v>100</v>
      </c>
      <c r="B65" s="16">
        <f t="shared" ref="B65:I65" si="59">B50/B58</f>
        <v>9.9697898327031187E-2</v>
      </c>
      <c r="C65" s="16">
        <f t="shared" si="59"/>
        <v>0.1060582658817895</v>
      </c>
      <c r="D65" s="16">
        <f t="shared" si="59"/>
        <v>8.9323454726101065E-2</v>
      </c>
      <c r="E65" s="16">
        <f t="shared" si="59"/>
        <v>0.12300219919251761</v>
      </c>
      <c r="F65" s="16">
        <f t="shared" si="59"/>
        <v>0.11134563527661551</v>
      </c>
      <c r="G65" s="16">
        <f t="shared" si="59"/>
        <v>0.11307350248573515</v>
      </c>
      <c r="H65" s="16">
        <f t="shared" si="59"/>
        <v>0.1309148066556575</v>
      </c>
      <c r="I65" s="16">
        <f t="shared" si="59"/>
        <v>0.10373220076196725</v>
      </c>
      <c r="J65" s="16">
        <f t="shared" ref="J65:K65" si="60">J50/J58</f>
        <v>8.7515700149466857E-2</v>
      </c>
      <c r="K65" s="16">
        <f t="shared" si="60"/>
        <v>0.1042018142529189</v>
      </c>
      <c r="L65" s="16">
        <f t="shared" ref="L65:N65" si="61">L50/L58</f>
        <v>9.4801071255304861E-2</v>
      </c>
      <c r="M65" s="16">
        <f t="shared" si="61"/>
        <v>0.10029245068412622</v>
      </c>
      <c r="N65" s="16">
        <f t="shared" si="61"/>
        <v>8.9643081183715903E-2</v>
      </c>
      <c r="O65" s="16">
        <f t="shared" ref="O65" si="62">O50/O58</f>
        <v>8.7141315601919622E-2</v>
      </c>
      <c r="P65" s="16">
        <f t="shared" ref="P65:Q65" si="63">P50/P58</f>
        <v>8.1866175074503389E-2</v>
      </c>
      <c r="Q65" s="16">
        <f t="shared" si="63"/>
        <v>8.2416671605846217E-2</v>
      </c>
    </row>
    <row r="67" spans="1:17" x14ac:dyDescent="0.35">
      <c r="B67" t="s">
        <v>84</v>
      </c>
    </row>
    <row r="68" spans="1:17" x14ac:dyDescent="0.35">
      <c r="A68" s="2" t="s">
        <v>96</v>
      </c>
      <c r="B68" s="16">
        <f>(Electranet!B18+Electranet!S18+Electranet!AJ18+Electranet!BA18)/B54</f>
        <v>-1.7698917619269505E-2</v>
      </c>
      <c r="C68" s="16">
        <f>(Electranet!C18+Electranet!T18+Electranet!AK18+Electranet!BB18)/C54</f>
        <v>-2.4917983635775548E-2</v>
      </c>
      <c r="D68" s="16">
        <f>(Electranet!D18+Electranet!U18+Electranet!AL18+Electranet!BC18)/D54</f>
        <v>-1.8665867435981283E-3</v>
      </c>
      <c r="E68" s="16">
        <f>(Electranet!E18+Electranet!V18+Electranet!AM18+Electranet!BD18)/E54</f>
        <v>-2.2231411592853599E-2</v>
      </c>
      <c r="F68" s="16">
        <f>(Electranet!F18+Electranet!W18+Electranet!AN18+Electranet!BE18)/F54</f>
        <v>-2.0980360738549135E-2</v>
      </c>
      <c r="G68" s="16">
        <f>(Electranet!G18+Electranet!X18+Electranet!AO18+Electranet!BF18)/G54</f>
        <v>-1.9481519916939416E-2</v>
      </c>
      <c r="H68" s="16">
        <f>(Electranet!H18+Electranet!Y18+Electranet!AP18+Electranet!BG18)/H54</f>
        <v>-3.6627540969359801E-2</v>
      </c>
      <c r="I68" s="16">
        <f>(Electranet!I18+Electranet!Z18+Electranet!AQ18+Electranet!BH18)/I54</f>
        <v>-2.2553278187258202E-2</v>
      </c>
      <c r="J68" s="16">
        <f>(Electranet!J18+Electranet!AA18+Electranet!AR18+Electranet!BI18)/J54</f>
        <v>-1.5489254143363206E-2</v>
      </c>
      <c r="K68" s="16">
        <f>(Electranet!K18+Electranet!AB18+Electranet!AS18+Electranet!BJ18)/K54</f>
        <v>-3.1662489813438846E-2</v>
      </c>
      <c r="L68" s="16">
        <f>(Electranet!L18+Electranet!AC18+Electranet!AT18+Electranet!BK18)/L54</f>
        <v>-3.6107341441627326E-2</v>
      </c>
      <c r="M68" s="16">
        <f>(Electranet!M18+Electranet!AD18+Electranet!AU18+Electranet!BL18)/M54</f>
        <v>-3.0379378613912739E-2</v>
      </c>
      <c r="N68" s="16">
        <f>(Electranet!N18+Electranet!AE18+Electranet!AV18+Electranet!BM18)/N54</f>
        <v>-3.0382924153822238E-2</v>
      </c>
      <c r="O68" s="16">
        <f>(Electranet!O18+Electranet!AF18+Electranet!AW18+Electranet!BN18)/O54</f>
        <v>-2.9664197969271434E-2</v>
      </c>
      <c r="P68" s="16">
        <f>(Electranet!P18+Electranet!AG18+Electranet!AX18+Electranet!BO18)/P54</f>
        <v>-3.5415554621850608E-2</v>
      </c>
      <c r="Q68" s="16">
        <f>(Electranet!Q18+Electranet!AH18+Electranet!AY18+Electranet!BP18)/Q54</f>
        <v>-4.823212790939025E-2</v>
      </c>
    </row>
    <row r="69" spans="1:17" x14ac:dyDescent="0.35">
      <c r="A69" s="2" t="s">
        <v>97</v>
      </c>
      <c r="B69" s="16">
        <f>(Powerlink!B18+Powerlink!S18+Powerlink!AJ18+Powerlink!BA18)/AUC!B55</f>
        <v>-1.8806355516326964E-2</v>
      </c>
      <c r="C69" s="16">
        <f>(Powerlink!C18+Powerlink!T18+Powerlink!AK18+Powerlink!BB18)/AUC!C55</f>
        <v>-2.4019733903359465E-2</v>
      </c>
      <c r="D69" s="16">
        <f>(Powerlink!D18+Powerlink!U18+Powerlink!AL18+Powerlink!BC18)/AUC!D55</f>
        <v>-9.6523860118236833E-3</v>
      </c>
      <c r="E69" s="16">
        <f>(Powerlink!E18+Powerlink!V18+Powerlink!AM18+Powerlink!BD18)/AUC!E55</f>
        <v>-2.5277368913319713E-2</v>
      </c>
      <c r="F69" s="16">
        <f>(Powerlink!F18+Powerlink!W18+Powerlink!AN18+Powerlink!BE18)/AUC!F55</f>
        <v>-1.6724782874883375E-2</v>
      </c>
      <c r="G69" s="16">
        <f>(Powerlink!G18+Powerlink!X18+Powerlink!AO18+Powerlink!BF18)/AUC!G55</f>
        <v>-1.2360183763416585E-2</v>
      </c>
      <c r="H69" s="16">
        <f>(Powerlink!H18+Powerlink!Y18+Powerlink!AP18+Powerlink!BG18)/AUC!H55</f>
        <v>-2.8868160486115246E-2</v>
      </c>
      <c r="I69" s="16">
        <f>(Powerlink!I18+Powerlink!Z18+Powerlink!AQ18+Powerlink!BH18)/AUC!I55</f>
        <v>-1.55299671046673E-2</v>
      </c>
      <c r="J69" s="16">
        <f>(Powerlink!J18+Powerlink!AA18+Powerlink!AR18+Powerlink!BI18)/AUC!J55</f>
        <v>-1.236878696309838E-2</v>
      </c>
      <c r="K69" s="16">
        <f>(Powerlink!K18+Powerlink!AB18+Powerlink!AS18+Powerlink!BJ18)/AUC!K55</f>
        <v>-2.9246750795647973E-2</v>
      </c>
      <c r="L69" s="16">
        <f>(Powerlink!L18+Powerlink!AC18+Powerlink!AT18+Powerlink!BK18)/AUC!L55</f>
        <v>-3.1513679588837634E-2</v>
      </c>
      <c r="M69" s="16">
        <f>(Powerlink!M18+Powerlink!AD18+Powerlink!AU18+Powerlink!BL18)/AUC!M55</f>
        <v>-2.309213174894437E-2</v>
      </c>
      <c r="N69" s="16">
        <f>(Powerlink!N18+Powerlink!AE18+Powerlink!AV18+Powerlink!BM18)/AUC!N55</f>
        <v>-2.40702326420771E-2</v>
      </c>
      <c r="O69" s="16">
        <f>(Powerlink!O18+Powerlink!AF18+Powerlink!AW18+Powerlink!BN18)/AUC!O55</f>
        <v>-2.9321370930319637E-2</v>
      </c>
      <c r="P69" s="16">
        <f>(Powerlink!P18+Powerlink!AG18+Powerlink!AX18+Powerlink!BO18)/AUC!P55</f>
        <v>-3.1237804578485524E-2</v>
      </c>
      <c r="Q69" s="16">
        <f>(Powerlink!Q18+Powerlink!AH18+Powerlink!AY18+Powerlink!BP18)/AUC!Q55</f>
        <v>-4.3879457292563942E-2</v>
      </c>
    </row>
    <row r="70" spans="1:17" x14ac:dyDescent="0.35">
      <c r="A70" s="2" t="s">
        <v>98</v>
      </c>
      <c r="B70" s="16">
        <f>(AusNet!B18+AusNet!S18+AusNet!AJ18+AusNet!BA18)/AUC!B56</f>
        <v>-1.9823799725917714E-2</v>
      </c>
      <c r="C70" s="16">
        <f>(AusNet!C18+AusNet!T18+AusNet!AK18+AusNet!BB18)/AUC!C56</f>
        <v>-1.7557236965589182E-2</v>
      </c>
      <c r="D70" s="16">
        <f>(AusNet!D18+AusNet!U18+AusNet!AL18+AusNet!BC18)/AUC!D56</f>
        <v>-2.6097343889458457E-2</v>
      </c>
      <c r="E70" s="16">
        <f>(AusNet!E18+AusNet!V18+AusNet!AM18+AusNet!BD18)/AUC!E56</f>
        <v>-1.5019275157843166E-2</v>
      </c>
      <c r="F70" s="16">
        <f>(AusNet!F18+AusNet!W18+AusNet!AN18+AusNet!BE18)/AUC!F56</f>
        <v>-3.3308100338702185E-2</v>
      </c>
      <c r="G70" s="16">
        <f>(AusNet!G18+AusNet!X18+AusNet!AO18+AusNet!BF18)/AUC!G56</f>
        <v>-3.0266143713060301E-2</v>
      </c>
      <c r="H70" s="16">
        <f>(AusNet!H18+AusNet!Y18+AusNet!AP18+AusNet!BG18)/AUC!H56</f>
        <v>-2.6807031731910663E-2</v>
      </c>
      <c r="I70" s="16">
        <f>(AusNet!I18+AusNet!Z18+AusNet!AQ18+AusNet!BH18)/AUC!I56</f>
        <v>-3.6721810589317318E-2</v>
      </c>
      <c r="J70" s="16">
        <f>(AusNet!J18+AusNet!AA18+AusNet!AR18+AusNet!BI18)/AUC!J56</f>
        <v>-2.8221715330051113E-2</v>
      </c>
      <c r="K70" s="16">
        <f>(AusNet!K18+AusNet!AB18+AusNet!AS18+AusNet!BJ18)/AUC!K56</f>
        <v>-3.4230610106879937E-2</v>
      </c>
      <c r="L70" s="16">
        <f>(AusNet!L18+AusNet!AC18+AusNet!AT18+AusNet!BK18)/AUC!L56</f>
        <v>-3.338120171407126E-2</v>
      </c>
      <c r="M70" s="16">
        <f>(AusNet!M18+AusNet!AD18+AusNet!AU18+AusNet!BL18)/AUC!M56</f>
        <v>-4.632056726616765E-2</v>
      </c>
      <c r="N70" s="16">
        <f>(AusNet!N18+AusNet!AE18+AusNet!AV18+AusNet!BM18)/AUC!N56</f>
        <v>-4.2358604018797257E-2</v>
      </c>
      <c r="O70" s="16">
        <f>(AusNet!O18+AusNet!AF18+AusNet!AW18+AusNet!BN18)/AUC!O56</f>
        <v>-4.3266835515002655E-2</v>
      </c>
      <c r="P70" s="16">
        <f>(AusNet!P18+AusNet!AG18+AusNet!AX18+AusNet!BO18)/AUC!P56</f>
        <v>-4.8398603727361329E-2</v>
      </c>
      <c r="Q70" s="16">
        <f>(AusNet!Q18+AusNet!AH18+AusNet!AY18+AusNet!BP18)/AUC!Q56</f>
        <v>-5.730110584830559E-2</v>
      </c>
    </row>
    <row r="71" spans="1:17" x14ac:dyDescent="0.35">
      <c r="A71" s="39" t="s">
        <v>99</v>
      </c>
      <c r="B71" s="16">
        <f>(TasNetworks!B18+TasNetworks!S18+TasNetworks!AJ18+TasNetworks!BA18)/AUC!B57</f>
        <v>-4.005743175393453E-2</v>
      </c>
      <c r="C71" s="16">
        <f>(TasNetworks!C18+TasNetworks!T18+TasNetworks!AK18+TasNetworks!BB18)/AUC!C57</f>
        <v>-2.6900321367666531E-2</v>
      </c>
      <c r="D71" s="16">
        <f>(TasNetworks!D18+TasNetworks!U18+TasNetworks!AL18+TasNetworks!BC18)/AUC!D57</f>
        <v>-3.1671179496638835E-2</v>
      </c>
      <c r="E71" s="16">
        <f>(TasNetworks!E18+TasNetworks!V18+TasNetworks!AM18+TasNetworks!BD18)/AUC!E57</f>
        <v>-1.4137325680836125E-2</v>
      </c>
      <c r="F71" s="16">
        <f>(TasNetworks!F18+TasNetworks!W18+TasNetworks!AN18+TasNetworks!BE18)/AUC!F57</f>
        <v>-3.3688033403044701E-2</v>
      </c>
      <c r="G71" s="16">
        <f>(TasNetworks!G18+TasNetworks!X18+TasNetworks!AO18+TasNetworks!BF18)/AUC!G57</f>
        <v>-3.3074669409495987E-2</v>
      </c>
      <c r="H71" s="16">
        <f>(TasNetworks!H18+TasNetworks!Y18+TasNetworks!AP18+TasNetworks!BG18)/AUC!H57</f>
        <v>-3.822751925241151E-2</v>
      </c>
      <c r="I71" s="16">
        <f>(TasNetworks!I18+TasNetworks!Z18+TasNetworks!AQ18+TasNetworks!BH18)/AUC!I57</f>
        <v>-2.5593793486303675E-2</v>
      </c>
      <c r="J71" s="16">
        <f>(TasNetworks!J18+TasNetworks!AA18+TasNetworks!AR18+TasNetworks!BI18)/AUC!J57</f>
        <v>-2.4697145145829335E-2</v>
      </c>
      <c r="K71" s="16">
        <f>(TasNetworks!K18+TasNetworks!AB18+TasNetworks!AS18+TasNetworks!BJ18)/AUC!K57</f>
        <v>-2.4281714703594533E-2</v>
      </c>
      <c r="L71" s="16">
        <f>(TasNetworks!L18+TasNetworks!AC18+TasNetworks!AT18+TasNetworks!BK18)/AUC!L57</f>
        <v>-2.7658852778717519E-2</v>
      </c>
      <c r="M71" s="16">
        <f>(TasNetworks!M18+TasNetworks!AD18+TasNetworks!AU18+TasNetworks!BL18)/AUC!M57</f>
        <v>-3.3371308636374879E-2</v>
      </c>
      <c r="N71" s="16">
        <f>(TasNetworks!N18+TasNetworks!AE18+TasNetworks!AV18+TasNetworks!BM18)/AUC!N57</f>
        <v>-2.9714824710428109E-2</v>
      </c>
      <c r="O71" s="16">
        <f>(TasNetworks!O18+TasNetworks!AF18+TasNetworks!AW18+TasNetworks!BN18)/AUC!O57</f>
        <v>-3.1731591384432961E-2</v>
      </c>
      <c r="P71" s="16">
        <f>(TasNetworks!P18+TasNetworks!AG18+TasNetworks!AX18+TasNetworks!BO18)/AUC!P57</f>
        <v>-2.6333502612036028E-2</v>
      </c>
      <c r="Q71" s="16">
        <f>(TasNetworks!Q18+TasNetworks!AH18+TasNetworks!AY18+TasNetworks!BP18)/AUC!Q57</f>
        <v>-3.6012608646061837E-2</v>
      </c>
    </row>
    <row r="72" spans="1:17" x14ac:dyDescent="0.35">
      <c r="A72" s="39" t="s">
        <v>100</v>
      </c>
      <c r="B72" s="16">
        <f>(Transgrid!B18+Transgrid!S18+Transgrid!AJ18+Transgrid!BA18)/AUC!B58</f>
        <v>-1.6276944622428145E-2</v>
      </c>
      <c r="C72" s="16">
        <f>(Transgrid!C18+Transgrid!T18+Transgrid!AK18+Transgrid!BB18)/AUC!C58</f>
        <v>-2.3329514138046736E-2</v>
      </c>
      <c r="D72" s="16">
        <f>(Transgrid!D18+Transgrid!U18+Transgrid!AL18+Transgrid!BC18)/AUC!D58</f>
        <v>-5.8694162864421492E-3</v>
      </c>
      <c r="E72" s="16">
        <f>(Transgrid!E18+Transgrid!V18+Transgrid!AM18+Transgrid!BD18)/AUC!E58</f>
        <v>-2.4582451572074032E-2</v>
      </c>
      <c r="F72" s="16">
        <f>(Transgrid!F18+Transgrid!W18+Transgrid!AN18+Transgrid!BE18)/AUC!F58</f>
        <v>-2.1010106608052574E-2</v>
      </c>
      <c r="G72" s="16">
        <f>(Transgrid!G18+Transgrid!X18+Transgrid!AO18+Transgrid!BF18)/AUC!G58</f>
        <v>-1.5180589106201842E-2</v>
      </c>
      <c r="H72" s="16">
        <f>(Transgrid!H18+Transgrid!Y18+Transgrid!AP18+Transgrid!BG18)/AUC!H58</f>
        <v>-2.962469695254338E-2</v>
      </c>
      <c r="I72" s="16">
        <f>(Transgrid!I18+Transgrid!Z18+Transgrid!AQ18+Transgrid!BH18)/AUC!I58</f>
        <v>-2.140013120911009E-2</v>
      </c>
      <c r="J72" s="16">
        <f>(Transgrid!J18+Transgrid!AA18+Transgrid!AR18+Transgrid!BI18)/AUC!J58</f>
        <v>-1.9058266948942724E-2</v>
      </c>
      <c r="K72" s="16">
        <f>(Transgrid!K18+Transgrid!AB18+Transgrid!AS18+Transgrid!BJ18)/AUC!K58</f>
        <v>-3.0658278870132557E-2</v>
      </c>
      <c r="L72" s="16">
        <f>(Transgrid!L18+Transgrid!AC18+Transgrid!AT18+Transgrid!BK18)/AUC!L58</f>
        <v>-3.3328833844846958E-2</v>
      </c>
      <c r="M72" s="16">
        <f>(Transgrid!M18+Transgrid!AD18+Transgrid!AU18+Transgrid!BL18)/AUC!M58</f>
        <v>-3.8626896449057098E-2</v>
      </c>
      <c r="N72" s="16">
        <f>(Transgrid!N18+Transgrid!AE18+Transgrid!AV18+Transgrid!BM18)/AUC!N58</f>
        <v>-3.2133077175916895E-2</v>
      </c>
      <c r="O72" s="16">
        <f>(Transgrid!O18+Transgrid!AF18+Transgrid!AW18+Transgrid!BN18)/AUC!O58</f>
        <v>-3.032988101568557E-2</v>
      </c>
      <c r="P72" s="16">
        <f>(Transgrid!P18+Transgrid!AG18+Transgrid!AX18+Transgrid!BO18)/AUC!P58</f>
        <v>-3.2343086354369562E-2</v>
      </c>
      <c r="Q72" s="16">
        <f>(Transgrid!Q18+Transgrid!AH18+Transgrid!AY18+Transgrid!BP18)/AUC!Q58</f>
        <v>-4.4609770009403159E-2</v>
      </c>
    </row>
    <row r="74" spans="1:17" x14ac:dyDescent="0.35">
      <c r="B74" t="s">
        <v>86</v>
      </c>
    </row>
    <row r="75" spans="1:17" x14ac:dyDescent="0.35">
      <c r="A75" s="2" t="s">
        <v>96</v>
      </c>
      <c r="B75" s="16">
        <f>(Electranet!B31+Electranet!S31+Electranet!AJ31+Electranet!BA31)/B54</f>
        <v>8.1208898121647083E-2</v>
      </c>
      <c r="C75" s="16">
        <f>(Electranet!C31+Electranet!T31+Electranet!AK31+Electranet!BB31)/C54</f>
        <v>7.9346235294760134E-2</v>
      </c>
      <c r="D75" s="16">
        <f>(Electranet!D31+Electranet!U31+Electranet!AL31+Electranet!BC31)/D54</f>
        <v>8.3678140519443098E-2</v>
      </c>
      <c r="E75" s="16">
        <f>(Electranet!E31+Electranet!V31+Electranet!AM31+Electranet!BD31)/E54</f>
        <v>9.4423572137208409E-2</v>
      </c>
      <c r="F75" s="16">
        <f>(Electranet!F31+Electranet!W31+Electranet!AN31+Electranet!BE31)/F54</f>
        <v>8.8272185470232384E-2</v>
      </c>
      <c r="G75" s="16">
        <f>(Electranet!G31+Electranet!X31+Electranet!AO31+Electranet!BF31)/G54</f>
        <v>9.6351811949760932E-2</v>
      </c>
      <c r="H75" s="16">
        <f>(Electranet!H31+Electranet!Y31+Electranet!AP31+Electranet!BG31)/H54</f>
        <v>9.6095149088769233E-2</v>
      </c>
      <c r="I75" s="16">
        <f>(Electranet!I31+Electranet!Z31+Electranet!AQ31+Electranet!BH31)/I54</f>
        <v>8.0253521108341927E-2</v>
      </c>
      <c r="J75" s="16">
        <f>(Electranet!J31+Electranet!AA31+Electranet!AR31+Electranet!BI31)/J54</f>
        <v>6.7885385889877789E-2</v>
      </c>
      <c r="K75" s="16">
        <f>(Electranet!K31+Electranet!AB31+Electranet!AS31+Electranet!BJ31)/K54</f>
        <v>6.9791910847447847E-2</v>
      </c>
      <c r="L75" s="16">
        <f>(Electranet!L31+Electranet!AC31+Electranet!AT31+Electranet!BK31)/L54</f>
        <v>5.8547730645034234E-2</v>
      </c>
      <c r="M75" s="16">
        <f>(Electranet!M31+Electranet!AD31+Electranet!AU31+Electranet!BL31)/M54</f>
        <v>5.8589235825489208E-2</v>
      </c>
      <c r="N75" s="16">
        <f>(Electranet!N31+Electranet!AE31+Electranet!AV31+Electranet!BM31)/N54</f>
        <v>5.555324040201947E-2</v>
      </c>
      <c r="O75" s="16">
        <f>(Electranet!O31+Electranet!AF31+Electranet!AW31+Electranet!BN31)/O54</f>
        <v>5.4348154725723567E-2</v>
      </c>
      <c r="P75" s="16">
        <f>(Electranet!P31+Electranet!AG31+Electranet!AX31+Electranet!BO31)/P54</f>
        <v>4.8772556802676566E-2</v>
      </c>
      <c r="Q75" s="16">
        <f>(Electranet!Q31+Electranet!AH31+Electranet!AY31+Electranet!BP31)/Q54</f>
        <v>3.634857214898625E-2</v>
      </c>
    </row>
    <row r="76" spans="1:17" x14ac:dyDescent="0.35">
      <c r="A76" s="2" t="s">
        <v>97</v>
      </c>
      <c r="B76" s="16">
        <f>(Powerlink!B31+Powerlink!S31+Powerlink!AJ31+Powerlink!BA31)/B55</f>
        <v>8.1208898121647083E-2</v>
      </c>
      <c r="C76" s="16">
        <f>(Powerlink!C31+Powerlink!T31+Powerlink!AK31+Powerlink!BB31)/C55</f>
        <v>7.9346235294760148E-2</v>
      </c>
      <c r="D76" s="16">
        <f>(Powerlink!D31+Powerlink!U31+Powerlink!AL31+Powerlink!BC31)/D55</f>
        <v>8.3678140519443098E-2</v>
      </c>
      <c r="E76" s="16">
        <f>(Powerlink!E31+Powerlink!V31+Powerlink!AM31+Powerlink!BD31)/E55</f>
        <v>9.4423572137208395E-2</v>
      </c>
      <c r="F76" s="16">
        <f>(Powerlink!F31+Powerlink!W31+Powerlink!AN31+Powerlink!BE31)/F55</f>
        <v>8.8272185470232384E-2</v>
      </c>
      <c r="G76" s="16">
        <f>(Powerlink!G31+Powerlink!X31+Powerlink!AO31+Powerlink!BF31)/G55</f>
        <v>9.6351811949760918E-2</v>
      </c>
      <c r="H76" s="16">
        <f>(Powerlink!H31+Powerlink!Y31+Powerlink!AP31+Powerlink!BG31)/H55</f>
        <v>9.6095149088769205E-2</v>
      </c>
      <c r="I76" s="16">
        <f>(Powerlink!I31+Powerlink!Z31+Powerlink!AQ31+Powerlink!BH31)/I55</f>
        <v>8.0253521108341927E-2</v>
      </c>
      <c r="J76" s="16">
        <f>(Powerlink!J31+Powerlink!AA31+Powerlink!AR31+Powerlink!BI31)/J55</f>
        <v>6.7885385889877775E-2</v>
      </c>
      <c r="K76" s="16">
        <f>(Powerlink!K31+Powerlink!AB31+Powerlink!AS31+Powerlink!BJ31)/K55</f>
        <v>6.9791910847447847E-2</v>
      </c>
      <c r="L76" s="16">
        <f>(Powerlink!L31+Powerlink!AC31+Powerlink!AT31+Powerlink!BK31)/L55</f>
        <v>5.8547730645034234E-2</v>
      </c>
      <c r="M76" s="16">
        <f>(Powerlink!M31+Powerlink!AD31+Powerlink!AU31+Powerlink!BL31)/M55</f>
        <v>5.8589235825489194E-2</v>
      </c>
      <c r="N76" s="16">
        <f>(Powerlink!N31+Powerlink!AE31+Powerlink!AV31+Powerlink!BM31)/N55</f>
        <v>5.5553240402019456E-2</v>
      </c>
      <c r="O76" s="16">
        <f>(Powerlink!O31+Powerlink!AF31+Powerlink!AW31+Powerlink!BN31)/O55</f>
        <v>5.4348154725723553E-2</v>
      </c>
      <c r="P76" s="16">
        <f>(Powerlink!P31+Powerlink!AG31+Powerlink!AX31+Powerlink!BO31)/P55</f>
        <v>4.8772556802676573E-2</v>
      </c>
      <c r="Q76" s="16">
        <f>(Powerlink!Q31+Powerlink!AH31+Powerlink!AY31+Powerlink!BP31)/Q55</f>
        <v>3.634857214898625E-2</v>
      </c>
    </row>
    <row r="77" spans="1:17" x14ac:dyDescent="0.35">
      <c r="A77" s="2" t="s">
        <v>98</v>
      </c>
      <c r="B77" s="16">
        <f>(AusNet!BA31+AusNet!AJ31+AusNet!S31+AusNet!B31)/B56</f>
        <v>8.2582351484739636E-2</v>
      </c>
      <c r="C77" s="16">
        <f>(AusNet!BB31+AusNet!AK31+AusNet!T31+AusNet!C31)/C56</f>
        <v>7.8935843125464367E-2</v>
      </c>
      <c r="D77" s="16">
        <f>(AusNet!BC31+AusNet!AL31+AusNet!U31+AusNet!D31)/D56</f>
        <v>8.2621487495606744E-2</v>
      </c>
      <c r="E77" s="16">
        <f>(AusNet!BD31+AusNet!AM31+AusNet!V31+AusNet!E31)/E56</f>
        <v>9.0796434125312062E-2</v>
      </c>
      <c r="F77" s="16">
        <f>(AusNet!BE31+AusNet!AN31+AusNet!W31+AusNet!F31)/F56</f>
        <v>9.1145782259886565E-2</v>
      </c>
      <c r="G77" s="16">
        <f>(AusNet!BF31+AusNet!AO31+AusNet!X31+AusNet!G31)/G56</f>
        <v>9.4279655314435024E-2</v>
      </c>
      <c r="H77" s="16">
        <f>(AusNet!BG31+AusNet!AP31+AusNet!Y31+AusNet!H31)/H56</f>
        <v>9.6674738023428214E-2</v>
      </c>
      <c r="I77" s="16">
        <f>(AusNet!BH31+AusNet!AQ31+AusNet!Z31+AusNet!I31)/I56</f>
        <v>8.5675714735990963E-2</v>
      </c>
      <c r="J77" s="16">
        <f>(AusNet!BI31+AusNet!AR31+AusNet!AA31+AusNet!J31)/J56</f>
        <v>6.9581830208523418E-2</v>
      </c>
      <c r="K77" s="16">
        <f>(AusNet!BJ31+AusNet!AS31+AusNet!AB31+AusNet!K31)/K56</f>
        <v>6.9898672546045787E-2</v>
      </c>
      <c r="L77" s="16">
        <f>(AusNet!BK31+AusNet!AT31+AusNet!AC31+AusNet!L31)/L56</f>
        <v>6.0847138240950449E-2</v>
      </c>
      <c r="M77" s="16">
        <f>(AusNet!BL31+AusNet!AU31+AusNet!AD31+AusNet!M31)/M56</f>
        <v>5.8620217593942543E-2</v>
      </c>
      <c r="N77" s="16">
        <f>(AusNet!BM31+AusNet!AV31+AusNet!AE31+AusNet!N31)/N56</f>
        <v>5.6049711310185768E-2</v>
      </c>
      <c r="O77" s="16">
        <f>(AusNet!BN31+AusNet!AW31+AusNet!AF31+AusNet!O31)/O56</f>
        <v>5.4406149986315502E-2</v>
      </c>
      <c r="P77" s="16">
        <f>(AusNet!BO31+AusNet!AX31+AusNet!AG31+AusNet!P31)/P56</f>
        <v>5.1239352075510315E-2</v>
      </c>
      <c r="Q77" s="16">
        <f>(AusNet!BP31+AusNet!AY31+AusNet!AH31+AusNet!Q31)/Q56</f>
        <v>3.7741286905173574E-2</v>
      </c>
    </row>
    <row r="78" spans="1:17" x14ac:dyDescent="0.35">
      <c r="A78" s="39" t="s">
        <v>99</v>
      </c>
      <c r="B78" s="16">
        <f>(TasNetworks!BA31+TasNetworks!AJ31+TasNetworks!S31+TasNetworks!B31)/B57</f>
        <v>8.1208898121647083E-2</v>
      </c>
      <c r="C78" s="16">
        <f>(TasNetworks!BB31+TasNetworks!AK31+TasNetworks!T31+TasNetworks!C31)/C57</f>
        <v>7.9346235294760148E-2</v>
      </c>
      <c r="D78" s="16">
        <f>(TasNetworks!BC31+TasNetworks!AL31+TasNetworks!U31+TasNetworks!D31)/D57</f>
        <v>8.3678140519443098E-2</v>
      </c>
      <c r="E78" s="16">
        <f>(TasNetworks!BD31+TasNetworks!AM31+TasNetworks!V31+TasNetworks!E31)/E57</f>
        <v>9.4423572137208395E-2</v>
      </c>
      <c r="F78" s="16">
        <f>(TasNetworks!BE31+TasNetworks!AN31+TasNetworks!W31+TasNetworks!F31)/F57</f>
        <v>8.8272185470232384E-2</v>
      </c>
      <c r="G78" s="16">
        <f>(TasNetworks!BF31+TasNetworks!AO31+TasNetworks!X31+TasNetworks!G31)/G57</f>
        <v>9.6351811949760932E-2</v>
      </c>
      <c r="H78" s="16">
        <f>(TasNetworks!BG31+TasNetworks!AP31+TasNetworks!Y31+TasNetworks!H31)/H57</f>
        <v>9.6095149088769219E-2</v>
      </c>
      <c r="I78" s="16">
        <f>(TasNetworks!BH31+TasNetworks!AQ31+TasNetworks!Z31+TasNetworks!I31)/I57</f>
        <v>8.0253521108341913E-2</v>
      </c>
      <c r="J78" s="16">
        <f>(TasNetworks!BI31+TasNetworks!AR31+TasNetworks!AA31+TasNetworks!J31)/J57</f>
        <v>6.7885385889877775E-2</v>
      </c>
      <c r="K78" s="16">
        <f>(TasNetworks!BJ31+TasNetworks!AS31+TasNetworks!AB31+TasNetworks!K31)/K57</f>
        <v>6.9791910847447847E-2</v>
      </c>
      <c r="L78" s="16">
        <f>(TasNetworks!BK31+TasNetworks!AT31+TasNetworks!AC31+TasNetworks!L31)/L57</f>
        <v>5.8547730645034227E-2</v>
      </c>
      <c r="M78" s="16">
        <f>(TasNetworks!BL31+TasNetworks!AU31+TasNetworks!AD31+TasNetworks!M31)/M57</f>
        <v>5.8589235825489215E-2</v>
      </c>
      <c r="N78" s="16">
        <f>(TasNetworks!BM31+TasNetworks!AV31+TasNetworks!AE31+TasNetworks!N31)/N57</f>
        <v>5.5553240402019463E-2</v>
      </c>
      <c r="O78" s="16">
        <f>(TasNetworks!BN31+TasNetworks!AW31+TasNetworks!AF31+TasNetworks!O31)/O57</f>
        <v>5.434815472572356E-2</v>
      </c>
      <c r="P78" s="16">
        <f>(TasNetworks!BO31+TasNetworks!AX31+TasNetworks!AG31+TasNetworks!P31)/P57</f>
        <v>4.8772556802676559E-2</v>
      </c>
      <c r="Q78" s="16">
        <f>(TasNetworks!BP31+TasNetworks!AY31+TasNetworks!AH31+TasNetworks!Q31)/Q57</f>
        <v>3.634857214898625E-2</v>
      </c>
    </row>
    <row r="79" spans="1:17" x14ac:dyDescent="0.35">
      <c r="A79" s="39" t="s">
        <v>100</v>
      </c>
      <c r="B79" s="16">
        <f>(Transgrid!B31+Transgrid!S31+Transgrid!AJ31+Transgrid!BA31)/B58</f>
        <v>8.1208898121647083E-2</v>
      </c>
      <c r="C79" s="16">
        <f>(Transgrid!C31+Transgrid!T31+Transgrid!AK31+Transgrid!BB31)/C58</f>
        <v>7.9346235294760134E-2</v>
      </c>
      <c r="D79" s="16">
        <f>(Transgrid!D31+Transgrid!U31+Transgrid!AL31+Transgrid!BC31)/D58</f>
        <v>8.3678140519443084E-2</v>
      </c>
      <c r="E79" s="16">
        <f>(Transgrid!E31+Transgrid!V31+Transgrid!AM31+Transgrid!BD31)/E58</f>
        <v>9.4423572137208381E-2</v>
      </c>
      <c r="F79" s="16">
        <f>(Transgrid!F31+Transgrid!W31+Transgrid!AN31+Transgrid!BE31)/F58</f>
        <v>8.8272185470232384E-2</v>
      </c>
      <c r="G79" s="16">
        <f>(Transgrid!G31+Transgrid!X31+Transgrid!AO31+Transgrid!BF31)/G58</f>
        <v>9.6351811949760946E-2</v>
      </c>
      <c r="H79" s="16">
        <f>(Transgrid!H31+Transgrid!Y31+Transgrid!AP31+Transgrid!BG31)/H58</f>
        <v>9.6095149088769219E-2</v>
      </c>
      <c r="I79" s="16">
        <f>(Transgrid!I31+Transgrid!Z31+Transgrid!AQ31+Transgrid!BH31)/I58</f>
        <v>8.0253521108341927E-2</v>
      </c>
      <c r="J79" s="16">
        <f>(Transgrid!J31+Transgrid!AA31+Transgrid!AR31+Transgrid!BI31)/J58</f>
        <v>6.7885385889877775E-2</v>
      </c>
      <c r="K79" s="16">
        <f>(Transgrid!K31+Transgrid!AB31+Transgrid!AS31+Transgrid!BJ31)/K58</f>
        <v>6.9791910847447833E-2</v>
      </c>
      <c r="L79" s="16">
        <f>(Transgrid!L31+Transgrid!AC31+Transgrid!AT31+Transgrid!BK31)/L58</f>
        <v>5.8547730645034234E-2</v>
      </c>
      <c r="M79" s="16">
        <f>(Transgrid!M31+Transgrid!AD31+Transgrid!AU31+Transgrid!BL31)/M58</f>
        <v>5.8589235825489208E-2</v>
      </c>
      <c r="N79" s="16">
        <f>(Transgrid!N31+Transgrid!AE31+Transgrid!AV31+Transgrid!BM31)/N58</f>
        <v>5.5553240402019463E-2</v>
      </c>
      <c r="O79" s="16">
        <f>(Transgrid!O31+Transgrid!AF31+Transgrid!AW31+Transgrid!BN31)/O58</f>
        <v>5.4348154725723567E-2</v>
      </c>
      <c r="P79" s="16">
        <f>(Transgrid!P31+Transgrid!AG31+Transgrid!AX31+Transgrid!BO31)/P58</f>
        <v>4.8772556802676573E-2</v>
      </c>
      <c r="Q79" s="16">
        <f>(Transgrid!Q31+Transgrid!AH31+Transgrid!AY31+Transgrid!BP31)/Q58</f>
        <v>3.634857214898625E-2</v>
      </c>
    </row>
    <row r="81" spans="1:17" x14ac:dyDescent="0.35">
      <c r="B81" t="s">
        <v>87</v>
      </c>
    </row>
    <row r="82" spans="1:17" x14ac:dyDescent="0.35">
      <c r="A82" s="2" t="s">
        <v>96</v>
      </c>
      <c r="B82" s="40">
        <f>(Electranet!B51+Electranet!S51+Electranet!AJ51+Electranet!BA51)/B54</f>
        <v>2.2120555829559505E-3</v>
      </c>
      <c r="C82" s="40">
        <f>(Electranet!C51+Electranet!T51+Electranet!AK51+Electranet!BB51)/C54</f>
        <v>3.3825870302203742E-3</v>
      </c>
      <c r="D82" s="40">
        <f>(Electranet!D51+Electranet!U51+Electranet!AL51+Electranet!BC51)/D54</f>
        <v>-2.2410671774892991E-4</v>
      </c>
      <c r="E82" s="40">
        <f>(Electranet!E51+Electranet!V51+Electranet!AM51+Electranet!BD51)/E54</f>
        <v>3.9961754832351969E-3</v>
      </c>
      <c r="F82" s="40">
        <f>(Electranet!F51+Electranet!W51+Electranet!AN51+Electranet!BE51)/F54</f>
        <v>2.0633431983305226E-3</v>
      </c>
      <c r="G82" s="40">
        <f>(Electranet!G51+Electranet!X51+Electranet!AO51+Electranet!BF51)/G54</f>
        <v>1.5411014297723798E-3</v>
      </c>
      <c r="H82" s="40">
        <f>(Electranet!H51+Electranet!Y51+Electranet!AP51+Electranet!BG51)/H54</f>
        <v>5.194975273337025E-3</v>
      </c>
      <c r="I82" s="40">
        <f>(Electranet!I51+Electranet!Z51+Electranet!AQ51+Electranet!BH51)/I54</f>
        <v>2.0785484445152466E-3</v>
      </c>
      <c r="J82" s="40">
        <f>(Electranet!J51+Electranet!AA51+Electranet!AR51+Electranet!BI51)/J54</f>
        <v>4.453786375103471E-4</v>
      </c>
      <c r="K82" s="40">
        <f>(Electranet!K51+Electranet!AB51+Electranet!AS51+Electranet!BJ51)/K54</f>
        <v>4.6023599663565931E-3</v>
      </c>
      <c r="L82" s="40">
        <f>(Electranet!L51+Electranet!AC51+Electranet!AT51+Electranet!BK51)/L54</f>
        <v>3.7040196801316413E-3</v>
      </c>
      <c r="M82" s="40">
        <f>(Electranet!M51+Electranet!AD51+Electranet!AU51+Electranet!BL51)/M54</f>
        <v>1.719164622454141E-3</v>
      </c>
      <c r="N82" s="40">
        <f>(Electranet!N51+Electranet!AE51+Electranet!AV51+Electranet!BM51)/N54</f>
        <v>2.0060128482670739E-3</v>
      </c>
      <c r="O82" s="40">
        <f>(Electranet!O51+Electranet!AF51+Electranet!AW51+Electranet!BN51)/O54</f>
        <v>2.4632798605104911E-3</v>
      </c>
      <c r="P82" s="40">
        <f>(Electranet!P51+Electranet!AG51+Electranet!AX51+Electranet!BO51)/P54</f>
        <v>7.5053189466862426E-4</v>
      </c>
      <c r="Q82" s="40">
        <f>(Electranet!Q51+Electranet!AH51+Electranet!AY51+Electranet!BP51)/Q54</f>
        <v>1.4591616454714418E-3</v>
      </c>
    </row>
    <row r="83" spans="1:17" x14ac:dyDescent="0.35">
      <c r="A83" s="2" t="s">
        <v>97</v>
      </c>
      <c r="B83" s="40">
        <f>(Powerlink!B51+Powerlink!S51+Powerlink!AJ51+Powerlink!BA51)/B54</f>
        <v>5.4810524367698357E-3</v>
      </c>
      <c r="C83" s="40">
        <f>(Powerlink!C51+Powerlink!T51+Powerlink!AK51+Powerlink!BB51)/C54</f>
        <v>9.1344095928938291E-3</v>
      </c>
      <c r="D83" s="40">
        <f>(Powerlink!D51+Powerlink!U51+Powerlink!AL51+Powerlink!BC51)/D54</f>
        <v>-6.3402214032863525E-4</v>
      </c>
      <c r="E83" s="40">
        <f>(Powerlink!E51+Powerlink!V51+Powerlink!AM51+Powerlink!BD51)/E54</f>
        <v>1.2446118270795897E-2</v>
      </c>
      <c r="F83" s="40">
        <f>(Powerlink!F51+Powerlink!W51+Powerlink!AN51+Powerlink!BE51)/F54</f>
        <v>7.201395913054293E-3</v>
      </c>
      <c r="G83" s="40">
        <f>(Powerlink!G51+Powerlink!X51+Powerlink!AO51+Powerlink!BF51)/G54</f>
        <v>5.8194605130039529E-3</v>
      </c>
      <c r="H83" s="40">
        <f>(Powerlink!H51+Powerlink!Y51+Powerlink!AP51+Powerlink!BG51)/H54</f>
        <v>1.9949798084883227E-2</v>
      </c>
      <c r="I83" s="40">
        <f>(Powerlink!I51+Powerlink!Z51+Powerlink!AQ51+Powerlink!BH51)/I54</f>
        <v>7.0092832992277258E-3</v>
      </c>
      <c r="J83" s="40">
        <f>(Powerlink!J51+Powerlink!AA51+Powerlink!AR51+Powerlink!BI51)/J54</f>
        <v>1.4204355351425985E-3</v>
      </c>
      <c r="K83" s="40">
        <f>(Powerlink!K51+Powerlink!AB51+Powerlink!AS51+Powerlink!BJ51)/K54</f>
        <v>1.4855585248666444E-2</v>
      </c>
      <c r="L83" s="40">
        <f>(Powerlink!L51+Powerlink!AC51+Powerlink!AT51+Powerlink!BK51)/L54</f>
        <v>1.2016150243845003E-2</v>
      </c>
      <c r="M83" s="40">
        <f>(Powerlink!M51+Powerlink!AD51+Powerlink!AU51+Powerlink!BL51)/M54</f>
        <v>5.0831060464427711E-3</v>
      </c>
      <c r="N83" s="40">
        <f>(Powerlink!N51+Powerlink!AE51+Powerlink!AV51+Powerlink!BM51)/N54</f>
        <v>5.8731716976115917E-3</v>
      </c>
      <c r="O83" s="40">
        <f>(Powerlink!O51+Powerlink!AF51+Powerlink!AW51+Powerlink!BN51)/O54</f>
        <v>6.7150563060705496E-3</v>
      </c>
      <c r="P83" s="40">
        <f>(Powerlink!P51+Powerlink!AG51+Powerlink!AX51+Powerlink!BO51)/P54</f>
        <v>1.956597024552502E-3</v>
      </c>
      <c r="Q83" s="40">
        <f>(Powerlink!Q51+Powerlink!AH51+Powerlink!AY51+Powerlink!BP51)/Q54</f>
        <v>3.7886579932905353E-3</v>
      </c>
    </row>
    <row r="84" spans="1:17" x14ac:dyDescent="0.35">
      <c r="A84" s="2" t="s">
        <v>98</v>
      </c>
      <c r="B84" s="40">
        <f>(AusNet!B51+AusNet!S51+AusNet!AJ51+AusNet!BA51)/B56</f>
        <v>2.5887186444440357E-3</v>
      </c>
      <c r="C84" s="40">
        <f>(AusNet!C51+AusNet!T51+AusNet!AK51+AusNet!BB51)/C56</f>
        <v>1.3149757308332291E-3</v>
      </c>
      <c r="D84" s="40">
        <f>(AusNet!D51+AusNet!U51+AusNet!AL51+AusNet!BC51)/D56</f>
        <v>2.5240013393193145E-3</v>
      </c>
      <c r="E84" s="40">
        <f>(AusNet!E51+AusNet!V51+AusNet!AM51+AusNet!BD51)/E56</f>
        <v>1.2393709477169113E-3</v>
      </c>
      <c r="F84" s="40">
        <f>(AusNet!F51+AusNet!W51+AusNet!AN51+AusNet!BE51)/F56</f>
        <v>4.0641960546654188E-3</v>
      </c>
      <c r="G84" s="40">
        <f>(AusNet!G51+AusNet!X51+AusNet!AO51+AusNet!BF51)/G56</f>
        <v>2.9258792629260036E-3</v>
      </c>
      <c r="H84" s="40">
        <f>(AusNet!H51+AusNet!Y51+AusNet!AP51+AusNet!BG51)/H56</f>
        <v>1.9004560436812568E-3</v>
      </c>
      <c r="I84" s="40">
        <f>(AusNet!I51+AusNet!Z51+AusNet!AQ51+AusNet!BH51)/I56</f>
        <v>3.1555003643136004E-3</v>
      </c>
      <c r="J84" s="40">
        <f>(AusNet!J51+AusNet!AA51+AusNet!AR51+AusNet!BI51)/J56</f>
        <v>8.6272104091395917E-4</v>
      </c>
      <c r="K84" s="40">
        <f>(AusNet!K51+AusNet!AB51+AusNet!AS51+AusNet!BJ51)/K56</f>
        <v>2.6699580212184268E-3</v>
      </c>
      <c r="L84" s="40">
        <f>(AusNet!L51+AusNet!AC51+AusNet!AT51+AusNet!BK51)/L56</f>
        <v>1.8044466584711944E-3</v>
      </c>
      <c r="M84" s="40">
        <f>(AusNet!M51+AusNet!AD51+AusNet!AU51+AusNet!BL51)/M56</f>
        <v>3.5641904424985119E-3</v>
      </c>
      <c r="N84" s="40">
        <f>(AusNet!N51+AusNet!AE51+AusNet!AV51+AusNet!BM51)/N56</f>
        <v>2.0937026035420729E-3</v>
      </c>
      <c r="O84" s="40">
        <f>(AusNet!O51+AusNet!AF51+AusNet!AW51+AusNet!BN51)/O56</f>
        <v>2.1946303448871851E-3</v>
      </c>
      <c r="P84" s="40">
        <f>(AusNet!P51+AusNet!AG51+AusNet!AX51+AusNet!BO51)/P56</f>
        <v>1.1415751929313167E-3</v>
      </c>
      <c r="Q84" s="40">
        <f>(AusNet!Q51+AusNet!AH51+AusNet!AY51+AusNet!BP51)/Q56</f>
        <v>1.8011573008799115E-3</v>
      </c>
    </row>
    <row r="85" spans="1:17" x14ac:dyDescent="0.35">
      <c r="A85" s="39" t="s">
        <v>99</v>
      </c>
      <c r="B85" s="40">
        <f>(TasNetworks!B51+TasNetworks!S51+TasNetworks!AJ51+TasNetworks!BA51)/B56</f>
        <v>1.4195942111420985E-3</v>
      </c>
      <c r="C85" s="40">
        <f>(TasNetworks!C51+TasNetworks!T51+TasNetworks!AK51+TasNetworks!BB51)/C56</f>
        <v>8.4490319305679607E-4</v>
      </c>
      <c r="D85" s="40">
        <f>(TasNetworks!D51+TasNetworks!U51+TasNetworks!AL51+TasNetworks!BC51)/D56</f>
        <v>1.4965617986325767E-3</v>
      </c>
      <c r="E85" s="40">
        <f>(TasNetworks!E51+TasNetworks!V51+TasNetworks!AM51+TasNetworks!BD51)/E56</f>
        <v>1.4767324864902507E-5</v>
      </c>
      <c r="F85" s="40">
        <f>(TasNetworks!F51+TasNetworks!W51+TasNetworks!AN51+TasNetworks!BE51)/F56</f>
        <v>7.7166853653075156E-4</v>
      </c>
      <c r="G85" s="40">
        <f>(TasNetworks!G51+TasNetworks!X51+TasNetworks!AO51+TasNetworks!BF51)/G56</f>
        <v>6.0447587362730227E-4</v>
      </c>
      <c r="H85" s="40">
        <f>(TasNetworks!H51+TasNetworks!Y51+TasNetworks!AP51+TasNetworks!BG51)/H56</f>
        <v>2.4379882726243305E-3</v>
      </c>
      <c r="I85" s="40">
        <f>(TasNetworks!I51+TasNetworks!Z51+TasNetworks!AQ51+TasNetworks!BH51)/I56</f>
        <v>1.0158187358640847E-3</v>
      </c>
      <c r="J85" s="40">
        <f>(TasNetworks!J51+TasNetworks!AA51+TasNetworks!AR51+TasNetworks!BI51)/J56</f>
        <v>2.2175070032192284E-4</v>
      </c>
      <c r="K85" s="40">
        <f>(TasNetworks!K51+TasNetworks!AB51+TasNetworks!AS51+TasNetworks!BJ51)/K56</f>
        <v>1.8467323486913885E-3</v>
      </c>
      <c r="L85" s="40">
        <f>(TasNetworks!L51+TasNetworks!AC51+TasNetworks!AT51+TasNetworks!BK51)/L56</f>
        <v>1.3894643871203817E-3</v>
      </c>
      <c r="M85" s="40">
        <f>(TasNetworks!M51+TasNetworks!AD51+TasNetworks!AU51+TasNetworks!BL51)/M56</f>
        <v>1.440720293765434E-3</v>
      </c>
      <c r="N85" s="40">
        <f>(TasNetworks!N51+TasNetworks!AE51+TasNetworks!AV51+TasNetworks!BM51)/N56</f>
        <v>8.7801695688051614E-4</v>
      </c>
      <c r="O85" s="40">
        <f>(TasNetworks!O51+TasNetworks!AF51+TasNetworks!AW51+TasNetworks!BN51)/O56</f>
        <v>1.1219652084667451E-3</v>
      </c>
      <c r="P85" s="40">
        <f>(TasNetworks!P51+TasNetworks!AG51+TasNetworks!AX51+TasNetworks!BO51)/P56</f>
        <v>3.3747721229226188E-4</v>
      </c>
      <c r="Q85" s="40">
        <f>(TasNetworks!Q51+TasNetworks!AH51+TasNetworks!AY51+TasNetworks!BP51)/Q56</f>
        <v>6.1907946133760714E-4</v>
      </c>
    </row>
    <row r="86" spans="1:17" x14ac:dyDescent="0.35">
      <c r="A86" s="39" t="s">
        <v>100</v>
      </c>
      <c r="B86" s="40">
        <f>(Transgrid!B51+Transgrid!S51+Transgrid!AJ51+Transgrid!BA51)/B56</f>
        <v>3.286362494111841E-3</v>
      </c>
      <c r="C86" s="40">
        <f>(Transgrid!C51+Transgrid!T51+Transgrid!AK51+Transgrid!BB51)/C56</f>
        <v>5.1551537779636388E-3</v>
      </c>
      <c r="D86" s="40">
        <f>(Transgrid!D51+Transgrid!U51+Transgrid!AL51+Transgrid!BC51)/D56</f>
        <v>-3.4722456186743814E-4</v>
      </c>
      <c r="E86" s="40">
        <f>(Transgrid!E51+Transgrid!V51+Transgrid!AM51+Transgrid!BD51)/E56</f>
        <v>6.1042592101943939E-3</v>
      </c>
      <c r="F86" s="40">
        <f>(Transgrid!F51+Transgrid!W51+Transgrid!AN51+Transgrid!BE51)/F56</f>
        <v>3.566502996558489E-3</v>
      </c>
      <c r="G86" s="40">
        <f>(Transgrid!G51+Transgrid!X51+Transgrid!AO51+Transgrid!BF51)/G56</f>
        <v>2.7585174639083196E-3</v>
      </c>
      <c r="H86" s="40">
        <f>(Transgrid!H51+Transgrid!Y51+Transgrid!AP51+Transgrid!BG51)/H56</f>
        <v>9.8438920937036819E-3</v>
      </c>
      <c r="I86" s="40">
        <f>(Transgrid!I51+Transgrid!Z51+Transgrid!AQ51+Transgrid!BH51)/I56</f>
        <v>4.0474263173388364E-3</v>
      </c>
      <c r="J86" s="40">
        <f>(Transgrid!J51+Transgrid!AA51+Transgrid!AR51+Transgrid!BI51)/J56</f>
        <v>1.1628159806382284E-3</v>
      </c>
      <c r="K86" s="40">
        <f>(Transgrid!K51+Transgrid!AB51+Transgrid!AS51+Transgrid!BJ51)/K56</f>
        <v>7.3405574695680018E-3</v>
      </c>
      <c r="L86" s="40">
        <f>(Transgrid!L51+Transgrid!AC51+Transgrid!AT51+Transgrid!BK51)/L56</f>
        <v>5.6422292418450825E-3</v>
      </c>
      <c r="M86" s="40">
        <f>(Transgrid!M51+Transgrid!AD51+Transgrid!AU51+Transgrid!BL51)/M56</f>
        <v>5.9263282507686392E-3</v>
      </c>
      <c r="N86" s="40">
        <f>(Transgrid!N51+Transgrid!AE51+Transgrid!AV51+Transgrid!BM51)/N56</f>
        <v>3.5923376040509691E-3</v>
      </c>
      <c r="O86" s="40">
        <f>(Transgrid!O51+Transgrid!AF51+Transgrid!AW51+Transgrid!BN51)/O56</f>
        <v>4.6635292427969098E-3</v>
      </c>
      <c r="P86" s="40">
        <f>(Transgrid!P51+Transgrid!AG51+Transgrid!AX51+Transgrid!BO51)/P56</f>
        <v>1.4486683505705712E-3</v>
      </c>
      <c r="Q86" s="40">
        <f>(Transgrid!Q51+Transgrid!AH51+Transgrid!AY51+Transgrid!BP51)/Q56</f>
        <v>2.7438266197230064E-3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R70"/>
  <sheetViews>
    <sheetView tabSelected="1" zoomScale="85" zoomScaleNormal="85" workbookViewId="0">
      <pane xSplit="2" ySplit="8" topLeftCell="AF42" activePane="bottomRight" state="frozen"/>
      <selection pane="topRight" activeCell="C1" sqref="C1"/>
      <selection pane="bottomLeft" activeCell="A9" sqref="A9"/>
      <selection pane="bottomRight" activeCell="AI58" sqref="AI58"/>
    </sheetView>
  </sheetViews>
  <sheetFormatPr defaultColWidth="0" defaultRowHeight="14.5" x14ac:dyDescent="0.35"/>
  <cols>
    <col min="1" max="1" width="33" style="26" customWidth="1"/>
    <col min="2" max="2" width="14.1796875" style="26" customWidth="1"/>
    <col min="3" max="14" width="11.7265625" style="26" customWidth="1"/>
    <col min="15" max="17" width="11.7265625" style="48" customWidth="1"/>
    <col min="18" max="18" width="14.81640625" style="48" bestFit="1" customWidth="1"/>
    <col min="19" max="19" width="9.1796875" style="26" customWidth="1"/>
    <col min="20" max="30" width="11.7265625" style="26" customWidth="1"/>
    <col min="31" max="31" width="12.7265625" style="26" bestFit="1" customWidth="1"/>
    <col min="32" max="34" width="12.7265625" style="48" customWidth="1"/>
    <col min="35" max="35" width="13.36328125" style="48" bestFit="1" customWidth="1"/>
    <col min="36" max="48" width="11.7265625" style="26" customWidth="1"/>
    <col min="49" max="52" width="11.7265625" style="48" customWidth="1"/>
    <col min="53" max="64" width="11.7265625" style="26" customWidth="1"/>
    <col min="65" max="65" width="10.1796875" style="26" bestFit="1" customWidth="1"/>
    <col min="66" max="68" width="10.1796875" style="48" customWidth="1"/>
    <col min="69" max="69" width="13.36328125" style="26" bestFit="1" customWidth="1"/>
    <col min="70" max="70" width="0" style="26" hidden="1" customWidth="1"/>
    <col min="71" max="16384" width="9.1796875" style="26" hidden="1"/>
  </cols>
  <sheetData>
    <row r="2" spans="1:69" x14ac:dyDescent="0.35">
      <c r="C2" s="44" t="s">
        <v>4</v>
      </c>
    </row>
    <row r="3" spans="1:69" x14ac:dyDescent="0.35">
      <c r="C3" s="45" t="s">
        <v>0</v>
      </c>
      <c r="T3" s="45" t="s">
        <v>1</v>
      </c>
      <c r="AK3" s="45" t="s">
        <v>104</v>
      </c>
      <c r="BB3" s="45" t="s">
        <v>3</v>
      </c>
    </row>
    <row r="5" spans="1:69" x14ac:dyDescent="0.35">
      <c r="A5" s="69"/>
      <c r="B5" s="69"/>
      <c r="C5" s="69" t="s">
        <v>88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78"/>
      <c r="P5" s="78"/>
      <c r="Q5" s="78"/>
      <c r="R5" s="78"/>
      <c r="T5" s="26" t="s">
        <v>89</v>
      </c>
      <c r="AK5" s="26" t="s">
        <v>91</v>
      </c>
      <c r="BB5" s="26" t="s">
        <v>92</v>
      </c>
    </row>
    <row r="6" spans="1:69" x14ac:dyDescent="0.35">
      <c r="A6" s="81" t="s">
        <v>93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78"/>
      <c r="P6" s="78"/>
      <c r="Q6" s="78"/>
      <c r="R6" s="78"/>
    </row>
    <row r="7" spans="1:69" x14ac:dyDescent="0.35">
      <c r="A7" s="69"/>
      <c r="B7" s="69"/>
      <c r="C7" s="69" t="s">
        <v>56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8"/>
      <c r="P7" s="78"/>
      <c r="Q7" s="78"/>
      <c r="R7" s="78"/>
      <c r="T7" s="26" t="s">
        <v>69</v>
      </c>
      <c r="AK7" s="66" t="s">
        <v>90</v>
      </c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78"/>
      <c r="AX7" s="78"/>
      <c r="AY7" s="78"/>
      <c r="AZ7" s="78"/>
      <c r="BB7" s="69" t="s">
        <v>3</v>
      </c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78"/>
      <c r="BO7" s="78"/>
      <c r="BP7" s="78"/>
      <c r="BQ7" s="69"/>
    </row>
    <row r="8" spans="1:69" s="51" customFormat="1" x14ac:dyDescent="0.35">
      <c r="A8" s="69"/>
      <c r="B8" s="69"/>
      <c r="C8" s="63">
        <v>2006</v>
      </c>
      <c r="D8" s="63">
        <v>2007</v>
      </c>
      <c r="E8" s="63">
        <v>2008</v>
      </c>
      <c r="F8" s="63">
        <v>2009</v>
      </c>
      <c r="G8" s="63">
        <v>2010</v>
      </c>
      <c r="H8" s="63">
        <v>2011</v>
      </c>
      <c r="I8" s="63">
        <v>2012</v>
      </c>
      <c r="J8" s="63">
        <v>2013</v>
      </c>
      <c r="K8" s="63">
        <v>2014</v>
      </c>
      <c r="L8" s="63">
        <v>2015</v>
      </c>
      <c r="M8" s="63">
        <v>2016</v>
      </c>
      <c r="N8" s="63">
        <v>2017</v>
      </c>
      <c r="O8" s="65">
        <v>2018</v>
      </c>
      <c r="P8" s="65">
        <v>2019</v>
      </c>
      <c r="Q8" s="65">
        <v>2020</v>
      </c>
      <c r="R8" s="65">
        <v>2021</v>
      </c>
      <c r="T8" s="49">
        <v>2006</v>
      </c>
      <c r="U8" s="49">
        <v>2007</v>
      </c>
      <c r="V8" s="49">
        <v>2008</v>
      </c>
      <c r="W8" s="49">
        <v>2009</v>
      </c>
      <c r="X8" s="49">
        <v>2010</v>
      </c>
      <c r="Y8" s="52">
        <v>2011</v>
      </c>
      <c r="Z8" s="52">
        <v>2012</v>
      </c>
      <c r="AA8" s="52">
        <v>2013</v>
      </c>
      <c r="AB8" s="49">
        <v>2014</v>
      </c>
      <c r="AC8" s="49">
        <v>2015</v>
      </c>
      <c r="AD8" s="49">
        <v>2016</v>
      </c>
      <c r="AE8" s="49">
        <v>2017</v>
      </c>
      <c r="AF8" s="52">
        <v>2018</v>
      </c>
      <c r="AG8" s="52">
        <v>2019</v>
      </c>
      <c r="AH8" s="50">
        <v>2020</v>
      </c>
      <c r="AI8" s="50">
        <v>2021</v>
      </c>
      <c r="AK8" s="63">
        <v>2006</v>
      </c>
      <c r="AL8" s="63">
        <v>2007</v>
      </c>
      <c r="AM8" s="63">
        <v>2008</v>
      </c>
      <c r="AN8" s="63">
        <v>2009</v>
      </c>
      <c r="AO8" s="63">
        <v>2010</v>
      </c>
      <c r="AP8" s="63">
        <v>2011</v>
      </c>
      <c r="AQ8" s="63">
        <v>2012</v>
      </c>
      <c r="AR8" s="63">
        <v>2013</v>
      </c>
      <c r="AS8" s="64">
        <v>2014</v>
      </c>
      <c r="AT8" s="63">
        <v>2015</v>
      </c>
      <c r="AU8" s="63">
        <v>2016</v>
      </c>
      <c r="AV8" s="63">
        <v>2017</v>
      </c>
      <c r="AW8" s="65">
        <v>2018</v>
      </c>
      <c r="AX8" s="63">
        <v>2019</v>
      </c>
      <c r="AY8" s="63">
        <v>2020</v>
      </c>
      <c r="AZ8" s="64">
        <v>2021</v>
      </c>
      <c r="BB8" s="63">
        <v>2006</v>
      </c>
      <c r="BC8" s="63">
        <v>2007</v>
      </c>
      <c r="BD8" s="63">
        <v>2008</v>
      </c>
      <c r="BE8" s="63">
        <v>2009</v>
      </c>
      <c r="BF8" s="63">
        <v>2010</v>
      </c>
      <c r="BG8" s="63">
        <v>2011</v>
      </c>
      <c r="BH8" s="63">
        <v>2012</v>
      </c>
      <c r="BI8" s="63">
        <v>2013</v>
      </c>
      <c r="BJ8" s="63">
        <v>2014</v>
      </c>
      <c r="BK8" s="63">
        <v>2015</v>
      </c>
      <c r="BL8" s="63">
        <v>2016</v>
      </c>
      <c r="BM8" s="63">
        <v>2017</v>
      </c>
      <c r="BN8" s="65">
        <v>2018</v>
      </c>
      <c r="BO8" s="65">
        <v>2019</v>
      </c>
      <c r="BP8" s="65">
        <v>2020</v>
      </c>
      <c r="BQ8" s="64">
        <v>2021</v>
      </c>
    </row>
    <row r="9" spans="1:69" s="69" customFormat="1" x14ac:dyDescent="0.35">
      <c r="A9" s="66" t="s">
        <v>49</v>
      </c>
      <c r="B9" s="85" t="s">
        <v>111</v>
      </c>
      <c r="C9" s="67">
        <f>'[1]4. Assets (RAB)'!D17</f>
        <v>436052.84853087494</v>
      </c>
      <c r="D9" s="67">
        <f>'[1]4. Assets (RAB)'!E17</f>
        <v>458979.27137393574</v>
      </c>
      <c r="E9" s="67">
        <f>'[1]4. Assets (RAB)'!F17</f>
        <v>476717.67599701579</v>
      </c>
      <c r="F9" s="67">
        <f>'[1]4. Assets (RAB)'!G17</f>
        <v>485419.99490799592</v>
      </c>
      <c r="G9" s="67">
        <f>'[1]4. Assets (RAB)'!H17</f>
        <v>501807.834060241</v>
      </c>
      <c r="H9" s="67">
        <f>'[1]4. Assets (RAB)'!I17</f>
        <v>497430.01679132233</v>
      </c>
      <c r="I9" s="67">
        <f>'[1]4. Assets (RAB)'!J17</f>
        <v>504352.03085025819</v>
      </c>
      <c r="J9" s="67">
        <f>'[1]4. Assets (RAB)'!K17</f>
        <v>490882.86055593973</v>
      </c>
      <c r="K9" s="67">
        <f>'[2]3.3 Assets (RAB)'!E23</f>
        <v>476143.703543693</v>
      </c>
      <c r="L9" s="67">
        <f>'[3]3.3 Assets (RAB)'!E23</f>
        <v>493888.84520059591</v>
      </c>
      <c r="M9" s="67">
        <f>'[4]3.3 Assets (RAB)'!$C$23/1000</f>
        <v>492523.34394861507</v>
      </c>
      <c r="N9" s="67">
        <f>'[5]3.3 Assets (RAB)'!C23/1000</f>
        <v>477704.80647802737</v>
      </c>
      <c r="O9" s="68">
        <f>'[6]3.3 Assets (RAB)'!$C$23/1000</f>
        <v>496340.28249649802</v>
      </c>
      <c r="P9" s="68">
        <f>'[7]3.3 Assets (RAB)'!$C$23/1000</f>
        <v>544724.50508781348</v>
      </c>
      <c r="Q9" s="68">
        <f>'[8]3.3 Assets (RAB)'!$C$23/1000</f>
        <v>581880.37800000003</v>
      </c>
      <c r="R9" s="68">
        <f>('[9]3.3 Assets (RAB)'!$C$23)/1000</f>
        <v>569715.94794174167</v>
      </c>
      <c r="S9" s="26"/>
      <c r="T9" s="1">
        <f>'[1]4. Assets (RAB)'!D26</f>
        <v>13635.814121360278</v>
      </c>
      <c r="U9" s="67">
        <f>'[1]4. Assets (RAB)'!E26</f>
        <v>34321.644341555126</v>
      </c>
      <c r="V9" s="67">
        <f>'[1]4. Assets (RAB)'!F26</f>
        <v>33828.513632053844</v>
      </c>
      <c r="W9" s="67">
        <f>'[1]4. Assets (RAB)'!G26</f>
        <v>12849.93811092155</v>
      </c>
      <c r="X9" s="67">
        <f>'[1]4. Assets (RAB)'!H26</f>
        <v>12324.283151633901</v>
      </c>
      <c r="Y9" s="68">
        <f>'[1]4. Assets (RAB)'!I26</f>
        <v>11924.360556911255</v>
      </c>
      <c r="Z9" s="68">
        <f>'[1]4. Assets (RAB)'!J26</f>
        <v>11666.283765057889</v>
      </c>
      <c r="AA9" s="68">
        <f>'[1]4. Assets (RAB)'!K26</f>
        <v>107784.33864850263</v>
      </c>
      <c r="AB9" s="67">
        <f>'[2]3.3 Assets (RAB)'!E31</f>
        <v>108436.60198463882</v>
      </c>
      <c r="AC9" s="67">
        <f>'[3]3.3 Assets (RAB)'!E31</f>
        <v>108754.17196949002</v>
      </c>
      <c r="AD9" s="67">
        <f>'[4]3.3 Assets (RAB)'!$C$30/1000</f>
        <v>107079.34335826912</v>
      </c>
      <c r="AE9" s="67">
        <f>'[5]3.3 Assets (RAB)'!C30/1000</f>
        <v>105285.51878258261</v>
      </c>
      <c r="AF9" s="68">
        <f>'[6]3.3 Assets (RAB)'!$C$30/1000</f>
        <v>104267.20369020132</v>
      </c>
      <c r="AG9" s="68">
        <f>'[7]3.3 Assets (RAB)'!$C$30/1000</f>
        <v>103835.39649788012</v>
      </c>
      <c r="AH9" s="68">
        <f>'[8]3.3 Assets (RAB)'!$C$30/1000</f>
        <v>108212.367</v>
      </c>
      <c r="AI9" s="68">
        <f>('[9]3.3 Assets (RAB)'!$C30)/1000</f>
        <v>106534.71629460192</v>
      </c>
      <c r="AK9" s="67">
        <f>'[1]4. Assets (RAB)'!D35</f>
        <v>338966.60236865113</v>
      </c>
      <c r="AL9" s="67">
        <f>'[1]4. Assets (RAB)'!E35</f>
        <v>360284.35536341142</v>
      </c>
      <c r="AM9" s="67">
        <f>'[1]4. Assets (RAB)'!F35</f>
        <v>382357.83854779822</v>
      </c>
      <c r="AN9" s="67">
        <f>'[1]4. Assets (RAB)'!G35</f>
        <v>429291.55538443109</v>
      </c>
      <c r="AO9" s="67">
        <f>'[1]4. Assets (RAB)'!H35</f>
        <v>443525.11043652688</v>
      </c>
      <c r="AP9" s="67">
        <f>'[1]4. Assets (RAB)'!I35</f>
        <v>447655.40451620985</v>
      </c>
      <c r="AQ9" s="67">
        <f>'[1]4. Assets (RAB)'!J35</f>
        <v>492615.71471810684</v>
      </c>
      <c r="AR9" s="67">
        <f>'[1]4. Assets (RAB)'!K35</f>
        <v>643340.37437330629</v>
      </c>
      <c r="AS9" s="70">
        <f>'[2]3.3 Assets (RAB)'!E39</f>
        <v>780829.25888362655</v>
      </c>
      <c r="AT9" s="67">
        <f>'[3]3.3 Assets (RAB)'!$E39</f>
        <v>910386.34076994366</v>
      </c>
      <c r="AU9" s="67">
        <f>'[4]3.3 Assets (RAB)'!$C$37/1000</f>
        <v>930253.95960505458</v>
      </c>
      <c r="AV9" s="67">
        <f>'[5]3.3 Assets (RAB)'!C37/1000</f>
        <v>987391.75395918952</v>
      </c>
      <c r="AW9" s="68">
        <f>'[6]3.3 Assets (RAB)'!$C$37/1000</f>
        <v>1054134.8153629049</v>
      </c>
      <c r="AX9" s="68">
        <f>'[7]3.3 Assets (RAB)'!$C$37/1000</f>
        <v>1126264.1375174266</v>
      </c>
      <c r="AY9" s="68">
        <f>'[8]3.3 Assets (RAB)'!$C$37/1000</f>
        <v>1166818.2439999999</v>
      </c>
      <c r="AZ9" s="68">
        <f>('[9]3.3 Assets (RAB)'!$C37)/1000</f>
        <v>1158810.3877625747</v>
      </c>
      <c r="BB9" s="67">
        <f>'[1]4. Assets (RAB)'!D53+'[1]4. Assets (RAB)'!D62</f>
        <v>174786.82088231726</v>
      </c>
      <c r="BC9" s="67">
        <f>'[1]4. Assets (RAB)'!E53+'[1]4. Assets (RAB)'!E62</f>
        <v>180556.76990895681</v>
      </c>
      <c r="BD9" s="67">
        <f>'[1]4. Assets (RAB)'!F53+'[1]4. Assets (RAB)'!F62</f>
        <v>195658.34618745151</v>
      </c>
      <c r="BE9" s="67">
        <f>'[1]4. Assets (RAB)'!G53+'[1]4. Assets (RAB)'!G62</f>
        <v>245527.67369237129</v>
      </c>
      <c r="BF9" s="67">
        <f>'[1]4. Assets (RAB)'!H53+'[1]4. Assets (RAB)'!H62</f>
        <v>246486.91369551752</v>
      </c>
      <c r="BG9" s="67">
        <f>'[1]4. Assets (RAB)'!I53+'[1]4. Assets (RAB)'!I62</f>
        <v>242220.62008493341</v>
      </c>
      <c r="BH9" s="67">
        <f>'[1]4. Assets (RAB)'!J53+'[1]4. Assets (RAB)'!J62</f>
        <v>262919.17940313817</v>
      </c>
      <c r="BI9" s="67">
        <f>'[1]4. Assets (RAB)'!K53+'[1]4. Assets (RAB)'!K62</f>
        <v>298673.96777047735</v>
      </c>
      <c r="BJ9" s="70">
        <f>'[2]3.3 Assets (RAB)'!E55+'[2]3.3 Assets (RAB)'!E63</f>
        <v>333535.59632072737</v>
      </c>
      <c r="BK9" s="67">
        <f>'[3]3.3 Assets (RAB)'!E55+'[3]3.3 Assets (RAB)'!E63</f>
        <v>391737.74924430269</v>
      </c>
      <c r="BL9" s="67">
        <f>('[4]3.3 Assets (RAB)'!$C$51+'[4]3.3 Assets (RAB)'!$C$58)/1000</f>
        <v>411470.56746526755</v>
      </c>
      <c r="BM9" s="67">
        <f>('[5]3.3 Assets (RAB)'!C51+'[5]3.3 Assets (RAB)'!C58)/1000</f>
        <v>442199.49427645619</v>
      </c>
      <c r="BN9" s="68">
        <f>('[6]3.3 Assets (RAB)'!$C$51+'[6]3.3 Assets (RAB)'!$C$58)/1000</f>
        <v>456641.88862917596</v>
      </c>
      <c r="BO9" s="68">
        <f>('[7]3.3 Assets (RAB)'!$C$51+'[7]3.3 Assets (RAB)'!$C$58)/1000</f>
        <v>464610.29195611743</v>
      </c>
      <c r="BP9" s="68">
        <f>('[8]3.3 Assets (RAB)'!$C$51+'[8]3.3 Assets (RAB)'!$C$58)/1000</f>
        <v>492089.44</v>
      </c>
      <c r="BQ9" s="67">
        <f>('[9]3.3 Assets (RAB)'!$C51+'[9]3.3 Assets (RAB)'!$C58)/1000</f>
        <v>473034.46637333021</v>
      </c>
    </row>
    <row r="10" spans="1:69" s="69" customFormat="1" x14ac:dyDescent="0.35">
      <c r="A10" s="66" t="s">
        <v>50</v>
      </c>
      <c r="B10" s="85" t="s">
        <v>112</v>
      </c>
      <c r="C10" s="67">
        <f>'[1]4. Assets (RAB)'!D18</f>
        <v>13007.678193463376</v>
      </c>
      <c r="D10" s="67">
        <f>'[1]4. Assets (RAB)'!E18</f>
        <v>11179.87691957579</v>
      </c>
      <c r="E10" s="67">
        <f>'[1]4. Assets (RAB)'!F18</f>
        <v>20220.672632264126</v>
      </c>
      <c r="F10" s="67">
        <f>'[1]4. Assets (RAB)'!G18</f>
        <v>11970.899997731149</v>
      </c>
      <c r="G10" s="67">
        <f>'[1]4. Assets (RAB)'!H18</f>
        <v>14492.645027010554</v>
      </c>
      <c r="H10" s="67">
        <f>'[1]4. Assets (RAB)'!I18</f>
        <v>16581.000559710683</v>
      </c>
      <c r="I10" s="67">
        <f>'[1]4. Assets (RAB)'!J18</f>
        <v>7991.9622808531904</v>
      </c>
      <c r="J10" s="67">
        <f>'[1]4. Assets (RAB)'!K18</f>
        <v>12284.355869768257</v>
      </c>
      <c r="K10" s="67">
        <f>'[2]3.3 Assets (RAB)'!E24</f>
        <v>13951.010513830201</v>
      </c>
      <c r="L10" s="67">
        <f>'[3]3.3 Assets (RAB)'!E24</f>
        <v>6568.7216411679246</v>
      </c>
      <c r="M10" s="67">
        <f>'[4]3.3 Assets (RAB)'!$C$24/1000</f>
        <v>5385.1566667130528</v>
      </c>
      <c r="N10" s="67">
        <f>'[5]3.3 Assets (RAB)'!C24/1000</f>
        <v>10124.73587449114</v>
      </c>
      <c r="O10" s="68">
        <f>'[6]3.3 Assets (RAB)'!$C$24/1000</f>
        <v>9138.5247912073901</v>
      </c>
      <c r="P10" s="68">
        <f>'[7]3.3 Assets (RAB)'!$C$24/1000</f>
        <v>9718.546031896818</v>
      </c>
      <c r="Q10" s="68">
        <f>'[8]3.3 Assets (RAB)'!$C$24/1000</f>
        <v>10709.455</v>
      </c>
      <c r="R10" s="68">
        <f>('[9]3.3 Assets (RAB)'!$C$24)/1000</f>
        <v>4899.5571522989785</v>
      </c>
      <c r="S10" s="26"/>
      <c r="T10" s="1">
        <f>'[1]4. Assets (RAB)'!D27</f>
        <v>406.76326870498417</v>
      </c>
      <c r="U10" s="67">
        <f>'[1]4. Assets (RAB)'!E27</f>
        <v>836.01108666065829</v>
      </c>
      <c r="V10" s="67">
        <f>'[1]4. Assets (RAB)'!F27</f>
        <v>1434.8855396629494</v>
      </c>
      <c r="W10" s="67">
        <f>'[1]4. Assets (RAB)'!G27</f>
        <v>316.89119878968205</v>
      </c>
      <c r="X10" s="67">
        <f>'[1]4. Assets (RAB)'!H27</f>
        <v>355.93597549845163</v>
      </c>
      <c r="Y10" s="68">
        <f>'[1]4. Assets (RAB)'!I27</f>
        <v>397.4786852303738</v>
      </c>
      <c r="Z10" s="68">
        <f>'[1]4. Assets (RAB)'!J27</f>
        <v>184.86393254110732</v>
      </c>
      <c r="AA10" s="68">
        <f>'[1]4. Assets (RAB)'!K27</f>
        <v>2697.3057719845492</v>
      </c>
      <c r="AB10" s="67">
        <f>'[2]3.3 Assets (RAB)'!E32</f>
        <v>3177.1924381499175</v>
      </c>
      <c r="AC10" s="67">
        <f>'[3]3.3 Assets (RAB)'!E32</f>
        <v>1446.4304871942172</v>
      </c>
      <c r="AD10" s="67">
        <f>'[4]3.3 Assets (RAB)'!$C$31/1000</f>
        <v>1398.1695533842087</v>
      </c>
      <c r="AE10" s="67">
        <f>'[5]3.3 Assets (RAB)'!C31/1000</f>
        <v>2247.1718372194191</v>
      </c>
      <c r="AF10" s="68">
        <f>'[6]3.3 Assets (RAB)'!$C$31/1000</f>
        <v>1986.3211152128363</v>
      </c>
      <c r="AG10" s="68">
        <f>'[7]3.3 Assets (RAB)'!$C$31/1000</f>
        <v>1852.5494468845802</v>
      </c>
      <c r="AH10" s="68">
        <f>'[8]3.3 Assets (RAB)'!$C$31/1000</f>
        <v>1991.6389999999999</v>
      </c>
      <c r="AI10" s="68">
        <f>('[9]3.3 Assets (RAB)'!$C31)/1000</f>
        <v>916.19856013357651</v>
      </c>
      <c r="AK10" s="67">
        <f>'[1]4. Assets (RAB)'!D36</f>
        <v>10111.546104556364</v>
      </c>
      <c r="AL10" s="67">
        <f>'[1]4. Assets (RAB)'!E36</f>
        <v>8775.8532906163418</v>
      </c>
      <c r="AM10" s="67">
        <f>'[1]4. Assets (RAB)'!F36</f>
        <v>16218.263074649511</v>
      </c>
      <c r="AN10" s="67">
        <f>'[1]4. Assets (RAB)'!G36</f>
        <v>10585.760332639808</v>
      </c>
      <c r="AO10" s="67">
        <f>'[1]4. Assets (RAB)'!H36</f>
        <v>12797.222510398353</v>
      </c>
      <c r="AP10" s="67">
        <f>'[1]4. Assets (RAB)'!I36</f>
        <v>14962.887296365718</v>
      </c>
      <c r="AQ10" s="67">
        <f>'[1]4. Assets (RAB)'!J36</f>
        <v>7773.5351084345666</v>
      </c>
      <c r="AR10" s="67">
        <f>'[1]4. Assets (RAB)'!K36</f>
        <v>15977.376323995437</v>
      </c>
      <c r="AS10" s="67">
        <f>'[2]3.3 Assets (RAB)'!E40</f>
        <v>22830.392233362567</v>
      </c>
      <c r="AT10" s="67">
        <f>'[3]3.3 Assets (RAB)'!$E40</f>
        <v>12107.468788935752</v>
      </c>
      <c r="AU10" s="67">
        <f>'[4]3.3 Assets (RAB)'!$C$38/1000</f>
        <v>14624.084204485969</v>
      </c>
      <c r="AV10" s="67">
        <f>'[5]3.3 Assets (RAB)'!C38/1000</f>
        <v>19954.463774606833</v>
      </c>
      <c r="AW10" s="68">
        <f>'[6]3.3 Assets (RAB)'!$C$38/1000</f>
        <v>19267.755085564888</v>
      </c>
      <c r="AX10" s="68">
        <f>'[7]3.3 Assets (RAB)'!$C$38/1000</f>
        <v>20093.9185997758</v>
      </c>
      <c r="AY10" s="68">
        <f>'[8]3.3 Assets (RAB)'!$C$38/1000</f>
        <v>21475.182000000001</v>
      </c>
      <c r="AZ10" s="68">
        <f>('[9]3.3 Assets (RAB)'!$C38)/1000</f>
        <v>9965.7693347581426</v>
      </c>
      <c r="BB10" s="67">
        <f>'[1]4. Assets (RAB)'!D54+'[1]4. Assets (RAB)'!D63</f>
        <v>5213.9797415742069</v>
      </c>
      <c r="BC10" s="67">
        <f>'[1]4. Assets (RAB)'!E54+'[1]4. Assets (RAB)'!E63</f>
        <v>4398.0253368212025</v>
      </c>
      <c r="BD10" s="67">
        <f>'[1]4. Assets (RAB)'!F54+'[1]4. Assets (RAB)'!F63</f>
        <v>8299.1329359715783</v>
      </c>
      <c r="BE10" s="67">
        <f>'[1]4. Assets (RAB)'!G54+'[1]4. Assets (RAB)'!G63</f>
        <v>6055.8975977376322</v>
      </c>
      <c r="BF10" s="67">
        <f>'[1]4. Assets (RAB)'!H54+'[1]4. Assets (RAB)'!H63</f>
        <v>7130.9225908881062</v>
      </c>
      <c r="BG10" s="67">
        <f>'[1]4. Assets (RAB)'!I54+'[1]4. Assets (RAB)'!I63</f>
        <v>8032.9801903389744</v>
      </c>
      <c r="BH10" s="67">
        <f>'[1]4. Assets (RAB)'!J54+'[1]4. Assets (RAB)'!J63</f>
        <v>4198.6708238106803</v>
      </c>
      <c r="BI10" s="67">
        <f>'[1]4. Assets (RAB)'!K54+'[1]4. Assets (RAB)'!K63</f>
        <v>7596.5561620852268</v>
      </c>
      <c r="BJ10" s="67">
        <f>'[2]3.3 Assets (RAB)'!E56+'[2]3.3 Assets (RAB)'!E64</f>
        <v>9820.4980241249941</v>
      </c>
      <c r="BK10" s="67">
        <f>'[3]3.3 Assets (RAB)'!E56+'[3]3.3 Assets (RAB)'!E64</f>
        <v>5210.7816082537247</v>
      </c>
      <c r="BL10" s="67">
        <f>('[4]3.3 Assets (RAB)'!$C$52+'[4]3.3 Assets (RAB)'!$C$59)/1000</f>
        <v>4479.099053162271</v>
      </c>
      <c r="BM10" s="67">
        <f>('[5]3.3 Assets (RAB)'!C52+'[5]3.3 Assets (RAB)'!C59)/1000</f>
        <v>9822.5952517438127</v>
      </c>
      <c r="BN10" s="68">
        <f>('[6]3.3 Assets (RAB)'!$C$52+'[6]3.3 Assets (RAB)'!$C$59)/1000</f>
        <v>9441.9374219643923</v>
      </c>
      <c r="BO10" s="68">
        <f>('[7]3.3 Assets (RAB)'!$C$52+'[7]3.3 Assets (RAB)'!$C$59)/1000</f>
        <v>8289.2112748638738</v>
      </c>
      <c r="BP10" s="68">
        <f>('[8]3.3 Assets (RAB)'!$C$52+'[8]3.3 Assets (RAB)'!$C$59)/1000</f>
        <v>9056.8610000000008</v>
      </c>
      <c r="BQ10" s="67">
        <f>('[9]3.3 Assets (RAB)'!$C52+'[9]3.3 Assets (RAB)'!$C59)/1000</f>
        <v>4068.0964108106405</v>
      </c>
    </row>
    <row r="11" spans="1:69" s="69" customFormat="1" x14ac:dyDescent="0.35">
      <c r="A11" s="66" t="s">
        <v>51</v>
      </c>
      <c r="B11" s="85" t="s">
        <v>113</v>
      </c>
      <c r="C11" s="67">
        <f>'[1]4. Assets (RAB)'!D19</f>
        <v>-17480.323426260809</v>
      </c>
      <c r="D11" s="67">
        <f>'[1]4. Assets (RAB)'!E19</f>
        <v>-19765.243692137887</v>
      </c>
      <c r="E11" s="67">
        <f>'[1]4. Assets (RAB)'!F19</f>
        <v>-21996.344764136316</v>
      </c>
      <c r="F11" s="67">
        <f>'[1]4. Assets (RAB)'!G19</f>
        <v>-17535.650318201675</v>
      </c>
      <c r="G11" s="67">
        <f>'[1]4. Assets (RAB)'!H19</f>
        <v>-19463.748492832274</v>
      </c>
      <c r="H11" s="67">
        <f>'[1]4. Assets (RAB)'!I19</f>
        <v>-20078.746330473088</v>
      </c>
      <c r="I11" s="67">
        <f>'[1]4. Assets (RAB)'!J19</f>
        <v>-20943.023606773142</v>
      </c>
      <c r="J11" s="67">
        <f>'[1]4. Assets (RAB)'!K19</f>
        <v>-21265.317323880401</v>
      </c>
      <c r="K11" s="67">
        <f>'[2]3.3 Assets (RAB)'!E25</f>
        <v>-23445.453186226339</v>
      </c>
      <c r="L11" s="67">
        <f>'[3]3.3 Assets (RAB)'!E25</f>
        <v>-24642.181403676372</v>
      </c>
      <c r="M11" s="67">
        <f>'[4]3.3 Assets (RAB)'!$C$25/1000</f>
        <v>-27586.122319283484</v>
      </c>
      <c r="N11" s="67">
        <f>'[5]3.3 Assets (RAB)'!C25/1000</f>
        <v>-25438.166728652563</v>
      </c>
      <c r="O11" s="68">
        <f>'[6]3.3 Assets (RAB)'!$C$25/1000</f>
        <v>-20921.991690412895</v>
      </c>
      <c r="P11" s="68">
        <f>'[7]3.3 Assets (RAB)'!$C$25/1000</f>
        <v>-20494.875967178912</v>
      </c>
      <c r="Q11" s="68">
        <f>'[8]3.3 Assets (RAB)'!$C$25/1000</f>
        <v>-21115.469000000001</v>
      </c>
      <c r="R11" s="68">
        <f>('[9]3.3 Assets (RAB)'!$C$25)/1000</f>
        <v>-21732.084427967231</v>
      </c>
      <c r="S11" s="26"/>
      <c r="T11" s="1">
        <f>'[1]4. Assets (RAB)'!D28</f>
        <v>-786.82390154796644</v>
      </c>
      <c r="U11" s="67">
        <f>'[1]4. Assets (RAB)'!E28</f>
        <v>-1329.1417961619402</v>
      </c>
      <c r="V11" s="67">
        <f>'[1]4. Assets (RAB)'!F28</f>
        <v>-1361.5598163058689</v>
      </c>
      <c r="W11" s="67">
        <f>'[1]4. Assets (RAB)'!G28</f>
        <v>-704.99931050990244</v>
      </c>
      <c r="X11" s="67">
        <f>'[1]4. Assets (RAB)'!H28</f>
        <v>-718.86176482800931</v>
      </c>
      <c r="Y11" s="68">
        <f>'[1]4. Assets (RAB)'!I28</f>
        <v>-738.67148280706454</v>
      </c>
      <c r="Z11" s="68">
        <f>'[1]4. Assets (RAB)'!J28</f>
        <v>-765.4410290484858</v>
      </c>
      <c r="AA11" s="68">
        <f>'[1]4. Assets (RAB)'!K28</f>
        <v>-3233.3431701524491</v>
      </c>
      <c r="AB11" s="67">
        <f>'[2]3.3 Assets (RAB)'!E33</f>
        <v>-3045.7624543789416</v>
      </c>
      <c r="AC11" s="67">
        <f>'[3]3.3 Assets (RAB)'!E33</f>
        <v>-3139.7931418700418</v>
      </c>
      <c r="AD11" s="67">
        <f>'[4]3.3 Assets (RAB)'!$C$32/1000</f>
        <v>-3177.0100374713534</v>
      </c>
      <c r="AE11" s="67">
        <f>'[5]3.3 Assets (RAB)'!C32/1000</f>
        <v>-3229.8717106839999</v>
      </c>
      <c r="AF11" s="68">
        <f>'[6]3.3 Assets (RAB)'!$C$32/1000</f>
        <v>-3298.6679781215694</v>
      </c>
      <c r="AG11" s="68">
        <f>'[7]3.3 Assets (RAB)'!$C$32/1000</f>
        <v>-3437.9339040858672</v>
      </c>
      <c r="AH11" s="68">
        <f>'[8]3.3 Assets (RAB)'!$C$32/1000</f>
        <v>-3513.3440000000001</v>
      </c>
      <c r="AI11" s="68">
        <f>('[9]3.3 Assets (RAB)'!$C32)/1000</f>
        <v>-3578.0066175082416</v>
      </c>
      <c r="AK11" s="67">
        <f>'[1]4. Assets (RAB)'!D37</f>
        <v>-16884.270724394275</v>
      </c>
      <c r="AL11" s="67">
        <f>'[1]4. Assets (RAB)'!E37</f>
        <v>-18025.67321570843</v>
      </c>
      <c r="AM11" s="67">
        <f>'[1]4. Assets (RAB)'!F37</f>
        <v>-13097.148990530588</v>
      </c>
      <c r="AN11" s="67">
        <f>'[1]4. Assets (RAB)'!G37</f>
        <v>-17007.506935942365</v>
      </c>
      <c r="AO11" s="67">
        <f>'[1]4. Assets (RAB)'!H37</f>
        <v>-17880.334489858964</v>
      </c>
      <c r="AP11" s="67">
        <f>'[1]4. Assets (RAB)'!I37</f>
        <v>-18584.819311718187</v>
      </c>
      <c r="AQ11" s="67">
        <f>'[1]4. Assets (RAB)'!J37</f>
        <v>-20247.720469624775</v>
      </c>
      <c r="AR11" s="67">
        <f>'[1]4. Assets (RAB)'!K37</f>
        <v>-24024.506204581387</v>
      </c>
      <c r="AS11" s="67">
        <f>'[2]3.3 Assets (RAB)'!E41</f>
        <v>-22788.007154421848</v>
      </c>
      <c r="AT11" s="67">
        <f>'[3]3.3 Assets (RAB)'!$E41</f>
        <v>-26255.958822416287</v>
      </c>
      <c r="AU11" s="67">
        <f>'[4]3.3 Assets (RAB)'!$C$39/1000</f>
        <v>-30656.699952217183</v>
      </c>
      <c r="AV11" s="67">
        <f>'[5]3.3 Assets (RAB)'!C39/1000</f>
        <v>-29135.44283966512</v>
      </c>
      <c r="AW11" s="68">
        <f>'[6]3.3 Assets (RAB)'!$C$39/1000</f>
        <v>-31734.143689400062</v>
      </c>
      <c r="AX11" s="68">
        <f>'[7]3.3 Assets (RAB)'!$C$39/1000</f>
        <v>-37612.88014438004</v>
      </c>
      <c r="AY11" s="68">
        <f>'[8]3.3 Assets (RAB)'!$C$39/1000</f>
        <v>-39197.783000000003</v>
      </c>
      <c r="AZ11" s="68">
        <f>('[9]3.3 Assets (RAB)'!$C39)/1000</f>
        <v>-40246.34448752446</v>
      </c>
      <c r="BB11" s="67">
        <f>'[1]4. Assets (RAB)'!D55+'[1]4. Assets (RAB)'!D64</f>
        <v>-10640.431365433858</v>
      </c>
      <c r="BC11" s="67">
        <f>'[1]4. Assets (RAB)'!E55+'[1]4. Assets (RAB)'!E64</f>
        <v>-11838.442384068729</v>
      </c>
      <c r="BD11" s="67">
        <f>'[1]4. Assets (RAB)'!F55+'[1]4. Assets (RAB)'!F64</f>
        <v>-11749.796709143529</v>
      </c>
      <c r="BE11" s="67">
        <f>'[1]4. Assets (RAB)'!G55+'[1]4. Assets (RAB)'!G64</f>
        <v>-19760.720559910027</v>
      </c>
      <c r="BF11" s="67">
        <f>'[1]4. Assets (RAB)'!H55+'[1]4. Assets (RAB)'!H64</f>
        <v>-21977.159822882142</v>
      </c>
      <c r="BG11" s="67">
        <f>'[1]4. Assets (RAB)'!I55+'[1]4. Assets (RAB)'!I64</f>
        <v>-23934.94056722345</v>
      </c>
      <c r="BH11" s="67">
        <f>'[1]4. Assets (RAB)'!J55+'[1]4. Assets (RAB)'!J64</f>
        <v>-24766.714287912451</v>
      </c>
      <c r="BI11" s="67">
        <f>'[1]4. Assets (RAB)'!K55+'[1]4. Assets (RAB)'!K64</f>
        <v>-24779.846829219518</v>
      </c>
      <c r="BJ11" s="67">
        <f>'[2]3.3 Assets (RAB)'!E57+'[2]3.3 Assets (RAB)'!E65</f>
        <v>-26815.263784666167</v>
      </c>
      <c r="BK11" s="67">
        <f>'[3]3.3 Assets (RAB)'!E57+'[3]3.3 Assets (RAB)'!E65</f>
        <v>-31605.138285786219</v>
      </c>
      <c r="BL11" s="67">
        <f>('[4]3.3 Assets (RAB)'!$C$53+'[4]3.3 Assets (RAB)'!$C$60)/1000</f>
        <v>-34562.841748214531</v>
      </c>
      <c r="BM11" s="67">
        <f>('[5]3.3 Assets (RAB)'!C53+'[5]3.3 Assets (RAB)'!C60)/1000</f>
        <v>-45486.463071686514</v>
      </c>
      <c r="BN11" s="68">
        <f>('[6]3.3 Assets (RAB)'!$C$53+'[6]3.3 Assets (RAB)'!$C$60)/1000</f>
        <v>-48029.760765796236</v>
      </c>
      <c r="BO11" s="68">
        <f>('[7]3.3 Assets (RAB)'!$C$53+'[7]3.3 Assets (RAB)'!$C$60)/1000</f>
        <v>-44839.558673500411</v>
      </c>
      <c r="BP11" s="68">
        <f>('[8]3.3 Assets (RAB)'!$C$53+'[8]3.3 Assets (RAB)'!$C$60)/1000</f>
        <v>-62597.694000000003</v>
      </c>
      <c r="BQ11" s="67">
        <f>('[9]3.3 Assets (RAB)'!$C53+'[9]3.3 Assets (RAB)'!$C60)/1000</f>
        <v>-65617.544194222108</v>
      </c>
    </row>
    <row r="12" spans="1:69" s="69" customFormat="1" x14ac:dyDescent="0.35">
      <c r="A12" s="66" t="s">
        <v>52</v>
      </c>
      <c r="B12" s="83"/>
      <c r="C12" s="67">
        <f>'[1]4. Assets (RAB)'!D20</f>
        <v>-4472.6452327974312</v>
      </c>
      <c r="D12" s="67">
        <f>'[1]4. Assets (RAB)'!E20</f>
        <v>-8585.3667725620962</v>
      </c>
      <c r="E12" s="67">
        <f>'[1]4. Assets (RAB)'!F20</f>
        <v>-1775.6721318721925</v>
      </c>
      <c r="F12" s="67">
        <f>'[1]4. Assets (RAB)'!G20</f>
        <v>-5564.7503204705281</v>
      </c>
      <c r="G12" s="67">
        <f>'[1]4. Assets (RAB)'!H20</f>
        <v>-4971.1034658217168</v>
      </c>
      <c r="H12" s="67">
        <f>'[1]4. Assets (RAB)'!I20</f>
        <v>-3497.7457707624053</v>
      </c>
      <c r="I12" s="67">
        <f>'[1]4. Assets (RAB)'!J20</f>
        <v>-12951.061325919951</v>
      </c>
      <c r="J12" s="67">
        <f>'[1]4. Assets (RAB)'!K20</f>
        <v>-8980.9614541121446</v>
      </c>
      <c r="K12" s="67">
        <f>'[2]3.3 Assets (RAB)'!E26</f>
        <v>-9494.4426723961387</v>
      </c>
      <c r="L12" s="67">
        <f>'[3]3.3 Assets (RAB)'!E26</f>
        <v>-18073.459762508446</v>
      </c>
      <c r="M12" s="67">
        <f t="shared" ref="M12:R12" si="0">M10+M11</f>
        <v>-22200.96565257043</v>
      </c>
      <c r="N12" s="67">
        <f t="shared" si="0"/>
        <v>-15313.430854161423</v>
      </c>
      <c r="O12" s="68">
        <f t="shared" si="0"/>
        <v>-11783.466899205505</v>
      </c>
      <c r="P12" s="68">
        <f t="shared" si="0"/>
        <v>-10776.329935282094</v>
      </c>
      <c r="Q12" s="68">
        <f t="shared" si="0"/>
        <v>-10406.014000000001</v>
      </c>
      <c r="R12" s="68">
        <f t="shared" si="0"/>
        <v>-16832.527275668253</v>
      </c>
      <c r="S12" s="26"/>
      <c r="T12" s="1">
        <f>'[1]4. Assets (RAB)'!D29</f>
        <v>-380.06063284298227</v>
      </c>
      <c r="U12" s="67">
        <f>'[1]4. Assets (RAB)'!E29</f>
        <v>-493.1307095012819</v>
      </c>
      <c r="V12" s="67">
        <f>'[1]4. Assets (RAB)'!F29</f>
        <v>73.325723357080506</v>
      </c>
      <c r="W12" s="67">
        <f>'[1]4. Assets (RAB)'!G29</f>
        <v>-388.10811172022045</v>
      </c>
      <c r="X12" s="67">
        <f>'[1]4. Assets (RAB)'!H29</f>
        <v>-362.92578932955769</v>
      </c>
      <c r="Y12" s="68">
        <f>'[1]4. Assets (RAB)'!I29</f>
        <v>-341.19279757669074</v>
      </c>
      <c r="Z12" s="68">
        <f>'[1]4. Assets (RAB)'!J29</f>
        <v>-580.57709650737843</v>
      </c>
      <c r="AA12" s="68">
        <f>'[1]4. Assets (RAB)'!K29</f>
        <v>-536.03739816789982</v>
      </c>
      <c r="AB12" s="67">
        <f>'[2]3.3 Assets (RAB)'!E34</f>
        <v>131.42998377097592</v>
      </c>
      <c r="AC12" s="67">
        <f>'[3]3.3 Assets (RAB)'!E34</f>
        <v>-1693.3626546758246</v>
      </c>
      <c r="AD12" s="67">
        <f t="shared" ref="AD12:AI12" si="1">AD10+AD11</f>
        <v>-1778.8404840871447</v>
      </c>
      <c r="AE12" s="67">
        <f t="shared" si="1"/>
        <v>-982.69987346458083</v>
      </c>
      <c r="AF12" s="68">
        <f t="shared" si="1"/>
        <v>-1312.3468629087331</v>
      </c>
      <c r="AG12" s="68">
        <f t="shared" si="1"/>
        <v>-1585.384457201287</v>
      </c>
      <c r="AH12" s="68">
        <f t="shared" si="1"/>
        <v>-1521.7050000000002</v>
      </c>
      <c r="AI12" s="68">
        <f t="shared" si="1"/>
        <v>-2661.8080573746652</v>
      </c>
      <c r="AK12" s="67">
        <f>'[1]4. Assets (RAB)'!D38</f>
        <v>-6772.7246198379107</v>
      </c>
      <c r="AL12" s="67">
        <f>'[1]4. Assets (RAB)'!E38</f>
        <v>-9249.8199250920879</v>
      </c>
      <c r="AM12" s="67">
        <f>'[1]4. Assets (RAB)'!F38</f>
        <v>3121.1140841189208</v>
      </c>
      <c r="AN12" s="67">
        <f>'[1]4. Assets (RAB)'!G38</f>
        <v>-6421.7466033025576</v>
      </c>
      <c r="AO12" s="67">
        <f>'[1]4. Assets (RAB)'!H38</f>
        <v>-5083.1119794606147</v>
      </c>
      <c r="AP12" s="67">
        <f>'[1]4. Assets (RAB)'!I38</f>
        <v>-3621.9320153524704</v>
      </c>
      <c r="AQ12" s="67">
        <f>'[1]4. Assets (RAB)'!J38</f>
        <v>-12474.185361190208</v>
      </c>
      <c r="AR12" s="67">
        <f>'[1]4. Assets (RAB)'!K38</f>
        <v>-8047.1298805859542</v>
      </c>
      <c r="AS12" s="67">
        <f>'[2]3.3 Assets (RAB)'!E42</f>
        <v>42.385078940718813</v>
      </c>
      <c r="AT12" s="67">
        <f>'[3]3.3 Assets (RAB)'!$E42</f>
        <v>-14148.490033480535</v>
      </c>
      <c r="AU12" s="67">
        <f t="shared" ref="AU12:AZ12" si="2">AU10+AU11</f>
        <v>-16032.615747731214</v>
      </c>
      <c r="AV12" s="67">
        <f t="shared" si="2"/>
        <v>-9180.9790650582872</v>
      </c>
      <c r="AW12" s="68">
        <f t="shared" si="2"/>
        <v>-12466.388603835174</v>
      </c>
      <c r="AX12" s="68">
        <f t="shared" si="2"/>
        <v>-17518.961544604241</v>
      </c>
      <c r="AY12" s="68">
        <f t="shared" si="2"/>
        <v>-17722.601000000002</v>
      </c>
      <c r="AZ12" s="68">
        <f t="shared" si="2"/>
        <v>-30280.575152766316</v>
      </c>
      <c r="BB12" s="67">
        <f>'[1]4. Assets (RAB)'!D56+'[1]4. Assets (RAB)'!D65</f>
        <v>-5426.4516238596507</v>
      </c>
      <c r="BC12" s="67">
        <f>'[1]4. Assets (RAB)'!E56+'[1]4. Assets (RAB)'!E65</f>
        <v>-7440.4170472475289</v>
      </c>
      <c r="BD12" s="67">
        <f>'[1]4. Assets (RAB)'!F56+'[1]4. Assets (RAB)'!F65</f>
        <v>-3450.6637731719502</v>
      </c>
      <c r="BE12" s="67">
        <f>'[1]4. Assets (RAB)'!G56+'[1]4. Assets (RAB)'!G65</f>
        <v>-13704.822962172391</v>
      </c>
      <c r="BF12" s="67">
        <f>'[1]4. Assets (RAB)'!H56+'[1]4. Assets (RAB)'!H65</f>
        <v>-14846.237231994037</v>
      </c>
      <c r="BG12" s="67">
        <f>'[1]4. Assets (RAB)'!I56+'[1]4. Assets (RAB)'!I65</f>
        <v>-15901.960376884475</v>
      </c>
      <c r="BH12" s="67">
        <f>'[1]4. Assets (RAB)'!J56+'[1]4. Assets (RAB)'!J65</f>
        <v>-20568.043464101764</v>
      </c>
      <c r="BI12" s="67">
        <f>'[1]4. Assets (RAB)'!K56+'[1]4. Assets (RAB)'!K65</f>
        <v>-17183.290667134293</v>
      </c>
      <c r="BJ12" s="67">
        <f>'[2]3.3 Assets (RAB)'!E58+'[2]3.3 Assets (RAB)'!E66</f>
        <v>-16994.765760541173</v>
      </c>
      <c r="BK12" s="67">
        <f>'[3]3.3 Assets (RAB)'!E58+'[3]3.3 Assets (RAB)'!E66</f>
        <v>-26394.356677532494</v>
      </c>
      <c r="BL12" s="67">
        <f t="shared" ref="BL12:BQ12" si="3">BL10+BL11</f>
        <v>-30083.74269505226</v>
      </c>
      <c r="BM12" s="67">
        <f t="shared" si="3"/>
        <v>-35663.867819942701</v>
      </c>
      <c r="BN12" s="68">
        <f t="shared" si="3"/>
        <v>-38587.823343831842</v>
      </c>
      <c r="BO12" s="68">
        <f t="shared" si="3"/>
        <v>-36550.347398636535</v>
      </c>
      <c r="BP12" s="68">
        <f t="shared" si="3"/>
        <v>-53540.832999999999</v>
      </c>
      <c r="BQ12" s="68">
        <f t="shared" si="3"/>
        <v>-61549.447783411466</v>
      </c>
    </row>
    <row r="13" spans="1:69" s="69" customFormat="1" x14ac:dyDescent="0.35">
      <c r="A13" s="66" t="s">
        <v>53</v>
      </c>
      <c r="B13" s="85" t="s">
        <v>114</v>
      </c>
      <c r="C13" s="67">
        <f>'[1]4. Assets (RAB)'!D21</f>
        <v>27399.068075858173</v>
      </c>
      <c r="D13" s="67">
        <f>'[1]4. Assets (RAB)'!E21</f>
        <v>26323.771395642139</v>
      </c>
      <c r="E13" s="67">
        <f>'[1]4. Assets (RAB)'!F21</f>
        <v>10477.991042852436</v>
      </c>
      <c r="F13" s="67">
        <f>'[1]4. Assets (RAB)'!G21</f>
        <v>21952.589472715597</v>
      </c>
      <c r="G13" s="67">
        <f>'[1]4. Assets (RAB)'!H21</f>
        <v>593.28619690301878</v>
      </c>
      <c r="H13" s="67">
        <f>'[1]4. Assets (RAB)'!I21</f>
        <v>10419.759829698283</v>
      </c>
      <c r="I13" s="67">
        <f>'[1]4. Assets (RAB)'!J21</f>
        <v>-518.10896839854968</v>
      </c>
      <c r="J13" s="67">
        <f>'[1]4. Assets (RAB)'!K21</f>
        <v>-5758.1955581347484</v>
      </c>
      <c r="K13" s="67">
        <f>'[2]3.3 Assets (RAB)'!E27</f>
        <v>27239.584329299301</v>
      </c>
      <c r="L13" s="67">
        <f>'[3]3.3 Assets (RAB)'!E27</f>
        <v>16707.958510527573</v>
      </c>
      <c r="M13" s="67">
        <f>'[4]3.3 Assets (RAB)'!$C$26/1000</f>
        <v>7382.428181982672</v>
      </c>
      <c r="N13" s="67">
        <f>'[5]3.3 Assets (RAB)'!C26/1000</f>
        <v>33948.906872632084</v>
      </c>
      <c r="O13" s="68">
        <f>'[6]3.3 Assets (RAB)'!$C$26/1000</f>
        <v>60167.689490520992</v>
      </c>
      <c r="P13" s="68">
        <f>'[7]3.3 Assets (RAB)'!$C$26/1000</f>
        <v>47932.203209091196</v>
      </c>
      <c r="Q13" s="68">
        <f>'[8]3.3 Assets (RAB)'!$C$26/1000</f>
        <v>1760.2940000000001</v>
      </c>
      <c r="R13" s="68">
        <f>('[9]3.3 Assets (RAB)'!$C$26)/1000</f>
        <v>14274.259140782697</v>
      </c>
      <c r="S13" s="26"/>
      <c r="T13" s="1">
        <f>'[1]4. Assets (RAB)'!D30</f>
        <v>21065.890853037832</v>
      </c>
      <c r="U13" s="67">
        <f>'[1]4. Assets (RAB)'!E30</f>
        <v>0</v>
      </c>
      <c r="V13" s="67">
        <f>'[1]4. Assets (RAB)'!F30</f>
        <v>-21051.901244489371</v>
      </c>
      <c r="W13" s="67">
        <f>'[1]4. Assets (RAB)'!G30</f>
        <v>-137.54684756742975</v>
      </c>
      <c r="X13" s="67">
        <f>'[1]4. Assets (RAB)'!H30</f>
        <v>-36.996805393090185</v>
      </c>
      <c r="Y13" s="68">
        <f>'[1]4. Assets (RAB)'!I30</f>
        <v>83.11600572332425</v>
      </c>
      <c r="Z13" s="68">
        <f>'[1]4. Assets (RAB)'!J30</f>
        <v>96698.63197995213</v>
      </c>
      <c r="AA13" s="68">
        <f>'[1]4. Assets (RAB)'!K30</f>
        <v>1188.3007343041168</v>
      </c>
      <c r="AB13" s="67">
        <f>'[2]3.3 Assets (RAB)'!E35</f>
        <v>186.14000108023328</v>
      </c>
      <c r="AC13" s="67">
        <f>'[3]3.3 Assets (RAB)'!E35</f>
        <v>18.534043454921914</v>
      </c>
      <c r="AD13" s="67">
        <f>'[4]3.3 Assets (RAB)'!$C$33/1000</f>
        <v>-14.984091599375304</v>
      </c>
      <c r="AE13" s="67">
        <f>'[5]3.3 Assets (RAB)'!C33/1000</f>
        <v>-35.615218916706496</v>
      </c>
      <c r="AF13" s="68">
        <f>'[6]3.3 Assets (RAB)'!$C$33/1000</f>
        <v>880.53967058753381</v>
      </c>
      <c r="AG13" s="68">
        <f>'[7]3.3 Assets (RAB)'!$C$33/1000</f>
        <v>5962.3549330292844</v>
      </c>
      <c r="AH13" s="68">
        <f>'[8]3.3 Assets (RAB)'!$C$33/1000</f>
        <v>-155.94499999999999</v>
      </c>
      <c r="AI13" s="68">
        <f>('[9]3.3 Assets (RAB)'!$C33)/1000</f>
        <v>4582.650137347935</v>
      </c>
      <c r="AK13" s="67">
        <f>'[1]4. Assets (RAB)'!D39</f>
        <v>28090.4776145982</v>
      </c>
      <c r="AL13" s="67">
        <f>'[1]4. Assets (RAB)'!E39</f>
        <v>31323.303109478897</v>
      </c>
      <c r="AM13" s="67">
        <f>'[1]4. Assets (RAB)'!F39</f>
        <v>43812.602752513878</v>
      </c>
      <c r="AN13" s="67">
        <f>'[1]4. Assets (RAB)'!G39</f>
        <v>20655.301655398343</v>
      </c>
      <c r="AO13" s="67">
        <f>'[1]4. Assets (RAB)'!H39</f>
        <v>9213.4060591435591</v>
      </c>
      <c r="AP13" s="67">
        <f>'[1]4. Assets (RAB)'!I39</f>
        <v>48582.242217249463</v>
      </c>
      <c r="AQ13" s="67">
        <f>'[1]4. Assets (RAB)'!J39</f>
        <v>163198.84501638974</v>
      </c>
      <c r="AR13" s="67">
        <f>'[1]4. Assets (RAB)'!K39</f>
        <v>144478.3963909061</v>
      </c>
      <c r="AS13" s="67">
        <f>'[2]3.3 Assets (RAB)'!E43</f>
        <v>129514.69680737634</v>
      </c>
      <c r="AT13" s="67">
        <f>'[3]3.3 Assets (RAB)'!$E43</f>
        <v>34016.108559527369</v>
      </c>
      <c r="AU13" s="67">
        <f>'[4]3.3 Assets (RAB)'!$C$40/1000</f>
        <v>76074.822291866178</v>
      </c>
      <c r="AV13" s="67">
        <f>'[5]3.3 Assets (RAB)'!C40/1000</f>
        <v>76678.327745916919</v>
      </c>
      <c r="AW13" s="68">
        <f>'[6]3.3 Assets (RAB)'!$C$40/1000</f>
        <v>84595.710758357003</v>
      </c>
      <c r="AX13" s="68">
        <f>'[7]3.3 Assets (RAB)'!$C$40/1000</f>
        <v>58081.999115816623</v>
      </c>
      <c r="AY13" s="68">
        <f>'[8]3.3 Assets (RAB)'!$C$40/1000</f>
        <v>12147.018</v>
      </c>
      <c r="AZ13" s="68">
        <f>('[9]3.3 Assets (RAB)'!$C40)/1000</f>
        <v>20789.416812760232</v>
      </c>
      <c r="BB13" s="67">
        <f>'[1]4. Assets (RAB)'!D57+'[1]4. Assets (RAB)'!D66</f>
        <v>11196.400650499199</v>
      </c>
      <c r="BC13" s="67">
        <f>'[1]4. Assets (RAB)'!E57+'[1]4. Assets (RAB)'!E66</f>
        <v>22541.993325742311</v>
      </c>
      <c r="BD13" s="67">
        <f>'[1]4. Assets (RAB)'!F57+'[1]4. Assets (RAB)'!F66</f>
        <v>53319.991278091657</v>
      </c>
      <c r="BE13" s="67">
        <f>'[1]4. Assets (RAB)'!G57+'[1]4. Assets (RAB)'!G66</f>
        <v>14664.062965318593</v>
      </c>
      <c r="BF13" s="67">
        <f>'[1]4. Assets (RAB)'!H57+'[1]4. Assets (RAB)'!H66</f>
        <v>10579.943621409999</v>
      </c>
      <c r="BG13" s="67">
        <f>'[1]4. Assets (RAB)'!I57+'[1]4. Assets (RAB)'!I66</f>
        <v>38008.560274131232</v>
      </c>
      <c r="BH13" s="67">
        <f>'[1]4. Assets (RAB)'!J57+'[1]4. Assets (RAB)'!J66</f>
        <v>56322.831831440795</v>
      </c>
      <c r="BI13" s="67">
        <f>'[1]4. Assets (RAB)'!K57+'[1]4. Assets (RAB)'!K66</f>
        <v>53102.537217384313</v>
      </c>
      <c r="BJ13" s="67">
        <f>'[2]3.3 Assets (RAB)'!E59+'[2]3.3 Assets (RAB)'!E67</f>
        <v>75257.579684116674</v>
      </c>
      <c r="BK13" s="67">
        <f>'[3]3.3 Assets (RAB)'!E59+'[3]3.3 Assets (RAB)'!E67</f>
        <v>46127.175207561493</v>
      </c>
      <c r="BL13" s="67">
        <f>('[4]3.3 Assets (RAB)'!$C$54+'[4]3.3 Assets (RAB)'!$C$61)/1000</f>
        <v>60899.893036240857</v>
      </c>
      <c r="BM13" s="67">
        <f>('[5]3.3 Assets (RAB)'!C54+'[5]3.3 Assets (RAB)'!C61)/1000</f>
        <v>50236.379376022858</v>
      </c>
      <c r="BN13" s="68">
        <f>('[6]3.3 Assets (RAB)'!$C$54+'[6]3.3 Assets (RAB)'!$C$61)/1000</f>
        <v>46672.973939259144</v>
      </c>
      <c r="BO13" s="68">
        <f>('[7]3.3 Assets (RAB)'!$C$54+'[7]3.3 Assets (RAB)'!$C$61)/1000</f>
        <v>64885.145330909851</v>
      </c>
      <c r="BP13" s="68">
        <f>('[8]3.3 Assets (RAB)'!$C$54+'[8]3.3 Assets (RAB)'!$C$61)/1000</f>
        <v>35507.093999999997</v>
      </c>
      <c r="BQ13" s="67">
        <f>('[9]3.3 Assets (RAB)'!$C54+'[9]3.3 Assets (RAB)'!$C61)/1000</f>
        <v>38104.423118695784</v>
      </c>
    </row>
    <row r="14" spans="1:69" s="69" customFormat="1" x14ac:dyDescent="0.35">
      <c r="A14" s="66" t="s">
        <v>54</v>
      </c>
      <c r="B14" s="85" t="s">
        <v>115</v>
      </c>
      <c r="C14" s="67">
        <f>'[1]4. Assets (RAB)'!D22</f>
        <v>0</v>
      </c>
      <c r="D14" s="67">
        <f>'[1]4. Assets (RAB)'!E22</f>
        <v>0</v>
      </c>
      <c r="E14" s="67">
        <f>'[1]4. Assets (RAB)'!F22</f>
        <v>0</v>
      </c>
      <c r="F14" s="67">
        <f>'[1]4. Assets (RAB)'!G22</f>
        <v>0</v>
      </c>
      <c r="G14" s="67">
        <f>'[1]4. Assets (RAB)'!H22</f>
        <v>0</v>
      </c>
      <c r="H14" s="67">
        <f>'[1]4. Assets (RAB)'!I22</f>
        <v>0</v>
      </c>
      <c r="I14" s="67">
        <f>'[1]4. Assets (RAB)'!J22</f>
        <v>0</v>
      </c>
      <c r="J14" s="67">
        <f>'[1]4. Assets (RAB)'!K22</f>
        <v>0</v>
      </c>
      <c r="K14" s="67">
        <f>'[2]3.3 Assets (RAB)'!E28</f>
        <v>0</v>
      </c>
      <c r="L14" s="67">
        <f>'[3]3.3 Assets (RAB)'!E28</f>
        <v>0</v>
      </c>
      <c r="M14" s="67">
        <f>'[4]3.3 Assets (RAB)'!$C$27/1000</f>
        <v>0</v>
      </c>
      <c r="N14" s="67">
        <f>'[5]3.3 Assets (RAB)'!C27/1000</f>
        <v>0</v>
      </c>
      <c r="O14" s="68">
        <f>'[6]3.3 Assets (RAB)'!$C$27/1000</f>
        <v>0</v>
      </c>
      <c r="P14" s="68">
        <f>'[7]3.3 Assets (RAB)'!$C$27/1000</f>
        <v>0</v>
      </c>
      <c r="Q14" s="68">
        <f>'[8]3.3 Assets (RAB)'!$C$27/1000</f>
        <v>-3518.7109999999998</v>
      </c>
      <c r="R14" s="68">
        <f>('[9]3.3 Assets (RAB)'!$C$27)/1000</f>
        <v>-1447.7546029810701</v>
      </c>
      <c r="S14" s="26"/>
      <c r="T14" s="1">
        <f>'[1]4. Assets (RAB)'!D31</f>
        <v>0</v>
      </c>
      <c r="U14" s="67">
        <f>'[1]4. Assets (RAB)'!E31</f>
        <v>0</v>
      </c>
      <c r="V14" s="67">
        <f>'[1]4. Assets (RAB)'!F31</f>
        <v>0</v>
      </c>
      <c r="W14" s="67">
        <f>'[1]4. Assets (RAB)'!G31</f>
        <v>0</v>
      </c>
      <c r="X14" s="67">
        <f>'[1]4. Assets (RAB)'!H31</f>
        <v>0</v>
      </c>
      <c r="Y14" s="68">
        <f>'[1]4. Assets (RAB)'!I31</f>
        <v>0</v>
      </c>
      <c r="Z14" s="68">
        <f>'[1]4. Assets (RAB)'!J31</f>
        <v>0</v>
      </c>
      <c r="AA14" s="68">
        <f>'[1]4. Assets (RAB)'!K31</f>
        <v>0</v>
      </c>
      <c r="AB14" s="67">
        <f>'[2]3.3 Assets (RAB)'!E36</f>
        <v>0</v>
      </c>
      <c r="AC14" s="67">
        <f>'[3]3.3 Assets (RAB)'!E36</f>
        <v>0</v>
      </c>
      <c r="AD14" s="67">
        <f>'[4]3.3 Assets (RAB)'!$C$34/1000</f>
        <v>0</v>
      </c>
      <c r="AE14" s="67">
        <f>'[5]3.3 Assets (RAB)'!C34/1000</f>
        <v>0</v>
      </c>
      <c r="AF14" s="68">
        <f>'[6]3.3 Assets (RAB)'!$C$34/1000</f>
        <v>0</v>
      </c>
      <c r="AG14" s="68">
        <f>'[7]3.3 Assets (RAB)'!$C$34/1000</f>
        <v>0</v>
      </c>
      <c r="AH14" s="68">
        <f>'[8]3.3 Assets (RAB)'!$C$34/1000</f>
        <v>0</v>
      </c>
      <c r="AI14" s="68">
        <f>('[9]3.3 Assets (RAB)'!$C34)/1000</f>
        <v>0</v>
      </c>
      <c r="AK14" s="67">
        <f>'[1]4. Assets (RAB)'!D40</f>
        <v>0</v>
      </c>
      <c r="AL14" s="67">
        <f>'[1]4. Assets (RAB)'!E40</f>
        <v>0</v>
      </c>
      <c r="AM14" s="67">
        <f>'[1]4. Assets (RAB)'!F40</f>
        <v>0</v>
      </c>
      <c r="AN14" s="67">
        <f>'[1]4. Assets (RAB)'!G40</f>
        <v>0</v>
      </c>
      <c r="AO14" s="67">
        <f>'[1]4. Assets (RAB)'!H40</f>
        <v>0</v>
      </c>
      <c r="AP14" s="67">
        <f>'[1]4. Assets (RAB)'!I40</f>
        <v>0</v>
      </c>
      <c r="AQ14" s="67">
        <f>'[1]4. Assets (RAB)'!J40</f>
        <v>0</v>
      </c>
      <c r="AR14" s="67">
        <f>'[1]4. Assets (RAB)'!K40</f>
        <v>0</v>
      </c>
      <c r="AS14" s="67">
        <f>'[2]3.3 Assets (RAB)'!E44</f>
        <v>0</v>
      </c>
      <c r="AT14" s="67">
        <f>'[3]3.3 Assets (RAB)'!$E44</f>
        <v>0</v>
      </c>
      <c r="AU14" s="67">
        <f>'[4]3.3 Assets (RAB)'!$C$41/1000</f>
        <v>-2904.41219</v>
      </c>
      <c r="AV14" s="67">
        <f>'[5]3.3 Assets (RAB)'!C41/1000</f>
        <v>-754.28727714310537</v>
      </c>
      <c r="AW14" s="68">
        <f>'[6]3.3 Assets (RAB)'!$C$41/1000</f>
        <v>0</v>
      </c>
      <c r="AX14" s="68">
        <f>'[7]3.3 Assets (RAB)'!$C$41/1000</f>
        <v>-8.9313577355964178</v>
      </c>
      <c r="AY14" s="68">
        <f>'[8]3.3 Assets (RAB)'!$C$41/1000</f>
        <v>-2432.2730000000001</v>
      </c>
      <c r="AZ14" s="68">
        <f>('[9]3.3 Assets (RAB)'!$C41)/1000</f>
        <v>-2594.4836833064674</v>
      </c>
      <c r="BB14" s="67">
        <f>'[1]4. Assets (RAB)'!D58+'[1]4. Assets (RAB)'!D67</f>
        <v>0</v>
      </c>
      <c r="BC14" s="67">
        <f>'[1]4. Assets (RAB)'!E58+'[1]4. Assets (RAB)'!E67</f>
        <v>0</v>
      </c>
      <c r="BD14" s="67">
        <f>'[1]4. Assets (RAB)'!F58+'[1]4. Assets (RAB)'!F67</f>
        <v>0</v>
      </c>
      <c r="BE14" s="67">
        <f>'[1]4. Assets (RAB)'!G58+'[1]4. Assets (RAB)'!G67</f>
        <v>0</v>
      </c>
      <c r="BF14" s="67">
        <f>'[1]4. Assets (RAB)'!H58+'[1]4. Assets (RAB)'!H67</f>
        <v>0</v>
      </c>
      <c r="BG14" s="67">
        <f>'[1]4. Assets (RAB)'!I58+'[1]4. Assets (RAB)'!I67</f>
        <v>-1408.0405790420002</v>
      </c>
      <c r="BH14" s="67">
        <f>'[1]4. Assets (RAB)'!J58+'[1]4. Assets (RAB)'!J67</f>
        <v>0</v>
      </c>
      <c r="BI14" s="67">
        <f>'[1]4. Assets (RAB)'!K58+'[1]4. Assets (RAB)'!K67</f>
        <v>0</v>
      </c>
      <c r="BJ14" s="67">
        <f>'[2]3.3 Assets (RAB)'!E60+'[2]3.3 Assets (RAB)'!E68</f>
        <v>-60.661000000000001</v>
      </c>
      <c r="BK14" s="67">
        <f>'[3]3.3 Assets (RAB)'!E60+'[3]3.3 Assets (RAB)'!E68</f>
        <v>0</v>
      </c>
      <c r="BL14" s="67">
        <f>('[4]3.3 Assets (RAB)'!$C$55+'[4]3.3 Assets (RAB)'!$C$62)/1000</f>
        <v>-87.223530000000011</v>
      </c>
      <c r="BM14" s="67">
        <f>('[5]3.3 Assets (RAB)'!C55+'[5]3.3 Assets (RAB)'!C62)/1000</f>
        <v>-130.11720336033594</v>
      </c>
      <c r="BN14" s="68">
        <f>('[6]3.3 Assets (RAB)'!$C$55+'[6]3.3 Assets (RAB)'!$C$62)/1000</f>
        <v>-116.74726848590156</v>
      </c>
      <c r="BO14" s="68">
        <f>('[7]3.3 Assets (RAB)'!$C$55+'[7]3.3 Assets (RAB)'!$C$62)/1000</f>
        <v>-855.64916480646173</v>
      </c>
      <c r="BP14" s="68">
        <f>('[8]3.3 Assets (RAB)'!$C$55+'[8]3.3 Assets (RAB)'!$C$62)/1000</f>
        <v>-1021.235</v>
      </c>
      <c r="BQ14" s="67">
        <f>('[9]3.3 Assets (RAB)'!$C55+'[9]3.3 Assets (RAB)'!$C62)/1000</f>
        <v>-3160.6114837124665</v>
      </c>
    </row>
    <row r="15" spans="1:69" s="69" customFormat="1" x14ac:dyDescent="0.35">
      <c r="A15" s="66" t="s">
        <v>55</v>
      </c>
      <c r="B15" s="85" t="s">
        <v>116</v>
      </c>
      <c r="C15" s="67">
        <f>'[1]4. Assets (RAB)'!D23</f>
        <v>458979.27137393568</v>
      </c>
      <c r="D15" s="67">
        <f>'[1]4. Assets (RAB)'!E23</f>
        <v>476717.67599701579</v>
      </c>
      <c r="E15" s="67">
        <f>'[1]4. Assets (RAB)'!F23</f>
        <v>485419.99490799604</v>
      </c>
      <c r="F15" s="67">
        <f>'[1]4. Assets (RAB)'!G23</f>
        <v>501807.834060241</v>
      </c>
      <c r="G15" s="67">
        <f>'[1]4. Assets (RAB)'!H23</f>
        <v>497430.01679132238</v>
      </c>
      <c r="H15" s="67">
        <f>'[1]4. Assets (RAB)'!I23</f>
        <v>504352.03085025813</v>
      </c>
      <c r="I15" s="67">
        <f>'[1]4. Assets (RAB)'!J23</f>
        <v>490882.86055593973</v>
      </c>
      <c r="J15" s="67">
        <f>'[1]4. Assets (RAB)'!K23</f>
        <v>476143.70354369277</v>
      </c>
      <c r="K15" s="67">
        <f>'[2]3.3 Assets (RAB)'!E29</f>
        <v>493888.84520059614</v>
      </c>
      <c r="L15" s="67">
        <f>'[3]3.3 Assets (RAB)'!E29</f>
        <v>492523.34394861502</v>
      </c>
      <c r="M15" s="67">
        <f>'[4]3.3 Assets (RAB)'!$C$28/1000</f>
        <v>477704.80647802737</v>
      </c>
      <c r="N15" s="67">
        <f>'[5]3.3 Assets (RAB)'!C28/1000</f>
        <v>496340.28249649802</v>
      </c>
      <c r="O15" s="68">
        <f>'[6]3.3 Assets (RAB)'!$C$28/1000</f>
        <v>544724.50508781348</v>
      </c>
      <c r="P15" s="68">
        <f>'[7]3.3 Assets (RAB)'!$C$28/1000</f>
        <v>581880.37836162257</v>
      </c>
      <c r="Q15" s="68">
        <f>'[8]3.3 Assets (RAB)'!$C$28/1000</f>
        <v>569715.94700000004</v>
      </c>
      <c r="R15" s="67">
        <f>('[9]3.3 Assets (RAB)'!$C$28)/1000</f>
        <v>565709.92520387506</v>
      </c>
      <c r="S15" s="26"/>
      <c r="T15" s="1">
        <f>'[1]4. Assets (RAB)'!D32</f>
        <v>34321.644341555126</v>
      </c>
      <c r="U15" s="67">
        <f>'[1]4. Assets (RAB)'!E32</f>
        <v>33828.513632053851</v>
      </c>
      <c r="V15" s="67">
        <f>'[1]4. Assets (RAB)'!F32</f>
        <v>12849.938110921548</v>
      </c>
      <c r="W15" s="67">
        <f>'[1]4. Assets (RAB)'!G32</f>
        <v>12324.283151633899</v>
      </c>
      <c r="X15" s="67">
        <f>'[1]4. Assets (RAB)'!H32</f>
        <v>11924.360556911255</v>
      </c>
      <c r="Y15" s="68">
        <f>'[1]4. Assets (RAB)'!I32</f>
        <v>11666.283765057889</v>
      </c>
      <c r="Z15" s="68">
        <f>'[1]4. Assets (RAB)'!J32</f>
        <v>107784.33864850264</v>
      </c>
      <c r="AA15" s="68">
        <f>'[1]4. Assets (RAB)'!K32</f>
        <v>108436.60198463884</v>
      </c>
      <c r="AB15" s="67">
        <f>'[2]3.3 Assets (RAB)'!E37</f>
        <v>108754.17196949002</v>
      </c>
      <c r="AC15" s="67">
        <f>'[3]3.3 Assets (RAB)'!E37</f>
        <v>107079.34335826912</v>
      </c>
      <c r="AD15" s="67">
        <f>'[4]3.3 Assets (RAB)'!$C$35/1000</f>
        <v>105285.51878258261</v>
      </c>
      <c r="AE15" s="67">
        <f>'[5]3.3 Assets (RAB)'!C35/1000</f>
        <v>104267.20369020132</v>
      </c>
      <c r="AF15" s="68">
        <f>'[6]3.3 Assets (RAB)'!$C$35/1000</f>
        <v>103835.39649788015</v>
      </c>
      <c r="AG15" s="68">
        <f>'[7]3.3 Assets (RAB)'!$C$35/1000</f>
        <v>108212.36697370811</v>
      </c>
      <c r="AH15" s="68">
        <f>'[8]3.3 Assets (RAB)'!$C$35/1000</f>
        <v>106534.717</v>
      </c>
      <c r="AI15" s="68">
        <f>('[9]3.3 Assets (RAB)'!$C35)/1000</f>
        <v>108455.55837457518</v>
      </c>
      <c r="AK15" s="67">
        <f>'[1]4. Assets (RAB)'!D41</f>
        <v>360284.35536341148</v>
      </c>
      <c r="AL15" s="67">
        <f>'[1]4. Assets (RAB)'!E41</f>
        <v>382357.83854779822</v>
      </c>
      <c r="AM15" s="67">
        <f>'[1]4. Assets (RAB)'!F41</f>
        <v>429291.55538443103</v>
      </c>
      <c r="AN15" s="67">
        <f>'[1]4. Assets (RAB)'!G41</f>
        <v>443525.11043652688</v>
      </c>
      <c r="AO15" s="67">
        <f>'[1]4. Assets (RAB)'!H41</f>
        <v>447655.40451620979</v>
      </c>
      <c r="AP15" s="67">
        <f>'[1]4. Assets (RAB)'!I41</f>
        <v>492615.71471810678</v>
      </c>
      <c r="AQ15" s="67">
        <f>'[1]4. Assets (RAB)'!J41</f>
        <v>643340.37437330629</v>
      </c>
      <c r="AR15" s="67">
        <f>'[1]4. Assets (RAB)'!K41</f>
        <v>779771.64088362653</v>
      </c>
      <c r="AS15" s="67">
        <f>'[2]3.3 Assets (RAB)'!E45</f>
        <v>910386.34076994355</v>
      </c>
      <c r="AT15" s="67">
        <f>'[3]3.3 Assets (RAB)'!$E45</f>
        <v>930253.95929599053</v>
      </c>
      <c r="AU15" s="67">
        <f>'[4]3.3 Assets (RAB)'!$C$42/1000</f>
        <v>987391.75395918952</v>
      </c>
      <c r="AV15" s="67">
        <f>'[5]3.3 Assets (RAB)'!C42/1000</f>
        <v>1054134.8153629049</v>
      </c>
      <c r="AW15" s="68">
        <f>'[6]3.3 Assets (RAB)'!$C$42/1000</f>
        <v>1126264.1375174266</v>
      </c>
      <c r="AX15" s="68">
        <f>'[7]3.3 Assets (RAB)'!$C$42/1000</f>
        <v>1166818.2437309034</v>
      </c>
      <c r="AY15" s="68">
        <f>'[8]3.3 Assets (RAB)'!$C$42/1000</f>
        <v>1158810.388</v>
      </c>
      <c r="AZ15" s="68">
        <f>('[9]3.3 Assets (RAB)'!$C42)/1000</f>
        <v>1146724.7457392619</v>
      </c>
      <c r="BB15" s="67">
        <f>'[1]4. Assets (RAB)'!D59+'[1]4. Assets (RAB)'!D68</f>
        <v>180556.76990895681</v>
      </c>
      <c r="BC15" s="67">
        <f>'[1]4. Assets (RAB)'!E59+'[1]4. Assets (RAB)'!E68</f>
        <v>195658.34618745151</v>
      </c>
      <c r="BD15" s="67">
        <f>'[1]4. Assets (RAB)'!F59+'[1]4. Assets (RAB)'!F68</f>
        <v>245527.67369237129</v>
      </c>
      <c r="BE15" s="67">
        <f>'[1]4. Assets (RAB)'!G59+'[1]4. Assets (RAB)'!G68</f>
        <v>246486.91369551749</v>
      </c>
      <c r="BF15" s="67">
        <f>'[1]4. Assets (RAB)'!H59+'[1]4. Assets (RAB)'!H68</f>
        <v>242220.62008493341</v>
      </c>
      <c r="BG15" s="67">
        <f>'[1]4. Assets (RAB)'!I59+'[1]4. Assets (RAB)'!I68</f>
        <v>262919.17940313817</v>
      </c>
      <c r="BH15" s="67">
        <f>'[1]4. Assets (RAB)'!J59+'[1]4. Assets (RAB)'!J68</f>
        <v>298673.96777047735</v>
      </c>
      <c r="BI15" s="67">
        <f>'[1]4. Assets (RAB)'!K59+'[1]4. Assets (RAB)'!K68</f>
        <v>334593.21432072733</v>
      </c>
      <c r="BJ15" s="67">
        <f>'[2]3.3 Assets (RAB)'!E61+'[2]3.3 Assets (RAB)'!E69</f>
        <v>391737.74924430286</v>
      </c>
      <c r="BK15" s="67">
        <f>'[3]3.3 Assets (RAB)'!E61+'[3]3.3 Assets (RAB)'!E69</f>
        <v>411470.56777433166</v>
      </c>
      <c r="BL15" s="67">
        <f>('[4]3.3 Assets (RAB)'!$C$56+'[4]3.3 Assets (RAB)'!$C$63)/1000</f>
        <v>442199.49427645619</v>
      </c>
      <c r="BM15" s="67">
        <f>('[5]3.3 Assets (RAB)'!C56+'[5]3.3 Assets (RAB)'!C63)/1000</f>
        <v>456641.88862917596</v>
      </c>
      <c r="BN15" s="68">
        <f>('[6]3.3 Assets (RAB)'!$C$56+'[6]3.3 Assets (RAB)'!$C$63)/1000</f>
        <v>464610.29195611743</v>
      </c>
      <c r="BO15" s="68">
        <f>('[7]3.3 Assets (RAB)'!$C$56+'[7]3.3 Assets (RAB)'!$C$63)/1000</f>
        <v>492089.44072358427</v>
      </c>
      <c r="BP15" s="68">
        <f>('[8]3.3 Assets (RAB)'!$C$56+'[8]3.3 Assets (RAB)'!$C$63)/1000</f>
        <v>473034.46600000001</v>
      </c>
      <c r="BQ15" s="67">
        <f>('[9]3.3 Assets (RAB)'!$C56+'[9]3.3 Assets (RAB)'!$C63)/1000</f>
        <v>446428.83022490202</v>
      </c>
    </row>
    <row r="16" spans="1:69" s="69" customFormat="1" x14ac:dyDescent="0.35">
      <c r="A16" s="81" t="s">
        <v>117</v>
      </c>
      <c r="B16" s="83"/>
      <c r="C16" s="80">
        <f>SUM(C9:C11)+C13+C14-C15</f>
        <v>0</v>
      </c>
      <c r="D16" s="80">
        <f t="shared" ref="D16:R16" si="4">SUM(D9:D11)+D13+D14-D15</f>
        <v>0</v>
      </c>
      <c r="E16" s="80">
        <f t="shared" si="4"/>
        <v>0</v>
      </c>
      <c r="F16" s="80">
        <f t="shared" si="4"/>
        <v>0</v>
      </c>
      <c r="G16" s="80">
        <f t="shared" si="4"/>
        <v>0</v>
      </c>
      <c r="H16" s="80">
        <f t="shared" si="4"/>
        <v>0</v>
      </c>
      <c r="I16" s="80">
        <f t="shared" si="4"/>
        <v>0</v>
      </c>
      <c r="J16" s="80">
        <f t="shared" si="4"/>
        <v>0</v>
      </c>
      <c r="K16" s="80">
        <f t="shared" si="4"/>
        <v>0</v>
      </c>
      <c r="L16" s="80">
        <f t="shared" si="4"/>
        <v>0</v>
      </c>
      <c r="M16" s="80">
        <f t="shared" si="4"/>
        <v>0</v>
      </c>
      <c r="N16" s="80">
        <f t="shared" si="4"/>
        <v>0</v>
      </c>
      <c r="O16" s="80">
        <f t="shared" si="4"/>
        <v>0</v>
      </c>
      <c r="P16" s="80">
        <f t="shared" si="4"/>
        <v>0</v>
      </c>
      <c r="Q16" s="80">
        <f t="shared" si="4"/>
        <v>0</v>
      </c>
      <c r="R16" s="80">
        <f t="shared" si="4"/>
        <v>0</v>
      </c>
      <c r="S16" s="26"/>
      <c r="T16" s="79">
        <f t="shared" ref="T16:AI16" si="5">SUM(T9:T11)+T13+T14-T15</f>
        <v>0</v>
      </c>
      <c r="U16" s="80">
        <f t="shared" si="5"/>
        <v>0</v>
      </c>
      <c r="V16" s="80">
        <f t="shared" si="5"/>
        <v>0</v>
      </c>
      <c r="W16" s="80">
        <f t="shared" si="5"/>
        <v>0</v>
      </c>
      <c r="X16" s="80">
        <f t="shared" si="5"/>
        <v>0</v>
      </c>
      <c r="Y16" s="80">
        <f t="shared" si="5"/>
        <v>0</v>
      </c>
      <c r="Z16" s="80">
        <f t="shared" si="5"/>
        <v>0</v>
      </c>
      <c r="AA16" s="80">
        <f t="shared" si="5"/>
        <v>0</v>
      </c>
      <c r="AB16" s="80">
        <f t="shared" si="5"/>
        <v>0</v>
      </c>
      <c r="AC16" s="80">
        <f t="shared" si="5"/>
        <v>0</v>
      </c>
      <c r="AD16" s="80">
        <f t="shared" si="5"/>
        <v>0</v>
      </c>
      <c r="AE16" s="80">
        <f t="shared" si="5"/>
        <v>0</v>
      </c>
      <c r="AF16" s="80">
        <f t="shared" si="5"/>
        <v>0</v>
      </c>
      <c r="AG16" s="80">
        <f t="shared" si="5"/>
        <v>0</v>
      </c>
      <c r="AH16" s="80">
        <f t="shared" si="5"/>
        <v>0</v>
      </c>
      <c r="AI16" s="80">
        <f t="shared" si="5"/>
        <v>0</v>
      </c>
      <c r="AK16" s="80">
        <f>SUM(AK9:AK11)+AK13+AK14-AK15</f>
        <v>0</v>
      </c>
      <c r="AL16" s="80">
        <f t="shared" ref="AL16:AY16" si="6">SUM(AL9:AL11)+AL13+AL14-AL15</f>
        <v>0</v>
      </c>
      <c r="AM16" s="80">
        <f t="shared" si="6"/>
        <v>0</v>
      </c>
      <c r="AN16" s="80">
        <f t="shared" si="6"/>
        <v>0</v>
      </c>
      <c r="AO16" s="80">
        <f t="shared" si="6"/>
        <v>0</v>
      </c>
      <c r="AP16" s="80">
        <f t="shared" si="6"/>
        <v>0</v>
      </c>
      <c r="AQ16" s="80">
        <f t="shared" si="6"/>
        <v>0</v>
      </c>
      <c r="AR16" s="80">
        <f t="shared" si="6"/>
        <v>0</v>
      </c>
      <c r="AS16" s="80">
        <f t="shared" si="6"/>
        <v>0</v>
      </c>
      <c r="AT16" s="80">
        <f t="shared" si="6"/>
        <v>0</v>
      </c>
      <c r="AU16" s="80">
        <f t="shared" si="6"/>
        <v>0</v>
      </c>
      <c r="AV16" s="80">
        <f t="shared" si="6"/>
        <v>0</v>
      </c>
      <c r="AW16" s="80">
        <f t="shared" si="6"/>
        <v>0</v>
      </c>
      <c r="AX16" s="80">
        <f t="shared" si="6"/>
        <v>0</v>
      </c>
      <c r="AY16" s="80">
        <f t="shared" si="6"/>
        <v>0</v>
      </c>
      <c r="AZ16" s="80">
        <f>SUM(AZ9:AZ11)+AZ13+AZ14-AZ15</f>
        <v>0</v>
      </c>
      <c r="BB16" s="80">
        <f t="shared" ref="BB16:BQ16" si="7">SUM(BB9:BB11)+BB13+BB14-BB15</f>
        <v>0</v>
      </c>
      <c r="BC16" s="80">
        <f t="shared" si="7"/>
        <v>0</v>
      </c>
      <c r="BD16" s="80">
        <f t="shared" si="7"/>
        <v>0</v>
      </c>
      <c r="BE16" s="80">
        <f t="shared" si="7"/>
        <v>0</v>
      </c>
      <c r="BF16" s="80">
        <f t="shared" si="7"/>
        <v>0</v>
      </c>
      <c r="BG16" s="80">
        <f t="shared" si="7"/>
        <v>0</v>
      </c>
      <c r="BH16" s="80">
        <f t="shared" si="7"/>
        <v>0</v>
      </c>
      <c r="BI16" s="80">
        <f t="shared" si="7"/>
        <v>0</v>
      </c>
      <c r="BJ16" s="80">
        <f t="shared" si="7"/>
        <v>0</v>
      </c>
      <c r="BK16" s="80">
        <f t="shared" si="7"/>
        <v>0</v>
      </c>
      <c r="BL16" s="80">
        <f t="shared" si="7"/>
        <v>0</v>
      </c>
      <c r="BM16" s="80">
        <f t="shared" si="7"/>
        <v>0</v>
      </c>
      <c r="BN16" s="80">
        <f t="shared" si="7"/>
        <v>0</v>
      </c>
      <c r="BO16" s="80">
        <f t="shared" si="7"/>
        <v>0</v>
      </c>
      <c r="BP16" s="80">
        <f t="shared" si="7"/>
        <v>0</v>
      </c>
      <c r="BQ16" s="80">
        <f t="shared" si="7"/>
        <v>0</v>
      </c>
    </row>
    <row r="17" spans="1:69" x14ac:dyDescent="0.35">
      <c r="A17" s="69" t="s">
        <v>58</v>
      </c>
      <c r="B17" s="83"/>
      <c r="C17" s="67">
        <f>'[1]3. Opex'!D44</f>
        <v>48431</v>
      </c>
      <c r="D17" s="67">
        <f>'[1]3. Opex'!E44</f>
        <v>52930</v>
      </c>
      <c r="E17" s="67">
        <f>'[1]3. Opex'!F44</f>
        <v>49444.635999999999</v>
      </c>
      <c r="F17" s="67">
        <f>'[1]3. Opex'!G44</f>
        <v>54853</v>
      </c>
      <c r="G17" s="67">
        <f>'[1]3. Opex'!H44</f>
        <v>57567</v>
      </c>
      <c r="H17" s="67">
        <f>'[1]3. Opex'!I44</f>
        <v>64370</v>
      </c>
      <c r="I17" s="67">
        <f>'[1]3. Opex'!J44</f>
        <v>72584</v>
      </c>
      <c r="J17" s="67">
        <f>'[1]3. Opex'!K44</f>
        <v>70527</v>
      </c>
      <c r="K17" s="67">
        <f>'[2]3.2 Opex'!E105</f>
        <v>74159.945999999996</v>
      </c>
      <c r="L17" s="67">
        <f>'[3]3.2 Operating expenditure'!E105</f>
        <v>79605.847320000015</v>
      </c>
      <c r="M17" s="67">
        <f>'[4]3.2 Operating expenditure'!$C$56/1000</f>
        <v>85108.198999999993</v>
      </c>
      <c r="N17" s="67">
        <f>'[5]3.2 Operating expenditure'!$C$56/1000</f>
        <v>89639.633000000002</v>
      </c>
      <c r="O17" s="68">
        <f>'[6]3.2 Operating expenditure'!$C$56/1000</f>
        <v>93127.422000000006</v>
      </c>
      <c r="P17" s="68">
        <f>'[7]3.2 Operating expenditure'!$C$56/1000</f>
        <v>93342.453999999998</v>
      </c>
      <c r="Q17" s="68">
        <f>'[8]3.2 Operating expenditure'!$C$56/1000</f>
        <v>99872.368640000001</v>
      </c>
      <c r="R17" s="68">
        <f>('[10]3.2 Operating expenditure'!$C$56)/1000</f>
        <v>99744.818639999983</v>
      </c>
    </row>
    <row r="18" spans="1:69" x14ac:dyDescent="0.35">
      <c r="B18" s="58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8"/>
      <c r="P18" s="18"/>
      <c r="Q18" s="18"/>
      <c r="R18" s="18"/>
    </row>
    <row r="19" spans="1:69" x14ac:dyDescent="0.35">
      <c r="A19" s="81" t="s">
        <v>94</v>
      </c>
      <c r="B19" s="83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7"/>
      <c r="P19" s="77"/>
      <c r="Q19" s="77"/>
      <c r="R19" s="77"/>
    </row>
    <row r="20" spans="1:69" x14ac:dyDescent="0.35">
      <c r="A20" s="69"/>
      <c r="B20" s="83"/>
      <c r="C20" s="69" t="s">
        <v>56</v>
      </c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8"/>
      <c r="P20" s="78"/>
      <c r="Q20" s="78"/>
      <c r="R20" s="78"/>
      <c r="T20" s="26" t="s">
        <v>69</v>
      </c>
      <c r="AK20" s="66" t="s">
        <v>90</v>
      </c>
      <c r="AL20" s="69"/>
      <c r="AM20" s="69"/>
      <c r="AN20" s="69"/>
      <c r="AO20" s="69"/>
      <c r="AP20" s="69"/>
      <c r="AQ20" s="69"/>
      <c r="AR20" s="69"/>
      <c r="AS20" s="69"/>
      <c r="AT20" s="66"/>
      <c r="AU20" s="66"/>
      <c r="AV20" s="66"/>
      <c r="AW20" s="86"/>
      <c r="AX20" s="86"/>
      <c r="AY20" s="86"/>
      <c r="AZ20" s="86"/>
      <c r="BB20" s="87" t="s">
        <v>3</v>
      </c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8"/>
      <c r="BO20" s="88"/>
      <c r="BP20" s="88"/>
      <c r="BQ20" s="87"/>
    </row>
    <row r="21" spans="1:69" ht="17.149999999999999" customHeight="1" x14ac:dyDescent="0.35">
      <c r="A21" s="69"/>
      <c r="B21" s="83"/>
      <c r="C21" s="71">
        <v>2006</v>
      </c>
      <c r="D21" s="71">
        <v>2007</v>
      </c>
      <c r="E21" s="71">
        <v>2008</v>
      </c>
      <c r="F21" s="71">
        <v>2009</v>
      </c>
      <c r="G21" s="71">
        <v>2010</v>
      </c>
      <c r="H21" s="71">
        <v>2011</v>
      </c>
      <c r="I21" s="71">
        <v>2012</v>
      </c>
      <c r="J21" s="71">
        <v>2013</v>
      </c>
      <c r="K21" s="71">
        <v>2014</v>
      </c>
      <c r="L21" s="71">
        <v>2015</v>
      </c>
      <c r="M21" s="71">
        <v>2016</v>
      </c>
      <c r="N21" s="71">
        <v>2017</v>
      </c>
      <c r="O21" s="84">
        <v>2018</v>
      </c>
      <c r="P21" s="84">
        <v>2019</v>
      </c>
      <c r="Q21" s="84">
        <v>2020</v>
      </c>
      <c r="R21" s="68">
        <v>2021</v>
      </c>
      <c r="S21" s="51"/>
      <c r="T21" s="49">
        <v>2006</v>
      </c>
      <c r="U21" s="49">
        <v>2007</v>
      </c>
      <c r="V21" s="49">
        <v>2008</v>
      </c>
      <c r="W21" s="49">
        <v>2009</v>
      </c>
      <c r="X21" s="49">
        <v>2010</v>
      </c>
      <c r="Y21" s="49">
        <v>2011</v>
      </c>
      <c r="Z21" s="49">
        <v>2012</v>
      </c>
      <c r="AA21" s="49">
        <v>2013</v>
      </c>
      <c r="AB21" s="49">
        <v>2014</v>
      </c>
      <c r="AC21" s="49">
        <v>2015</v>
      </c>
      <c r="AD21" s="49">
        <v>2016</v>
      </c>
      <c r="AE21" s="49">
        <v>2017</v>
      </c>
      <c r="AF21" s="52">
        <v>2018</v>
      </c>
      <c r="AG21" s="52">
        <v>2019</v>
      </c>
      <c r="AH21" s="52">
        <v>2020</v>
      </c>
      <c r="AI21" s="50">
        <v>2021</v>
      </c>
      <c r="AJ21" s="51"/>
      <c r="AK21" s="63">
        <v>2006</v>
      </c>
      <c r="AL21" s="63">
        <v>2007</v>
      </c>
      <c r="AM21" s="63">
        <v>2008</v>
      </c>
      <c r="AN21" s="63">
        <v>2009</v>
      </c>
      <c r="AO21" s="63">
        <v>2010</v>
      </c>
      <c r="AP21" s="63">
        <v>2011</v>
      </c>
      <c r="AQ21" s="63">
        <v>2012</v>
      </c>
      <c r="AR21" s="63">
        <v>2013</v>
      </c>
      <c r="AS21" s="64">
        <v>2014</v>
      </c>
      <c r="AT21" s="63">
        <v>2015</v>
      </c>
      <c r="AU21" s="63">
        <v>2016</v>
      </c>
      <c r="AV21" s="63">
        <v>2017</v>
      </c>
      <c r="AW21" s="65">
        <v>2018</v>
      </c>
      <c r="AX21" s="63">
        <v>2019</v>
      </c>
      <c r="AY21" s="63">
        <v>2020</v>
      </c>
      <c r="AZ21" s="64">
        <v>2021</v>
      </c>
      <c r="BA21" s="51"/>
      <c r="BB21" s="63">
        <v>2006</v>
      </c>
      <c r="BC21" s="63">
        <v>2007</v>
      </c>
      <c r="BD21" s="63">
        <v>2008</v>
      </c>
      <c r="BE21" s="63">
        <v>2009</v>
      </c>
      <c r="BF21" s="63">
        <v>2010</v>
      </c>
      <c r="BG21" s="63">
        <v>2011</v>
      </c>
      <c r="BH21" s="63">
        <v>2012</v>
      </c>
      <c r="BI21" s="63">
        <v>2013</v>
      </c>
      <c r="BJ21" s="63">
        <v>2014</v>
      </c>
      <c r="BK21" s="63">
        <v>2015</v>
      </c>
      <c r="BL21" s="63">
        <v>2016</v>
      </c>
      <c r="BM21" s="63">
        <v>2017</v>
      </c>
      <c r="BN21" s="65">
        <v>2018</v>
      </c>
      <c r="BO21" s="65">
        <v>2019</v>
      </c>
      <c r="BP21" s="65">
        <v>2020</v>
      </c>
      <c r="BQ21" s="65">
        <v>2021</v>
      </c>
    </row>
    <row r="22" spans="1:69" x14ac:dyDescent="0.35">
      <c r="A22" s="66" t="s">
        <v>49</v>
      </c>
      <c r="B22" s="85" t="s">
        <v>111</v>
      </c>
      <c r="C22" s="71">
        <f>'[11]4. Assets (RAB)'!D17</f>
        <v>1525057.2615919942</v>
      </c>
      <c r="D22" s="71">
        <f>'[11]4. Assets (RAB)'!E17</f>
        <v>1533742.862114456</v>
      </c>
      <c r="E22" s="72">
        <f>'[11]4. Assets (RAB)'!F17</f>
        <v>1544582.679721249</v>
      </c>
      <c r="F22" s="71">
        <f>'[11]4. Assets (RAB)'!G17</f>
        <v>2012243.5117911182</v>
      </c>
      <c r="G22" s="71">
        <f>'[11]4. Assets (RAB)'!H17</f>
        <v>2317096.9548328095</v>
      </c>
      <c r="H22" s="71">
        <f>'[11]4. Assets (RAB)'!I17</f>
        <v>2406493.5389174945</v>
      </c>
      <c r="I22" s="71">
        <f>'[11]4. Assets (RAB)'!J17</f>
        <v>2679609.0537718814</v>
      </c>
      <c r="J22" s="72">
        <f>'[11]4. Assets (RAB)'!K17</f>
        <v>2895336.4792404338</v>
      </c>
      <c r="K22" s="71">
        <f>'[12]3.3 Assets (RAB)'!E23</f>
        <v>3119961.3226594287</v>
      </c>
      <c r="L22" s="71">
        <f>'[13]3.3 Assets (RAB)'!E23/1000</f>
        <v>3393401.0697621196</v>
      </c>
      <c r="M22" s="67">
        <f>'[14]3.3 Assets (RAB)'!$C$23/1000</f>
        <v>3361633.6612584554</v>
      </c>
      <c r="N22" s="70">
        <f>'[15]3.3 Assets (RAB)'!C23/1000</f>
        <v>3333172.160281809</v>
      </c>
      <c r="O22" s="70">
        <f>'[16]3.3 Assets (RAB)'!$C$23/1000</f>
        <v>3276129.8363198242</v>
      </c>
      <c r="P22" s="68">
        <f>'[17]3.3 Assets (RAB)'!$C$23/1000</f>
        <v>3236362.8791470081</v>
      </c>
      <c r="Q22" s="70">
        <f>'[18]3.3 Assets (RAB)'!$C$23/1000</f>
        <v>3200105.3955353061</v>
      </c>
      <c r="R22" s="68">
        <f>('[19]3.3 Assets (RAB)'!$C23)/1000</f>
        <v>3145178.8983667539</v>
      </c>
      <c r="T22" s="67">
        <f>'[11]4. Assets (RAB)'!D25</f>
        <v>28504.962077779965</v>
      </c>
      <c r="U22" s="67">
        <f>'[11]4. Assets (RAB)'!E25</f>
        <v>27942.154722202511</v>
      </c>
      <c r="V22" s="67">
        <f>'[11]4. Assets (RAB)'!F25</f>
        <v>27183.935018979304</v>
      </c>
      <c r="W22" s="67">
        <f>'[11]4. Assets (RAB)'!G25</f>
        <v>27037.644404322262</v>
      </c>
      <c r="X22" s="67">
        <f>'[11]4. Assets (RAB)'!H25</f>
        <v>32333.894579269247</v>
      </c>
      <c r="Y22" s="67">
        <f>'[11]4. Assets (RAB)'!I25</f>
        <v>46159.791470387194</v>
      </c>
      <c r="Z22" s="67">
        <f>'[11]4. Assets (RAB)'!J25</f>
        <v>45845.056543609491</v>
      </c>
      <c r="AA22" s="70">
        <f>'[11]4. Assets (RAB)'!K25</f>
        <v>49935.476372688288</v>
      </c>
      <c r="AB22" s="67">
        <f>'[12]3.3 Assets (RAB)'!E31</f>
        <v>49249.698827965622</v>
      </c>
      <c r="AC22" s="67">
        <f>'[13]3.3 Assets (RAB)'!E31/1000</f>
        <v>48708.714551022204</v>
      </c>
      <c r="AD22" s="67">
        <f>'[14]3.3 Assets (RAB)'!$C$30/1000</f>
        <v>47314.573402941634</v>
      </c>
      <c r="AE22" s="70">
        <f>'[15]3.3 Assets (RAB)'!C30/1000</f>
        <v>45651.180285515984</v>
      </c>
      <c r="AF22" s="70">
        <f>'[16]3.3 Assets (RAB)'!$C$30/1000</f>
        <v>47796.663725113758</v>
      </c>
      <c r="AG22" s="68">
        <f>'[17]3.3 Assets (RAB)'!$C$30/1000</f>
        <v>46248.801015314719</v>
      </c>
      <c r="AH22" s="70">
        <f>'[18]3.3 Assets (RAB)'!$C$30/1000</f>
        <v>44566.621050121001</v>
      </c>
      <c r="AI22" s="68">
        <f>('[19]3.3 Assets (RAB)'!$C30)/1000</f>
        <v>42834.817389006486</v>
      </c>
      <c r="AK22" s="67">
        <f>'[11]4. Assets (RAB)'!D33</f>
        <v>887104.33124682226</v>
      </c>
      <c r="AL22" s="67">
        <f>'[11]4. Assets (RAB)'!E33</f>
        <v>1056266.9613883919</v>
      </c>
      <c r="AM22" s="70">
        <f>'[11]4. Assets (RAB)'!F33</f>
        <v>1220899.182935239</v>
      </c>
      <c r="AN22" s="67">
        <f>'[11]4. Assets (RAB)'!G33</f>
        <v>1404016.7822125403</v>
      </c>
      <c r="AO22" s="67">
        <f>'[11]4. Assets (RAB)'!H33</f>
        <v>1657247.8917289532</v>
      </c>
      <c r="AP22" s="67">
        <f>'[11]4. Assets (RAB)'!I33</f>
        <v>1900901.2922918843</v>
      </c>
      <c r="AQ22" s="73">
        <f>'[11]4. Assets (RAB)'!J33</f>
        <v>1997288.934783767</v>
      </c>
      <c r="AR22" s="74">
        <f>'[11]4. Assets (RAB)'!K33</f>
        <v>2019311.9979734141</v>
      </c>
      <c r="AS22" s="73">
        <f>'[12]3.3 Assets (RAB)'!E39</f>
        <v>2181590.1317837201</v>
      </c>
      <c r="AT22" s="74">
        <f>'[13]3.3 Assets (RAB)'!E39/1000</f>
        <v>2422218.6844793502</v>
      </c>
      <c r="AU22" s="73">
        <f>'[14]3.3 Assets (RAB)'!$C$37/1000</f>
        <v>2502670.7207218059</v>
      </c>
      <c r="AV22" s="74">
        <f>'[15]3.3 Assets (RAB)'!C37/1000</f>
        <v>2495527.8420378016</v>
      </c>
      <c r="AW22" s="74">
        <f>'[16]3.3 Assets (RAB)'!$C$37/1000</f>
        <v>2507788.4919293686</v>
      </c>
      <c r="AX22" s="75">
        <f>'[17]3.3 Assets (RAB)'!$C$37/1000</f>
        <v>2501190.1265737121</v>
      </c>
      <c r="AY22" s="74">
        <f>'[18]3.3 Assets (RAB)'!$C$37/1000</f>
        <v>2563964.7655159039</v>
      </c>
      <c r="AZ22" s="75">
        <f>('[19]3.3 Assets (RAB)'!$C37)/1000</f>
        <v>2499575.3013056149</v>
      </c>
      <c r="BB22" s="61">
        <f>'[11]4. Assets (RAB)'!D47+'[11]4. Assets (RAB)'!D55</f>
        <v>149541.61726414241</v>
      </c>
      <c r="BC22" s="61">
        <f>'[11]4. Assets (RAB)'!E47+'[11]4. Assets (RAB)'!E55</f>
        <v>186513.92733359773</v>
      </c>
      <c r="BD22" s="61">
        <f>'[11]4. Assets (RAB)'!F47+'[11]4. Assets (RAB)'!F55</f>
        <v>221279.65999153655</v>
      </c>
      <c r="BE22" s="61">
        <f>'[11]4. Assets (RAB)'!G47+'[11]4. Assets (RAB)'!G55</f>
        <v>212451.88685780345</v>
      </c>
      <c r="BF22" s="61">
        <f>'[11]4. Assets (RAB)'!H47+'[11]4. Assets (RAB)'!H55</f>
        <v>201604.9616474286</v>
      </c>
      <c r="BG22" s="61">
        <f>'[11]4. Assets (RAB)'!I47+'[11]4. Assets (RAB)'!I55</f>
        <v>231332.21245690863</v>
      </c>
      <c r="BH22" s="61">
        <f>'[11]4. Assets (RAB)'!J47+'[11]4. Assets (RAB)'!J55</f>
        <v>257568.93615566636</v>
      </c>
      <c r="BI22" s="62">
        <f>'[11]4. Assets (RAB)'!K47+'[11]4. Assets (RAB)'!K55</f>
        <v>258449.67641040584</v>
      </c>
      <c r="BJ22" s="61">
        <f>'[12]3.3 Assets (RAB)'!E55+'[12]3.3 Assets (RAB)'!E63</f>
        <v>276261.94043866725</v>
      </c>
      <c r="BK22" s="62">
        <f>('[13]3.3 Assets (RAB)'!E55+'[13]3.3 Assets (RAB)'!E63)/1000</f>
        <v>286095.7525763028</v>
      </c>
      <c r="BL22" s="61">
        <f>('[14]3.3 Assets (RAB)'!$C$51+'[14]3.3 Assets (RAB)'!$C$58)/1000</f>
        <v>300128.60334482981</v>
      </c>
      <c r="BM22" s="62">
        <f>('[15]3.3 Assets (RAB)'!C51+'[15]3.3 Assets (RAB)'!C58)/1000</f>
        <v>303372.86101945263</v>
      </c>
      <c r="BN22" s="62">
        <f>('[16]3.3 Assets (RAB)'!$C$51+'[16]3.3 Assets (RAB)'!$C$58)/1000</f>
        <v>270370.58594978799</v>
      </c>
      <c r="BO22" s="60">
        <f>('[17]3.3 Assets (RAB)'!$C$51+'[17]3.3 Assets (RAB)'!$C$58)/1000</f>
        <v>289755.04145615885</v>
      </c>
      <c r="BP22" s="62">
        <f>('[18]3.3 Assets (RAB)'!$C$51+'[18]3.3 Assets (RAB)'!$C$58)/1000</f>
        <v>300186.60744150862</v>
      </c>
      <c r="BQ22" s="61">
        <f>('[19]3.3 Assets (RAB)'!$C51+'[19]3.3 Assets (RAB)'!$C58)/1000</f>
        <v>304747.41806240531</v>
      </c>
    </row>
    <row r="23" spans="1:69" x14ac:dyDescent="0.35">
      <c r="A23" s="66" t="s">
        <v>50</v>
      </c>
      <c r="B23" s="85" t="s">
        <v>112</v>
      </c>
      <c r="C23" s="71">
        <f>'[11]4. Assets (RAB)'!D18</f>
        <v>44303.883637308092</v>
      </c>
      <c r="D23" s="71">
        <f>'[11]4. Assets (RAB)'!E18</f>
        <v>38172.121437881084</v>
      </c>
      <c r="E23" s="71">
        <f>'[11]4. Assets (RAB)'!F18</f>
        <v>65515.717777379337</v>
      </c>
      <c r="F23" s="71">
        <f>'[11]4. Assets (RAB)'!G18</f>
        <v>49623.761079929143</v>
      </c>
      <c r="G23" s="71">
        <f>'[11]4. Assets (RAB)'!H18</f>
        <v>66919.767648600915</v>
      </c>
      <c r="H23" s="71">
        <f>'[11]4. Assets (RAB)'!I18</f>
        <v>80216.451297249514</v>
      </c>
      <c r="I23" s="71">
        <f>'[11]4. Assets (RAB)'!J18</f>
        <v>43615.996568244911</v>
      </c>
      <c r="J23" s="71">
        <f>'[11]4. Assets (RAB)'!K18</f>
        <v>72455.795392991844</v>
      </c>
      <c r="K23" s="71">
        <f>'[12]3.3 Assets (RAB)'!E24</f>
        <v>91405.116874787927</v>
      </c>
      <c r="L23" s="71">
        <f>'[13]3.3 Assets (RAB)'!E24/1000</f>
        <v>45132.234227836103</v>
      </c>
      <c r="M23" s="67">
        <f>'[14]3.3 Assets (RAB)'!$C$24/1000</f>
        <v>44037.400962485764</v>
      </c>
      <c r="N23" s="67">
        <f>'[15]3.3 Assets (RAB)'!C24/1000</f>
        <v>70853.012649243421</v>
      </c>
      <c r="O23" s="68">
        <f>'[16]3.3 Assets (RAB)'!$C$24/1000</f>
        <v>62544.296875196509</v>
      </c>
      <c r="P23" s="68">
        <f>'[17]3.3 Assets (RAB)'!$C$24/1000</f>
        <v>57607.259248816736</v>
      </c>
      <c r="Q23" s="68">
        <f>'[18]3.3 Assets (RAB)'!$C$24/1000</f>
        <v>58897.645316601098</v>
      </c>
      <c r="R23" s="68">
        <f>('[19]3.3 Assets (RAB)'!$C24)/1000</f>
        <v>27066.944047906596</v>
      </c>
      <c r="T23" s="67">
        <f>'[11]4. Assets (RAB)'!D26</f>
        <v>835.24592771041773</v>
      </c>
      <c r="U23" s="67">
        <f>'[11]4. Assets (RAB)'!E26</f>
        <v>730.51824610786059</v>
      </c>
      <c r="V23" s="67">
        <f>'[11]4. Assets (RAB)'!F26</f>
        <v>1153.0460869232843</v>
      </c>
      <c r="W23" s="67">
        <f>'[11]4. Assets (RAB)'!G26</f>
        <v>666.77298161090937</v>
      </c>
      <c r="X23" s="67">
        <f>'[11]4. Assets (RAB)'!H26</f>
        <v>933.83089037600587</v>
      </c>
      <c r="Y23" s="67">
        <f>'[11]4. Assets (RAB)'!I26</f>
        <v>1538.6597156795676</v>
      </c>
      <c r="Z23" s="67">
        <f>'[11]4. Assets (RAB)'!J26</f>
        <v>746.21998536033163</v>
      </c>
      <c r="AA23" s="67">
        <f>'[11]4. Assets (RAB)'!K26</f>
        <v>1249.6352962265244</v>
      </c>
      <c r="AB23" s="67">
        <f>'[12]3.3 Assets (RAB)'!E32</f>
        <v>1442.8622703505553</v>
      </c>
      <c r="AC23" s="67">
        <f>'[13]3.3 Assets (RAB)'!E32/1000</f>
        <v>647.82590352859609</v>
      </c>
      <c r="AD23" s="67">
        <f>'[14]3.3 Assets (RAB)'!$C$31/1000</f>
        <v>619.82091157853552</v>
      </c>
      <c r="AE23" s="67">
        <f>'[15]3.3 Assets (RAB)'!C31/1000</f>
        <v>970.40401715976395</v>
      </c>
      <c r="AF23" s="68">
        <f>'[16]3.3 Assets (RAB)'!$C$31/1000</f>
        <v>912.48176202489697</v>
      </c>
      <c r="AG23" s="68">
        <f>'[17]3.3 Assets (RAB)'!$C$31/1000</f>
        <v>823.228658072602</v>
      </c>
      <c r="AH23" s="68">
        <f>'[18]3.3 Assets (RAB)'!$C$31/1000</f>
        <v>820.2445592046862</v>
      </c>
      <c r="AI23" s="68">
        <f>('[19]3.3 Assets (RAB)'!$C31)/1000</f>
        <v>368.63009801210319</v>
      </c>
      <c r="AK23" s="67">
        <f>'[11]4. Assets (RAB)'!D34</f>
        <v>28985.196534051916</v>
      </c>
      <c r="AL23" s="67">
        <f>'[11]4. Assets (RAB)'!E34</f>
        <v>25091.420788656513</v>
      </c>
      <c r="AM23" s="67">
        <f>'[11]4. Assets (RAB)'!F34</f>
        <v>51798.839856261438</v>
      </c>
      <c r="AN23" s="67">
        <f>'[11]4. Assets (RAB)'!G34</f>
        <v>34632.025528691476</v>
      </c>
      <c r="AO23" s="67">
        <f>'[11]4. Assets (RAB)'!H34</f>
        <v>47878.434083321656</v>
      </c>
      <c r="AP23" s="67">
        <f>'[11]4. Assets (RAB)'!I34</f>
        <v>63379.33678917832</v>
      </c>
      <c r="AQ23" s="73">
        <f>'[11]4. Assets (RAB)'!J34</f>
        <v>32519.100482058162</v>
      </c>
      <c r="AR23" s="73">
        <f>'[11]4. Assets (RAB)'!K34</f>
        <v>50515.064729202422</v>
      </c>
      <c r="AS23" s="73">
        <f>'[12]3.3 Assets (RAB)'!E40</f>
        <v>63911.176112841596</v>
      </c>
      <c r="AT23" s="73">
        <f>'[13]3.3 Assets (RAB)'!E40/1000</f>
        <v>32221.3090336555</v>
      </c>
      <c r="AU23" s="73">
        <f>'[14]3.3 Assets (RAB)'!$C$38/1000</f>
        <v>32760.733998279633</v>
      </c>
      <c r="AV23" s="73">
        <f>'[15]3.3 Assets (RAB)'!C38/1000</f>
        <v>52938.503112087354</v>
      </c>
      <c r="AW23" s="75">
        <f>'[16]3.3 Assets (RAB)'!$C$38/1000</f>
        <v>45829.789457131272</v>
      </c>
      <c r="AX23" s="75">
        <f>'[17]3.3 Assets (RAB)'!$C$38/1000</f>
        <v>44466.429369935671</v>
      </c>
      <c r="AY23" s="75">
        <f>'[18]3.3 Assets (RAB)'!$C$38/1000</f>
        <v>47153.567625017662</v>
      </c>
      <c r="AZ23" s="75">
        <f>('[19]3.3 Assets (RAB)'!$C38)/1000</f>
        <v>21485.070343529438</v>
      </c>
      <c r="BB23" s="61">
        <f>'[11]4. Assets (RAB)'!D48+'[11]4. Assets (RAB)'!D56</f>
        <v>5188.3809634435202</v>
      </c>
      <c r="BC23" s="61">
        <f>'[11]4. Assets (RAB)'!E48+'[11]4. Assets (RAB)'!E56</f>
        <v>4500.0404793886564</v>
      </c>
      <c r="BD23" s="61">
        <f>'[11]4. Assets (RAB)'!F48+'[11]4. Assets (RAB)'!F56</f>
        <v>9440.3611280337573</v>
      </c>
      <c r="BE23" s="61">
        <f>'[11]4. Assets (RAB)'!G48+'[11]4. Assets (RAB)'!G56</f>
        <v>5270.7963822095217</v>
      </c>
      <c r="BF23" s="61">
        <f>'[11]4. Assets (RAB)'!H48+'[11]4. Assets (RAB)'!H56</f>
        <v>5859.7590050889739</v>
      </c>
      <c r="BG23" s="61">
        <f>'[11]4. Assets (RAB)'!I48+'[11]4. Assets (RAB)'!I56</f>
        <v>8090.9988313649101</v>
      </c>
      <c r="BH23" s="61">
        <f>'[11]4. Assets (RAB)'!J48+'[11]4. Assets (RAB)'!J56</f>
        <v>4338.9378341242773</v>
      </c>
      <c r="BI23" s="61">
        <f>'[11]4. Assets (RAB)'!K48+'[11]4. Assets (RAB)'!K56</f>
        <v>6746.8803491664412</v>
      </c>
      <c r="BJ23" s="61">
        <f>'[12]3.3 Assets (RAB)'!E56+'[12]3.3 Assets (RAB)'!E64</f>
        <v>8537.1485240739748</v>
      </c>
      <c r="BK23" s="61">
        <f>('[13]3.3 Assets (RAB)'!E56+'[13]3.3 Assets (RAB)'!E64)/1000</f>
        <v>3844.9928668632174</v>
      </c>
      <c r="BL23" s="61">
        <f>('[14]3.3 Assets (RAB)'!$C$52+'[14]3.3 Assets (RAB)'!$C$59)/1000</f>
        <v>3959.7007325675963</v>
      </c>
      <c r="BM23" s="61">
        <f>('[15]3.3 Assets (RAB)'!C52+'[15]3.3 Assets (RAB)'!C59)/1000</f>
        <v>6394.8329710382759</v>
      </c>
      <c r="BN23" s="60">
        <f>('[16]3.3 Assets (RAB)'!$C$52+'[16]3.3 Assets (RAB)'!$C$59)/1000</f>
        <v>5111.4042162263295</v>
      </c>
      <c r="BO23" s="60">
        <f>('[17]3.3 Assets (RAB)'!$C$52+'[17]3.3 Assets (RAB)'!$C$59)/1000</f>
        <v>5111.6662602955048</v>
      </c>
      <c r="BP23" s="60">
        <f>('[18]3.3 Assets (RAB)'!$C$52+'[18]3.3 Assets (RAB)'!$C$59)/1000</f>
        <v>5482.2531114447274</v>
      </c>
      <c r="BQ23" s="61">
        <f>('[19]3.3 Assets (RAB)'!$C52+'[19]3.3 Assets (RAB)'!$C59)/1000</f>
        <v>2607.8439503814566</v>
      </c>
    </row>
    <row r="24" spans="1:69" x14ac:dyDescent="0.35">
      <c r="A24" s="66" t="s">
        <v>51</v>
      </c>
      <c r="B24" s="85" t="s">
        <v>113</v>
      </c>
      <c r="C24" s="71">
        <f>'[11]4. Assets (RAB)'!D19</f>
        <v>-75714.011184817165</v>
      </c>
      <c r="D24" s="71">
        <f>'[11]4. Assets (RAB)'!E19</f>
        <v>-78372.321051396459</v>
      </c>
      <c r="E24" s="71">
        <f>'[11]4. Assets (RAB)'!F19</f>
        <v>-51663.863705096286</v>
      </c>
      <c r="F24" s="71">
        <f>'[11]4. Assets (RAB)'!G19</f>
        <v>-63316.420421534611</v>
      </c>
      <c r="G24" s="71">
        <f>'[11]4. Assets (RAB)'!H19</f>
        <v>-71405.895920968745</v>
      </c>
      <c r="H24" s="71">
        <f>'[11]4. Assets (RAB)'!I19</f>
        <v>-75400.042591737511</v>
      </c>
      <c r="I24" s="71">
        <f>'[11]4. Assets (RAB)'!J19</f>
        <v>-83458.225538538842</v>
      </c>
      <c r="J24" s="71">
        <f>'[11]4. Assets (RAB)'!K19</f>
        <v>-94720.583170326368</v>
      </c>
      <c r="K24" s="71">
        <f>'[12]3.3 Assets (RAB)'!E25</f>
        <v>-102367.41281437072</v>
      </c>
      <c r="L24" s="71">
        <f>'[13]3.3 Assets (RAB)'!E25/1000</f>
        <v>-111435.99521522</v>
      </c>
      <c r="M24" s="67">
        <f>'[14]3.3 Assets (RAB)'!$C$25/1000</f>
        <v>-113701.87687785634</v>
      </c>
      <c r="N24" s="67">
        <f>'[15]3.3 Assets (RAB)'!C25/1000</f>
        <v>-113878.08831118977</v>
      </c>
      <c r="O24" s="68">
        <f>'[16]3.3 Assets (RAB)'!$C$25/1000</f>
        <v>-111326.9420056923</v>
      </c>
      <c r="P24" s="68">
        <f>'[17]3.3 Assets (RAB)'!$C$25/1000</f>
        <v>-114228.01018552878</v>
      </c>
      <c r="Q24" s="68">
        <f>'[18]3.3 Assets (RAB)'!$C$25/1000</f>
        <v>-117305.67446420254</v>
      </c>
      <c r="R24" s="68">
        <f>('[19]3.3 Assets (RAB)'!$C25)/1000</f>
        <v>-119406.80666231853</v>
      </c>
      <c r="T24" s="67">
        <f>'[11]4. Assets (RAB)'!D27</f>
        <v>-1453.5002233003718</v>
      </c>
      <c r="U24" s="67">
        <f>'[11]4. Assets (RAB)'!E27</f>
        <v>-1488.7379493310718</v>
      </c>
      <c r="V24" s="67">
        <f>'[11]4. Assets (RAB)'!F27</f>
        <v>-1299.3367015803274</v>
      </c>
      <c r="W24" s="67">
        <f>'[11]4. Assets (RAB)'!G27</f>
        <v>-1354.4499549892614</v>
      </c>
      <c r="X24" s="67">
        <f>'[11]4. Assets (RAB)'!H27</f>
        <v>-1524.1073990158047</v>
      </c>
      <c r="Y24" s="67">
        <f>'[11]4. Assets (RAB)'!I27</f>
        <v>-1897.7366074054273</v>
      </c>
      <c r="Z24" s="67">
        <f>'[11]4. Assets (RAB)'!J27</f>
        <v>-1962.0127172177511</v>
      </c>
      <c r="AA24" s="67">
        <f>'[11]4. Assets (RAB)'!K27</f>
        <v>-1935.4128409491875</v>
      </c>
      <c r="AB24" s="67">
        <f>'[12]3.3 Assets (RAB)'!E33</f>
        <v>-1983.8465472939411</v>
      </c>
      <c r="AC24" s="67">
        <f>'[13]3.3 Assets (RAB)'!E33/1000</f>
        <v>-2041.9670516091899</v>
      </c>
      <c r="AD24" s="67">
        <f>'[14]3.3 Assets (RAB)'!$C$32/1000</f>
        <v>-2069.1252133955959</v>
      </c>
      <c r="AE24" s="67">
        <f>'[15]3.3 Assets (RAB)'!C32/1000</f>
        <v>-2223.379157536277</v>
      </c>
      <c r="AF24" s="68">
        <f>'[16]3.3 Assets (RAB)'!$C$32/1000</f>
        <v>-2460.3444718239398</v>
      </c>
      <c r="AG24" s="68">
        <f>'[17]3.3 Assets (RAB)'!$C$32/1000</f>
        <v>-2507.3146844678517</v>
      </c>
      <c r="AH24" s="68">
        <f>'[18]3.3 Assets (RAB)'!$C$32/1000</f>
        <v>-2552.0482203191964</v>
      </c>
      <c r="AI24" s="68">
        <f>('[19]3.3 Assets (RAB)'!$C32)/1000</f>
        <v>-2603.0507044250098</v>
      </c>
      <c r="AK24" s="67">
        <f>'[11]4. Assets (RAB)'!D35</f>
        <v>-44420.40378965393</v>
      </c>
      <c r="AL24" s="67">
        <f>'[11]4. Assets (RAB)'!E35</f>
        <v>-48599.569104919174</v>
      </c>
      <c r="AM24" s="67">
        <f>'[11]4. Assets (RAB)'!F35</f>
        <v>-62503.877539408815</v>
      </c>
      <c r="AN24" s="67">
        <f>'[11]4. Assets (RAB)'!G35</f>
        <v>-72174.813122816238</v>
      </c>
      <c r="AO24" s="67">
        <f>'[11]4. Assets (RAB)'!H35</f>
        <v>-83918.370391703473</v>
      </c>
      <c r="AP24" s="67">
        <f>'[11]4. Assets (RAB)'!I35</f>
        <v>-96326.713632190251</v>
      </c>
      <c r="AQ24" s="73">
        <f>'[11]4. Assets (RAB)'!J35</f>
        <v>-104301.43407480296</v>
      </c>
      <c r="AR24" s="73">
        <f>'[11]4. Assets (RAB)'!K35</f>
        <v>-89490.291216417681</v>
      </c>
      <c r="AS24" s="73">
        <f>'[12]3.3 Assets (RAB)'!E41</f>
        <v>-99371.559099334627</v>
      </c>
      <c r="AT24" s="73">
        <f>'[13]3.3 Assets (RAB)'!E41/1000</f>
        <v>-112832.328371066</v>
      </c>
      <c r="AU24" s="73">
        <f>'[14]3.3 Assets (RAB)'!$C$39/1000</f>
        <v>-121543.23791352232</v>
      </c>
      <c r="AV24" s="73">
        <f>'[15]3.3 Assets (RAB)'!C39/1000</f>
        <v>-122672.58784858503</v>
      </c>
      <c r="AW24" s="75">
        <f>'[16]3.3 Assets (RAB)'!$C$39/1000</f>
        <v>-123296.53310182085</v>
      </c>
      <c r="AX24" s="75">
        <f>'[17]3.3 Assets (RAB)'!$C$39/1000</f>
        <v>-140474.10863173776</v>
      </c>
      <c r="AY24" s="75">
        <f>'[18]3.3 Assets (RAB)'!$C$39/1000</f>
        <v>-149511.56967482565</v>
      </c>
      <c r="AZ24" s="75">
        <f>('[19]3.3 Assets (RAB)'!$C39)/1000</f>
        <v>-155156.45340922568</v>
      </c>
      <c r="BB24" s="61">
        <f>'[11]4. Assets (RAB)'!D49+'[11]4. Assets (RAB)'!D57</f>
        <v>-6437.1676120688917</v>
      </c>
      <c r="BC24" s="61">
        <f>'[11]4. Assets (RAB)'!E49+'[11]4. Assets (RAB)'!E57</f>
        <v>-7395.9976389501644</v>
      </c>
      <c r="BD24" s="61">
        <f>'[11]4. Assets (RAB)'!F49+'[11]4. Assets (RAB)'!F57</f>
        <v>-41532.651878496901</v>
      </c>
      <c r="BE24" s="61">
        <f>'[11]4. Assets (RAB)'!G49+'[11]4. Assets (RAB)'!G57</f>
        <v>-45755.409461148258</v>
      </c>
      <c r="BF24" s="61">
        <f>'[11]4. Assets (RAB)'!H49+'[11]4. Assets (RAB)'!H57</f>
        <v>-35126.049120746786</v>
      </c>
      <c r="BG24" s="61">
        <f>'[11]4. Assets (RAB)'!I49+'[11]4. Assets (RAB)'!I57</f>
        <v>-36270.997618897905</v>
      </c>
      <c r="BH24" s="61">
        <f>'[11]4. Assets (RAB)'!J49+'[11]4. Assets (RAB)'!J57</f>
        <v>-35271.028085017868</v>
      </c>
      <c r="BI24" s="61">
        <f>'[11]4. Assets (RAB)'!K49+'[11]4. Assets (RAB)'!K57</f>
        <v>-25934.629000317538</v>
      </c>
      <c r="BJ24" s="61">
        <f>'[12]3.3 Assets (RAB)'!E57+'[12]3.3 Assets (RAB)'!E65</f>
        <v>-31173.429955064352</v>
      </c>
      <c r="BK24" s="61">
        <f>('[13]3.3 Assets (RAB)'!E57+'[13]3.3 Assets (RAB)'!E65)/1000</f>
        <v>-35415.995883878604</v>
      </c>
      <c r="BL24" s="61">
        <f>('[14]3.3 Assets (RAB)'!$C$53+'[14]3.3 Assets (RAB)'!$C$60)/1000</f>
        <v>-39818.438852636908</v>
      </c>
      <c r="BM24" s="61">
        <f>('[15]3.3 Assets (RAB)'!C53+'[15]3.3 Assets (RAB)'!C60)/1000</f>
        <v>-35039.514956217899</v>
      </c>
      <c r="BN24" s="60">
        <f>('[16]3.3 Assets (RAB)'!$C$53+'[16]3.3 Assets (RAB)'!$C$60)/1000</f>
        <v>-24192.772193738376</v>
      </c>
      <c r="BO24" s="60">
        <f>('[17]3.3 Assets (RAB)'!$C$53+'[17]3.3 Assets (RAB)'!$C$60)/1000</f>
        <v>-28884.163247612483</v>
      </c>
      <c r="BP24" s="60">
        <f>('[18]3.3 Assets (RAB)'!$C$53+'[18]3.3 Assets (RAB)'!$C$60)/1000</f>
        <v>-33810.649499941559</v>
      </c>
      <c r="BQ24" s="61">
        <f>('[19]3.3 Assets (RAB)'!$C53+'[19]3.3 Assets (RAB)'!$C60)/1000</f>
        <v>-37302.648351549185</v>
      </c>
    </row>
    <row r="25" spans="1:69" x14ac:dyDescent="0.35">
      <c r="A25" s="66" t="s">
        <v>52</v>
      </c>
      <c r="B25" s="83"/>
      <c r="C25" s="71">
        <f>'[11]4. Assets (RAB)'!D20</f>
        <v>-31410.127547509073</v>
      </c>
      <c r="D25" s="71">
        <f>'[11]4. Assets (RAB)'!E20</f>
        <v>-40200.199613515375</v>
      </c>
      <c r="E25" s="71">
        <f>'[11]4. Assets (RAB)'!F20</f>
        <v>13851.854072283051</v>
      </c>
      <c r="F25" s="71">
        <f>'[11]4. Assets (RAB)'!G20</f>
        <v>-13692.659341605467</v>
      </c>
      <c r="G25" s="71">
        <f>'[11]4. Assets (RAB)'!H20</f>
        <v>-4486.1282723678305</v>
      </c>
      <c r="H25" s="71">
        <f>'[11]4. Assets (RAB)'!I20</f>
        <v>4816.4087055120035</v>
      </c>
      <c r="I25" s="71">
        <f>'[11]4. Assets (RAB)'!J20</f>
        <v>-39842.228970293931</v>
      </c>
      <c r="J25" s="71">
        <f>'[11]4. Assets (RAB)'!K20</f>
        <v>-22264.787777334524</v>
      </c>
      <c r="K25" s="71">
        <f>'[12]3.3 Assets (RAB)'!E26</f>
        <v>-10962.295939582793</v>
      </c>
      <c r="L25" s="71">
        <f>'[13]3.3 Assets (RAB)'!E26/1000</f>
        <v>-66303.760987383896</v>
      </c>
      <c r="M25" s="67">
        <f t="shared" ref="M25:R25" si="8">M23+M24</f>
        <v>-69664.475915370567</v>
      </c>
      <c r="N25" s="67">
        <f t="shared" si="8"/>
        <v>-43025.07566194635</v>
      </c>
      <c r="O25" s="68">
        <f t="shared" si="8"/>
        <v>-48782.645130495788</v>
      </c>
      <c r="P25" s="68">
        <f t="shared" si="8"/>
        <v>-56620.750936712044</v>
      </c>
      <c r="Q25" s="68">
        <f t="shared" si="8"/>
        <v>-58408.029147601446</v>
      </c>
      <c r="R25" s="68">
        <f t="shared" si="8"/>
        <v>-92339.862614411933</v>
      </c>
      <c r="T25" s="67">
        <f>'[11]4. Assets (RAB)'!D28</f>
        <v>-618.25429558995404</v>
      </c>
      <c r="U25" s="67">
        <f>'[11]4. Assets (RAB)'!E28</f>
        <v>-758.21970322321124</v>
      </c>
      <c r="V25" s="67">
        <f>'[11]4. Assets (RAB)'!F28</f>
        <v>-146.29061465704308</v>
      </c>
      <c r="W25" s="67">
        <f>'[11]4. Assets (RAB)'!G28</f>
        <v>-687.67697337835205</v>
      </c>
      <c r="X25" s="67">
        <f>'[11]4. Assets (RAB)'!H28</f>
        <v>-590.27650863979886</v>
      </c>
      <c r="Y25" s="67">
        <f>'[11]4. Assets (RAB)'!I28</f>
        <v>-359.0768917258597</v>
      </c>
      <c r="Z25" s="67">
        <f>'[11]4. Assets (RAB)'!J28</f>
        <v>-1215.7927318574193</v>
      </c>
      <c r="AA25" s="67">
        <f>'[11]4. Assets (RAB)'!K28</f>
        <v>-685.77754472266315</v>
      </c>
      <c r="AB25" s="67">
        <f>'[12]3.3 Assets (RAB)'!E34</f>
        <v>-540.98427694338579</v>
      </c>
      <c r="AC25" s="67">
        <f>'[13]3.3 Assets (RAB)'!E34/1000</f>
        <v>-1394.1411480805939</v>
      </c>
      <c r="AD25" s="67">
        <f t="shared" ref="AD25:AI25" si="9">AD23+AD24</f>
        <v>-1449.3043018170604</v>
      </c>
      <c r="AE25" s="67">
        <f t="shared" si="9"/>
        <v>-1252.9751403765131</v>
      </c>
      <c r="AF25" s="68">
        <f t="shared" si="9"/>
        <v>-1547.8627097990429</v>
      </c>
      <c r="AG25" s="68">
        <f t="shared" si="9"/>
        <v>-1684.0860263952497</v>
      </c>
      <c r="AH25" s="68">
        <f t="shared" si="9"/>
        <v>-1731.8036611145103</v>
      </c>
      <c r="AI25" s="68">
        <f t="shared" si="9"/>
        <v>-2234.4206064129066</v>
      </c>
      <c r="AK25" s="67">
        <f>'[11]4. Assets (RAB)'!D36</f>
        <v>-15435.207255602018</v>
      </c>
      <c r="AL25" s="67">
        <f>'[11]4. Assets (RAB)'!E36</f>
        <v>-23508.148316262657</v>
      </c>
      <c r="AM25" s="67">
        <f>'[11]4. Assets (RAB)'!F36</f>
        <v>-10705.037683147379</v>
      </c>
      <c r="AN25" s="67">
        <f>'[11]4. Assets (RAB)'!G36</f>
        <v>-37542.787594124748</v>
      </c>
      <c r="AO25" s="67">
        <f>'[11]4. Assets (RAB)'!H36</f>
        <v>-36039.93630838181</v>
      </c>
      <c r="AP25" s="67">
        <f>'[11]4. Assets (RAB)'!I36</f>
        <v>-32947.376843011931</v>
      </c>
      <c r="AQ25" s="73">
        <f>'[11]4. Assets (RAB)'!J36</f>
        <v>-71782.333592744806</v>
      </c>
      <c r="AR25" s="73">
        <f>'[11]4. Assets (RAB)'!K36</f>
        <v>-38975.226487215259</v>
      </c>
      <c r="AS25" s="73">
        <f>'[12]3.3 Assets (RAB)'!E42</f>
        <v>-35460.38298649303</v>
      </c>
      <c r="AT25" s="73">
        <f>'[13]3.3 Assets (RAB)'!E42/1000</f>
        <v>-80611.019337410515</v>
      </c>
      <c r="AU25" s="73">
        <f t="shared" ref="AU25:AZ25" si="10">AU23+AU24</f>
        <v>-88782.503915242676</v>
      </c>
      <c r="AV25" s="73">
        <f t="shared" si="10"/>
        <v>-69734.084736497665</v>
      </c>
      <c r="AW25" s="75">
        <f t="shared" si="10"/>
        <v>-77466.743644689588</v>
      </c>
      <c r="AX25" s="75">
        <f t="shared" si="10"/>
        <v>-96007.679261802085</v>
      </c>
      <c r="AY25" s="75">
        <f t="shared" si="10"/>
        <v>-102358.00204980798</v>
      </c>
      <c r="AZ25" s="75">
        <f t="shared" si="10"/>
        <v>-133671.38306569625</v>
      </c>
      <c r="BB25" s="61">
        <f>'[11]4. Assets (RAB)'!D50+'[11]4. Assets (RAB)'!D58</f>
        <v>-1248.7866486253711</v>
      </c>
      <c r="BC25" s="61">
        <f>'[11]4. Assets (RAB)'!E50+'[11]4. Assets (RAB)'!E58</f>
        <v>-2895.9571595615098</v>
      </c>
      <c r="BD25" s="61">
        <f>'[11]4. Assets (RAB)'!F50+'[11]4. Assets (RAB)'!F58</f>
        <v>-32092.290750463148</v>
      </c>
      <c r="BE25" s="61">
        <f>'[11]4. Assets (RAB)'!G50+'[11]4. Assets (RAB)'!G58</f>
        <v>-40484.613078938739</v>
      </c>
      <c r="BF25" s="61">
        <f>'[11]4. Assets (RAB)'!H50+'[11]4. Assets (RAB)'!H58</f>
        <v>-29266.290115657808</v>
      </c>
      <c r="BG25" s="61">
        <f>'[11]4. Assets (RAB)'!I50+'[11]4. Assets (RAB)'!I58</f>
        <v>-28179.998787532997</v>
      </c>
      <c r="BH25" s="61">
        <f>'[11]4. Assets (RAB)'!J50+'[11]4. Assets (RAB)'!J58</f>
        <v>-30932.090250893587</v>
      </c>
      <c r="BI25" s="61">
        <f>'[11]4. Assets (RAB)'!K50+'[11]4. Assets (RAB)'!K58</f>
        <v>-19187.748651151102</v>
      </c>
      <c r="BJ25" s="61">
        <f>'[12]3.3 Assets (RAB)'!E58+'[12]3.3 Assets (RAB)'!E66</f>
        <v>-22636.281430990377</v>
      </c>
      <c r="BK25" s="61">
        <f>('[13]3.3 Assets (RAB)'!E58+'[13]3.3 Assets (RAB)'!E66)/1000</f>
        <v>-31571.003017015384</v>
      </c>
      <c r="BL25" s="61">
        <f t="shared" ref="BL25:BQ25" si="11">BL23+BL24</f>
        <v>-35858.738120069313</v>
      </c>
      <c r="BM25" s="61">
        <f t="shared" si="11"/>
        <v>-28644.681985179624</v>
      </c>
      <c r="BN25" s="60">
        <f t="shared" si="11"/>
        <v>-19081.367977512047</v>
      </c>
      <c r="BO25" s="60">
        <f t="shared" si="11"/>
        <v>-23772.496987316979</v>
      </c>
      <c r="BP25" s="60">
        <f t="shared" si="11"/>
        <v>-28328.396388496833</v>
      </c>
      <c r="BQ25" s="60">
        <f t="shared" si="11"/>
        <v>-34694.804401167727</v>
      </c>
    </row>
    <row r="26" spans="1:69" x14ac:dyDescent="0.35">
      <c r="A26" s="66" t="s">
        <v>53</v>
      </c>
      <c r="B26" s="85" t="s">
        <v>114</v>
      </c>
      <c r="C26" s="71">
        <f>'[11]4. Assets (RAB)'!D21</f>
        <v>40095.728069970886</v>
      </c>
      <c r="D26" s="71">
        <f>'[11]4. Assets (RAB)'!E21</f>
        <v>73309.039532107287</v>
      </c>
      <c r="E26" s="71">
        <f>'[11]4. Assets (RAB)'!F21</f>
        <v>453808.97799758619</v>
      </c>
      <c r="F26" s="71">
        <f>'[11]4. Assets (RAB)'!G21</f>
        <v>318705.18643258064</v>
      </c>
      <c r="G26" s="71">
        <f>'[11]4. Assets (RAB)'!H21</f>
        <v>93882.712357052544</v>
      </c>
      <c r="H26" s="71">
        <f>'[11]4. Assets (RAB)'!I21</f>
        <v>268299.10614887491</v>
      </c>
      <c r="I26" s="71">
        <f>'[11]4. Assets (RAB)'!J21</f>
        <v>202283.45244766949</v>
      </c>
      <c r="J26" s="71">
        <f>'[11]4. Assets (RAB)'!K21</f>
        <v>246889.63119632943</v>
      </c>
      <c r="K26" s="71">
        <f>'[12]3.3 Assets (RAB)'!E27</f>
        <v>284402.04304227105</v>
      </c>
      <c r="L26" s="71">
        <f>'[13]3.3 Assets (RAB)'!E27/1000</f>
        <v>34536.352483722403</v>
      </c>
      <c r="M26" s="67">
        <f>'[14]3.3 Assets (RAB)'!$C$26/1000</f>
        <v>18306.261413299067</v>
      </c>
      <c r="N26" s="67">
        <f>'[15]3.3 Assets (RAB)'!C26/1000</f>
        <v>17345.525680174327</v>
      </c>
      <c r="O26" s="68">
        <f>'[16]3.3 Assets (RAB)'!$C$26/1000</f>
        <v>9015.687957679118</v>
      </c>
      <c r="P26" s="68">
        <f>'[17]3.3 Assets (RAB)'!$C$26/1000</f>
        <v>20229.224346322349</v>
      </c>
      <c r="Q26" s="68">
        <f>'[18]3.3 Assets (RAB)'!$C$26/1000</f>
        <v>3481.5250031672449</v>
      </c>
      <c r="R26" s="68">
        <f>('[19]3.3 Assets (RAB)'!$C$26)/1000</f>
        <v>42700.297221427463</v>
      </c>
      <c r="T26" s="67">
        <f>'[11]4. Assets (RAB)'!D29</f>
        <v>55.446940012502054</v>
      </c>
      <c r="U26" s="67">
        <f>'[11]4. Assets (RAB)'!E29</f>
        <v>0</v>
      </c>
      <c r="V26" s="67">
        <f>'[11]4. Assets (RAB)'!F29</f>
        <v>0</v>
      </c>
      <c r="W26" s="67">
        <f>'[11]4. Assets (RAB)'!G29</f>
        <v>5983.9271483253378</v>
      </c>
      <c r="X26" s="67">
        <f>'[11]4. Assets (RAB)'!H29</f>
        <v>14416.173399757748</v>
      </c>
      <c r="Y26" s="67">
        <f>'[11]4. Assets (RAB)'!I29</f>
        <v>44.341964948160999</v>
      </c>
      <c r="Z26" s="67">
        <f>'[11]4. Assets (RAB)'!J29</f>
        <v>2980.2156886802559</v>
      </c>
      <c r="AA26" s="67">
        <f>'[11]4. Assets (RAB)'!K29</f>
        <v>0</v>
      </c>
      <c r="AB26" s="67">
        <f>'[12]3.3 Assets (RAB)'!E35</f>
        <v>0</v>
      </c>
      <c r="AC26" s="67">
        <f>'[13]3.3 Assets (RAB)'!E35/1000</f>
        <v>0</v>
      </c>
      <c r="AD26" s="67">
        <f>'[14]3.3 Assets (RAB)'!$C$33/1000</f>
        <v>0</v>
      </c>
      <c r="AE26" s="67">
        <f>'[15]3.3 Assets (RAB)'!C33/1000</f>
        <v>0</v>
      </c>
      <c r="AF26" s="68">
        <f>'[16]3.3 Assets (RAB)'!$C$33/1000</f>
        <v>0</v>
      </c>
      <c r="AG26" s="68">
        <f>'[17]3.3 Assets (RAB)'!$C$33/1000</f>
        <v>0</v>
      </c>
      <c r="AH26" s="68">
        <f>'[18]3.3 Assets (RAB)'!$C$33/1000</f>
        <v>0</v>
      </c>
      <c r="AI26" s="68">
        <f>('[19]3.3 Assets (RAB)'!$C$33)/1000</f>
        <v>0</v>
      </c>
      <c r="AK26" s="67">
        <f>'[11]4. Assets (RAB)'!D37</f>
        <v>184601.19338189694</v>
      </c>
      <c r="AL26" s="67">
        <f>'[11]4. Assets (RAB)'!E37</f>
        <v>146322.74608689983</v>
      </c>
      <c r="AM26" s="67">
        <f>'[11]4. Assets (RAB)'!F37</f>
        <v>193822.63696044812</v>
      </c>
      <c r="AN26" s="67">
        <f>'[11]4. Assets (RAB)'!G37</f>
        <v>293155.54606070759</v>
      </c>
      <c r="AO26" s="67">
        <f>'[11]4. Assets (RAB)'!H37</f>
        <v>279693.33687131281</v>
      </c>
      <c r="AP26" s="67">
        <f>'[11]4. Assets (RAB)'!I37</f>
        <v>129783.95715355898</v>
      </c>
      <c r="AQ26" s="73">
        <f>'[11]4. Assets (RAB)'!J37</f>
        <v>249894.05451009914</v>
      </c>
      <c r="AR26" s="73">
        <f>'[11]4. Assets (RAB)'!K37</f>
        <v>201253.36029752143</v>
      </c>
      <c r="AS26" s="73">
        <f>'[12]3.3 Assets (RAB)'!E43</f>
        <v>269621.34969215759</v>
      </c>
      <c r="AT26" s="73">
        <f>'[13]3.3 Assets (RAB)'!E43/1000</f>
        <v>161063.00687835499</v>
      </c>
      <c r="AU26" s="73">
        <f>'[14]3.3 Assets (RAB)'!$C$40/1000</f>
        <v>54202.815453206102</v>
      </c>
      <c r="AV26" s="73">
        <f>'[15]3.3 Assets (RAB)'!C40/1000</f>
        <v>104089.41138205933</v>
      </c>
      <c r="AW26" s="75">
        <f>'[16]3.3 Assets (RAB)'!$C$40/1000</f>
        <v>70868.378289032829</v>
      </c>
      <c r="AX26" s="75">
        <f>'[17]3.3 Assets (RAB)'!$C$40/1000</f>
        <v>158674.17036355147</v>
      </c>
      <c r="AY26" s="75">
        <f>'[18]3.3 Assets (RAB)'!$C$40/1000</f>
        <v>37968.461747593428</v>
      </c>
      <c r="AZ26" s="75">
        <f>('[19]3.3 Assets (RAB)'!$C$40)/1000</f>
        <v>41956.018455776728</v>
      </c>
      <c r="BB26" s="61">
        <f>'[11]4. Assets (RAB)'!D51+'[11]4. Assets (RAB)'!D59</f>
        <v>38441.473048366657</v>
      </c>
      <c r="BC26" s="61">
        <f>'[11]4. Assets (RAB)'!E51+'[11]4. Assets (RAB)'!E59</f>
        <v>19591.691892486084</v>
      </c>
      <c r="BD26" s="61">
        <f>'[11]4. Assets (RAB)'!F51+'[11]4. Assets (RAB)'!F59</f>
        <v>24508.173769135788</v>
      </c>
      <c r="BE26" s="61">
        <f>'[11]4. Assets (RAB)'!G51+'[11]4. Assets (RAB)'!G59</f>
        <v>30331.245112954966</v>
      </c>
      <c r="BF26" s="61">
        <f>'[11]4. Assets (RAB)'!H51+'[11]4. Assets (RAB)'!H59</f>
        <v>60027.46702739918</v>
      </c>
      <c r="BG26" s="61">
        <f>'[11]4. Assets (RAB)'!I51+'[11]4. Assets (RAB)'!I59</f>
        <v>56358.140693013323</v>
      </c>
      <c r="BH26" s="61">
        <f>'[11]4. Assets (RAB)'!J51+'[11]4. Assets (RAB)'!J59</f>
        <v>28621.520497525864</v>
      </c>
      <c r="BI26" s="61">
        <f>'[11]4. Assets (RAB)'!K51+'[11]4. Assets (RAB)'!K59</f>
        <v>38138.994955971822</v>
      </c>
      <c r="BJ26" s="61">
        <f>'[12]3.3 Assets (RAB)'!E59+'[12]3.3 Assets (RAB)'!E67</f>
        <v>26832.848724646083</v>
      </c>
      <c r="BK26" s="61">
        <f>('[13]3.3 Assets (RAB)'!E59+'[13]3.3 Assets (RAB)'!E67)/1000</f>
        <v>46500.954447589203</v>
      </c>
      <c r="BL26" s="61">
        <f>('[14]3.3 Assets (RAB)'!$C$54+'[14]3.3 Assets (RAB)'!$C$61)/1000</f>
        <v>25131.671344455488</v>
      </c>
      <c r="BM26" s="61">
        <f>('[15]3.3 Assets (RAB)'!C54+'[15]3.3 Assets (RAB)'!C61)/1000</f>
        <v>33303.534778421388</v>
      </c>
      <c r="BN26" s="60">
        <f>('[16]3.3 Assets (RAB)'!$C$54+'[16]3.3 Assets (RAB)'!$C$61)/1000</f>
        <v>40644.193217192063</v>
      </c>
      <c r="BO26" s="60">
        <f>('[17]3.3 Assets (RAB)'!$C$54+'[17]3.3 Assets (RAB)'!$C$61)/1000</f>
        <v>34892.318385023667</v>
      </c>
      <c r="BP26" s="60">
        <f>('[18]3.3 Assets (RAB)'!$C$54+'[18]3.3 Assets (RAB)'!$C$61)/1000</f>
        <v>34404.951533343505</v>
      </c>
      <c r="BQ26" s="61">
        <f>('[19]3.3 Assets (RAB)'!$C$54+'[19]3.3 Assets (RAB)'!$C$61)/1000</f>
        <v>42996.564351058943</v>
      </c>
    </row>
    <row r="27" spans="1:69" x14ac:dyDescent="0.35">
      <c r="A27" s="66" t="s">
        <v>54</v>
      </c>
      <c r="B27" s="85" t="s">
        <v>115</v>
      </c>
      <c r="C27" s="71">
        <f>'[11]4. Assets (RAB)'!D22</f>
        <v>0</v>
      </c>
      <c r="D27" s="71">
        <f>'[11]4. Assets (RAB)'!E22</f>
        <v>0</v>
      </c>
      <c r="E27" s="71">
        <f>'[11]4. Assets (RAB)'!F22</f>
        <v>0</v>
      </c>
      <c r="F27" s="71">
        <f>'[11]4. Assets (RAB)'!G22</f>
        <v>-159.08404928402678</v>
      </c>
      <c r="G27" s="71">
        <f>'[11]4. Assets (RAB)'!H22</f>
        <v>0</v>
      </c>
      <c r="H27" s="71">
        <f>'[11]4. Assets (RAB)'!I22</f>
        <v>0</v>
      </c>
      <c r="I27" s="71">
        <f>'[11]4. Assets (RAB)'!J22</f>
        <v>-7928.9786696491874</v>
      </c>
      <c r="J27" s="71">
        <f>'[11]4. Assets (RAB)'!K22</f>
        <v>0</v>
      </c>
      <c r="K27" s="71">
        <f>'[12]3.3 Assets (RAB)'!E28</f>
        <v>0</v>
      </c>
      <c r="L27" s="71">
        <f>'[13]3.3 Assets (RAB)'!E28/1000</f>
        <v>0</v>
      </c>
      <c r="M27" s="67">
        <f>'[14]3.3 Assets (RAB)'!$C$27/1000</f>
        <v>-281.1980917407185</v>
      </c>
      <c r="N27" s="67">
        <f>'[15]3.3 Assets (RAB)'!C27/1000</f>
        <v>0</v>
      </c>
      <c r="O27" s="68">
        <f>'[16]3.3 Assets (RAB)'!$C$27/1000</f>
        <v>0</v>
      </c>
      <c r="P27" s="68">
        <f>'[17]3.3 Assets (RAB)'!$C$27/1000</f>
        <v>0</v>
      </c>
      <c r="Q27" s="68">
        <f>'[18]3.3 Assets (RAB)'!$C$27/1000</f>
        <v>0</v>
      </c>
      <c r="R27" s="68">
        <f>('[19]3.3 Assets (RAB)'!$C$27)/1000</f>
        <v>0</v>
      </c>
      <c r="T27" s="67">
        <f>'[11]4. Assets (RAB)'!D30</f>
        <v>0</v>
      </c>
      <c r="U27" s="67">
        <f>'[11]4. Assets (RAB)'!E30</f>
        <v>0</v>
      </c>
      <c r="V27" s="67">
        <f>'[11]4. Assets (RAB)'!F30</f>
        <v>0</v>
      </c>
      <c r="W27" s="67">
        <f>'[11]4. Assets (RAB)'!G30</f>
        <v>0</v>
      </c>
      <c r="X27" s="67">
        <f>'[11]4. Assets (RAB)'!H30</f>
        <v>0</v>
      </c>
      <c r="Y27" s="67">
        <f>'[11]4. Assets (RAB)'!I30</f>
        <v>0</v>
      </c>
      <c r="Z27" s="67">
        <f>'[11]4. Assets (RAB)'!J30</f>
        <v>0</v>
      </c>
      <c r="AA27" s="67">
        <f>'[11]4. Assets (RAB)'!K30</f>
        <v>0</v>
      </c>
      <c r="AB27" s="67">
        <f>'[12]3.3 Assets (RAB)'!E36</f>
        <v>0</v>
      </c>
      <c r="AC27" s="67">
        <f>'[13]3.3 Assets (RAB)'!E36/1000</f>
        <v>0</v>
      </c>
      <c r="AD27" s="67">
        <f>'[14]3.3 Assets (RAB)'!$C$34/1000</f>
        <v>0</v>
      </c>
      <c r="AE27" s="67">
        <f>'[15]3.3 Assets (RAB)'!C34/1000</f>
        <v>0</v>
      </c>
      <c r="AF27" s="68">
        <f>'[16]3.3 Assets (RAB)'!$C$34/1000</f>
        <v>0</v>
      </c>
      <c r="AG27" s="68">
        <f>'[17]3.3 Assets (RAB)'!$C$34/1000</f>
        <v>0</v>
      </c>
      <c r="AH27" s="68">
        <f>'[18]3.3 Assets (RAB)'!$C$34/1000</f>
        <v>0</v>
      </c>
      <c r="AI27" s="68">
        <f>('[19]3.3 Assets (RAB)'!$C$34)/1000</f>
        <v>0</v>
      </c>
      <c r="AK27" s="67">
        <f>'[11]4. Assets (RAB)'!D38</f>
        <v>-3.3559847251643582</v>
      </c>
      <c r="AL27" s="67">
        <f>'[11]4. Assets (RAB)'!E38</f>
        <v>0</v>
      </c>
      <c r="AM27" s="67">
        <f>'[11]4. Assets (RAB)'!F38</f>
        <v>0</v>
      </c>
      <c r="AN27" s="67">
        <f>'[11]4. Assets (RAB)'!G38</f>
        <v>-2381.6489501695628</v>
      </c>
      <c r="AO27" s="67">
        <f>'[11]4. Assets (RAB)'!H38</f>
        <v>0</v>
      </c>
      <c r="AP27" s="67">
        <f>'[11]4. Assets (RAB)'!I38</f>
        <v>-448.93781866443641</v>
      </c>
      <c r="AQ27" s="73">
        <f>'[11]4. Assets (RAB)'!J38</f>
        <v>0</v>
      </c>
      <c r="AR27" s="73">
        <f>'[11]4. Assets (RAB)'!K38</f>
        <v>0</v>
      </c>
      <c r="AS27" s="73">
        <f>'[12]3.3 Assets (RAB)'!E44</f>
        <v>-5.6936358125655202</v>
      </c>
      <c r="AT27" s="73">
        <f>'[13]3.3 Assets (RAB)'!E44/1000</f>
        <v>0</v>
      </c>
      <c r="AU27" s="73">
        <f>'[14]3.3 Assets (RAB)'!$C$41/1000</f>
        <v>0</v>
      </c>
      <c r="AV27" s="73">
        <f>'[15]3.3 Assets (RAB)'!C41/1000</f>
        <v>-415.90858382277463</v>
      </c>
      <c r="AW27" s="75">
        <f>'[16]3.3 Assets (RAB)'!$C$41/1000</f>
        <v>0</v>
      </c>
      <c r="AX27" s="75">
        <f>'[17]3.3 Assets (RAB)'!$C$41/1000</f>
        <v>0</v>
      </c>
      <c r="AY27" s="75">
        <f>'[18]3.3 Assets (RAB)'!$C$41/1000</f>
        <v>0</v>
      </c>
      <c r="AZ27" s="75">
        <f>('[19]3.3 Assets (RAB)'!$C$41)/1000</f>
        <v>-2969.5736319746234</v>
      </c>
      <c r="BB27" s="61">
        <f>'[11]4. Assets (RAB)'!D52+'[11]4. Assets (RAB)'!D60</f>
        <v>-220.37633028595712</v>
      </c>
      <c r="BC27" s="61">
        <f>'[11]4. Assets (RAB)'!E52+'[11]4. Assets (RAB)'!E60</f>
        <v>-1339.3440120524231</v>
      </c>
      <c r="BD27" s="61">
        <f>'[11]4. Assets (RAB)'!F52+'[11]4. Assets (RAB)'!F60</f>
        <v>-1243.6561524057322</v>
      </c>
      <c r="BE27" s="61">
        <f>'[11]4. Assets (RAB)'!G52+'[11]4. Assets (RAB)'!G60</f>
        <v>-693.55724439108667</v>
      </c>
      <c r="BF27" s="61">
        <f>'[11]4. Assets (RAB)'!H52+'[11]4. Assets (RAB)'!H60</f>
        <v>-1033.9261022613568</v>
      </c>
      <c r="BG27" s="61">
        <f>'[11]4. Assets (RAB)'!I52+'[11]4. Assets (RAB)'!I60</f>
        <v>-1941.4182067225302</v>
      </c>
      <c r="BH27" s="61">
        <f>'[11]4. Assets (RAB)'!J52+'[11]4. Assets (RAB)'!J60</f>
        <v>-1188.9246175444807</v>
      </c>
      <c r="BI27" s="61">
        <f>'[11]4. Assets (RAB)'!K52+'[11]4. Assets (RAB)'!K60</f>
        <v>-1138.9822765593105</v>
      </c>
      <c r="BJ27" s="61">
        <f>'[12]3.3 Assets (RAB)'!E60+'[12]3.3 Assets (RAB)'!E68</f>
        <v>-653.20297245470817</v>
      </c>
      <c r="BK27" s="61">
        <f>('[13]3.3 Assets (RAB)'!E60+'[13]3.3 Assets (RAB)'!E68)/1000</f>
        <v>-897.10066204695215</v>
      </c>
      <c r="BL27" s="61">
        <f>('[14]3.3 Assets (RAB)'!$C$55+'[14]3.3 Assets (RAB)'!$C$62)/1000</f>
        <v>-2078.2865873320807</v>
      </c>
      <c r="BM27" s="61">
        <f>('[15]3.3 Assets (RAB)'!C55+'[15]3.3 Assets (RAB)'!C62)/1000</f>
        <v>-624.77975660491381</v>
      </c>
      <c r="BN27" s="60">
        <f>('[16]3.3 Assets (RAB)'!$C$55+'[16]3.3 Assets (RAB)'!$C$62)/1000</f>
        <v>-2178.2774055679024</v>
      </c>
      <c r="BO27" s="60">
        <f>('[17]3.3 Assets (RAB)'!$C$55+'[17]3.3 Assets (RAB)'!$C$62)/1000</f>
        <v>-701.51786310386376</v>
      </c>
      <c r="BP27" s="60">
        <f>('[18]3.3 Assets (RAB)'!$C$55+'[18]3.3 Assets (RAB)'!$C$62)/1000</f>
        <v>-1515.3619397864304</v>
      </c>
      <c r="BQ27" s="61">
        <f>('[19]3.3 Assets (RAB)'!$C$55+'[19]3.3 Assets (RAB)'!$C$62)/1000</f>
        <v>-707.12942061863487</v>
      </c>
    </row>
    <row r="28" spans="1:69" x14ac:dyDescent="0.35">
      <c r="A28" s="66" t="s">
        <v>55</v>
      </c>
      <c r="B28" s="85" t="s">
        <v>116</v>
      </c>
      <c r="C28" s="67">
        <f>'[11]4. Assets (RAB)'!D23</f>
        <v>1533742.862114456</v>
      </c>
      <c r="D28" s="67">
        <f>'[11]4. Assets (RAB)'!E23</f>
        <v>1566851.702033048</v>
      </c>
      <c r="E28" s="67">
        <f>'[11]4. Assets (RAB)'!F23</f>
        <v>2012243.5117911182</v>
      </c>
      <c r="F28" s="67">
        <f>'[11]4. Assets (RAB)'!G23</f>
        <v>2317096.9548328095</v>
      </c>
      <c r="G28" s="67">
        <f>'[11]4. Assets (RAB)'!H23</f>
        <v>2406493.5389174945</v>
      </c>
      <c r="H28" s="67">
        <f>'[11]4. Assets (RAB)'!I23</f>
        <v>2679609.0537718814</v>
      </c>
      <c r="I28" s="67">
        <f>'[11]4. Assets (RAB)'!J23</f>
        <v>2834121.2985796081</v>
      </c>
      <c r="J28" s="67">
        <f>'[11]4. Assets (RAB)'!K23</f>
        <v>3119961.3226594287</v>
      </c>
      <c r="K28" s="67">
        <f>'[12]3.3 Assets (RAB)'!E29</f>
        <v>3393401.0697621168</v>
      </c>
      <c r="L28" s="67">
        <f>'[13]3.3 Assets (RAB)'!E29/1000</f>
        <v>3361633.6612584582</v>
      </c>
      <c r="M28" s="67">
        <f>'[14]3.3 Assets (RAB)'!$C$28/1000</f>
        <v>3309994.2486646431</v>
      </c>
      <c r="N28" s="67">
        <f>'[15]3.3 Assets (RAB)'!C28/1000</f>
        <v>3307492.6103000371</v>
      </c>
      <c r="O28" s="68">
        <f>'[16]3.3 Assets (RAB)'!$C$28/1000</f>
        <v>3236362.8791470076</v>
      </c>
      <c r="P28" s="68">
        <f>'[17]3.3 Assets (RAB)'!$C$28/1000</f>
        <v>3199971.3525566189</v>
      </c>
      <c r="Q28" s="68">
        <f>'[18]3.3 Assets (RAB)'!$C$28/1000</f>
        <v>3145178.8913908722</v>
      </c>
      <c r="R28" s="68">
        <f>('[19]3.3 Assets (RAB)'!$C$28)/1000</f>
        <v>3095539.3329737694</v>
      </c>
      <c r="T28" s="67">
        <f>'[11]4. Assets (RAB)'!D31</f>
        <v>27942.154722202511</v>
      </c>
      <c r="U28" s="67">
        <f>'[11]4. Assets (RAB)'!E31</f>
        <v>27183.9350189793</v>
      </c>
      <c r="V28" s="67">
        <f>'[11]4. Assets (RAB)'!F31</f>
        <v>27037.644404322262</v>
      </c>
      <c r="W28" s="67">
        <f>'[11]4. Assets (RAB)'!G31</f>
        <v>32333.894579269247</v>
      </c>
      <c r="X28" s="67">
        <f>'[11]4. Assets (RAB)'!H31</f>
        <v>46159.791470387194</v>
      </c>
      <c r="Y28" s="67">
        <f>'[11]4. Assets (RAB)'!I31</f>
        <v>45845.056543609491</v>
      </c>
      <c r="Z28" s="67">
        <f>'[11]4. Assets (RAB)'!J31</f>
        <v>47609.479500432324</v>
      </c>
      <c r="AA28" s="67">
        <f>'[11]4. Assets (RAB)'!K31</f>
        <v>49249.698827965622</v>
      </c>
      <c r="AB28" s="67">
        <f>'[12]3.3 Assets (RAB)'!E37</f>
        <v>48708.714551022233</v>
      </c>
      <c r="AC28" s="67">
        <f>'[13]3.3 Assets (RAB)'!E37/1000</f>
        <v>47314.573402941605</v>
      </c>
      <c r="AD28" s="67">
        <f>'[14]3.3 Assets (RAB)'!$C$35/1000</f>
        <v>45865.269101124577</v>
      </c>
      <c r="AE28" s="67">
        <f>'[15]3.3 Assets (RAB)'!C35/1000</f>
        <v>44398.20514513948</v>
      </c>
      <c r="AF28" s="68">
        <f>'[16]3.3 Assets (RAB)'!$C$35/1000</f>
        <v>46248.801015314712</v>
      </c>
      <c r="AG28" s="68">
        <f>'[17]3.3 Assets (RAB)'!$C$35/1000</f>
        <v>44564.71498891947</v>
      </c>
      <c r="AH28" s="68">
        <f>'[18]3.3 Assets (RAB)'!$C$35/1000</f>
        <v>42834.817389006486</v>
      </c>
      <c r="AI28" s="68">
        <f>('[19]3.3 Assets (RAB)'!$C$35)/1000</f>
        <v>40600.396782593583</v>
      </c>
      <c r="AK28" s="67">
        <f>'[11]4. Assets (RAB)'!D39</f>
        <v>1056266.9613883924</v>
      </c>
      <c r="AL28" s="67">
        <f>'[11]4. Assets (RAB)'!E39</f>
        <v>1179081.559159029</v>
      </c>
      <c r="AM28" s="67">
        <f>'[11]4. Assets (RAB)'!F39</f>
        <v>1404016.7822125396</v>
      </c>
      <c r="AN28" s="67">
        <f>'[11]4. Assets (RAB)'!G39</f>
        <v>1657247.8917289537</v>
      </c>
      <c r="AO28" s="67">
        <f>'[11]4. Assets (RAB)'!H39</f>
        <v>1900901.2922918841</v>
      </c>
      <c r="AP28" s="67">
        <f>'[11]4. Assets (RAB)'!I39</f>
        <v>1997288.9347837672</v>
      </c>
      <c r="AQ28" s="73">
        <f>'[11]4. Assets (RAB)'!J39</f>
        <v>2175400.6557011218</v>
      </c>
      <c r="AR28" s="73">
        <f>'[11]4. Assets (RAB)'!K39</f>
        <v>2181590.1317837206</v>
      </c>
      <c r="AS28" s="73">
        <f>'[12]3.3 Assets (RAB)'!E45</f>
        <v>2415745.4048535721</v>
      </c>
      <c r="AT28" s="73">
        <f>'[13]3.3 Assets (RAB)'!E45/1000</f>
        <v>2502670.6720202947</v>
      </c>
      <c r="AU28" s="73">
        <f>'[14]3.3 Assets (RAB)'!$C$42/1000</f>
        <v>2468091.0322597693</v>
      </c>
      <c r="AV28" s="73">
        <f>'[15]3.3 Assets (RAB)'!C42/1000</f>
        <v>2529467.2600995405</v>
      </c>
      <c r="AW28" s="75">
        <f>'[16]3.3 Assets (RAB)'!$C$42/1000</f>
        <v>2501190.1265737121</v>
      </c>
      <c r="AX28" s="75">
        <f>'[17]3.3 Assets (RAB)'!$C$42/1000</f>
        <v>2563856.6176754613</v>
      </c>
      <c r="AY28" s="75">
        <f>'[18]3.3 Assets (RAB)'!$C$42/1000</f>
        <v>2499575.2252136893</v>
      </c>
      <c r="AZ28" s="75">
        <f>('[19]3.3 Assets (RAB)'!$C$42)/1000</f>
        <v>2404890.3630637205</v>
      </c>
      <c r="BB28" s="61">
        <f>'[11]4. Assets (RAB)'!D53+'[11]4. Assets (RAB)'!D61</f>
        <v>186513.92733359773</v>
      </c>
      <c r="BC28" s="61">
        <f>'[11]4. Assets (RAB)'!E53+'[11]4. Assets (RAB)'!E61</f>
        <v>201870.31805446988</v>
      </c>
      <c r="BD28" s="61">
        <f>'[11]4. Assets (RAB)'!F53+'[11]4. Assets (RAB)'!F61</f>
        <v>212451.88685780345</v>
      </c>
      <c r="BE28" s="61">
        <f>'[11]4. Assets (RAB)'!G53+'[11]4. Assets (RAB)'!G61</f>
        <v>201604.9616474286</v>
      </c>
      <c r="BF28" s="61">
        <f>'[11]4. Assets (RAB)'!H53+'[11]4. Assets (RAB)'!H61</f>
        <v>231332.21245690863</v>
      </c>
      <c r="BG28" s="61">
        <f>'[11]4. Assets (RAB)'!I53+'[11]4. Assets (RAB)'!I61</f>
        <v>257568.93615566645</v>
      </c>
      <c r="BH28" s="61">
        <f>'[11]4. Assets (RAB)'!J53+'[11]4. Assets (RAB)'!J61</f>
        <v>254069.44178475416</v>
      </c>
      <c r="BI28" s="61">
        <f>'[11]4. Assets (RAB)'!K53+'[11]4. Assets (RAB)'!K61</f>
        <v>276261.94043866731</v>
      </c>
      <c r="BJ28" s="61">
        <f>'[12]3.3 Assets (RAB)'!E61+'[12]3.3 Assets (RAB)'!E69</f>
        <v>279805.30475986825</v>
      </c>
      <c r="BK28" s="61">
        <f>('[13]3.3 Assets (RAB)'!E61+'[13]3.3 Assets (RAB)'!E69)/1000</f>
        <v>300128.60334482969</v>
      </c>
      <c r="BL28" s="61">
        <f>('[14]3.3 Assets (RAB)'!$C$56+'[14]3.3 Assets (RAB)'!$C$63)/1000</f>
        <v>287323.24998188386</v>
      </c>
      <c r="BM28" s="61">
        <f>('[15]3.3 Assets (RAB)'!C56+'[15]3.3 Assets (RAB)'!C63)/1000</f>
        <v>307406.93405608949</v>
      </c>
      <c r="BN28" s="60">
        <f>('[16]3.3 Assets (RAB)'!$C$56+'[16]3.3 Assets (RAB)'!$C$63)/1000</f>
        <v>289755.13378390012</v>
      </c>
      <c r="BO28" s="60">
        <f>('[17]3.3 Assets (RAB)'!$C$56+'[17]3.3 Assets (RAB)'!$C$63)/1000</f>
        <v>300173.34499076172</v>
      </c>
      <c r="BP28" s="60">
        <f>('[18]3.3 Assets (RAB)'!$C$56+'[18]3.3 Assets (RAB)'!$C$63)/1000</f>
        <v>304747.80064656882</v>
      </c>
      <c r="BQ28" s="61">
        <f>('[19]3.3 Assets (RAB)'!$C$56+'[19]3.3 Assets (RAB)'!$C$63)/1000</f>
        <v>312342.04859167786</v>
      </c>
    </row>
    <row r="29" spans="1:69" s="69" customFormat="1" x14ac:dyDescent="0.35">
      <c r="A29" s="81" t="s">
        <v>118</v>
      </c>
      <c r="B29" s="83"/>
      <c r="C29" s="80">
        <f>SUM(C22:C24)+C26+C27-C28</f>
        <v>0</v>
      </c>
      <c r="D29" s="80">
        <f t="shared" ref="D29:R29" si="12">SUM(D22:D24)+D26+D27-D28</f>
        <v>0</v>
      </c>
      <c r="E29" s="80">
        <f t="shared" si="12"/>
        <v>0</v>
      </c>
      <c r="F29" s="80">
        <f t="shared" si="12"/>
        <v>0</v>
      </c>
      <c r="G29" s="80">
        <f t="shared" si="12"/>
        <v>0</v>
      </c>
      <c r="H29" s="80">
        <f t="shared" si="12"/>
        <v>0</v>
      </c>
      <c r="I29" s="80">
        <f t="shared" si="12"/>
        <v>0</v>
      </c>
      <c r="J29" s="80">
        <f t="shared" si="12"/>
        <v>0</v>
      </c>
      <c r="K29" s="80">
        <f t="shared" si="12"/>
        <v>0</v>
      </c>
      <c r="L29" s="80">
        <f t="shared" si="12"/>
        <v>0</v>
      </c>
      <c r="M29" s="80">
        <f t="shared" si="12"/>
        <v>0</v>
      </c>
      <c r="N29" s="80">
        <f t="shared" si="12"/>
        <v>0</v>
      </c>
      <c r="O29" s="80">
        <f t="shared" si="12"/>
        <v>0</v>
      </c>
      <c r="P29" s="80">
        <f t="shared" si="12"/>
        <v>0</v>
      </c>
      <c r="Q29" s="80">
        <f t="shared" si="12"/>
        <v>0</v>
      </c>
      <c r="R29" s="80">
        <f t="shared" si="12"/>
        <v>0</v>
      </c>
      <c r="T29" s="80">
        <f t="shared" ref="T29" si="13">SUM(T22:T24)+T26+T27-T28</f>
        <v>0</v>
      </c>
      <c r="U29" s="80">
        <f t="shared" ref="U29" si="14">SUM(U22:U24)+U26+U27-U28</f>
        <v>0</v>
      </c>
      <c r="V29" s="80">
        <f t="shared" ref="V29" si="15">SUM(V22:V24)+V26+V27-V28</f>
        <v>0</v>
      </c>
      <c r="W29" s="80">
        <f t="shared" ref="W29" si="16">SUM(W22:W24)+W26+W27-W28</f>
        <v>0</v>
      </c>
      <c r="X29" s="80">
        <f t="shared" ref="X29" si="17">SUM(X22:X24)+X26+X27-X28</f>
        <v>0</v>
      </c>
      <c r="Y29" s="80">
        <f t="shared" ref="Y29" si="18">SUM(Y22:Y24)+Y26+Y27-Y28</f>
        <v>0</v>
      </c>
      <c r="Z29" s="80">
        <f t="shared" ref="Z29" si="19">SUM(Z22:Z24)+Z26+Z27-Z28</f>
        <v>0</v>
      </c>
      <c r="AA29" s="80">
        <f t="shared" ref="AA29" si="20">SUM(AA22:AA24)+AA26+AA27-AA28</f>
        <v>0</v>
      </c>
      <c r="AB29" s="80">
        <f t="shared" ref="AB29" si="21">SUM(AB22:AB24)+AB26+AB27-AB28</f>
        <v>0</v>
      </c>
      <c r="AC29" s="80">
        <f t="shared" ref="AC29" si="22">SUM(AC22:AC24)+AC26+AC27-AC28</f>
        <v>0</v>
      </c>
      <c r="AD29" s="80">
        <f t="shared" ref="AD29" si="23">SUM(AD22:AD24)+AD26+AD27-AD28</f>
        <v>0</v>
      </c>
      <c r="AE29" s="80">
        <f t="shared" ref="AE29" si="24">SUM(AE22:AE24)+AE26+AE27-AE28</f>
        <v>0</v>
      </c>
      <c r="AF29" s="80">
        <f t="shared" ref="AF29" si="25">SUM(AF22:AF24)+AF26+AF27-AF28</f>
        <v>0</v>
      </c>
      <c r="AG29" s="80">
        <f t="shared" ref="AG29" si="26">SUM(AG22:AG24)+AG26+AG27-AG28</f>
        <v>0</v>
      </c>
      <c r="AH29" s="80">
        <f t="shared" ref="AH29" si="27">SUM(AH22:AH24)+AH26+AH27-AH28</f>
        <v>0</v>
      </c>
      <c r="AI29" s="80">
        <f t="shared" ref="AI29" si="28">SUM(AI22:AI24)+AI26+AI27-AI28</f>
        <v>0</v>
      </c>
      <c r="AK29" s="80">
        <f t="shared" ref="AK29" si="29">SUM(AK22:AK24)+AK26+AK27-AK28</f>
        <v>0</v>
      </c>
      <c r="AL29" s="80">
        <f t="shared" ref="AL29" si="30">SUM(AL22:AL24)+AL26+AL27-AL28</f>
        <v>0</v>
      </c>
      <c r="AM29" s="80">
        <f t="shared" ref="AM29" si="31">SUM(AM22:AM24)+AM26+AM27-AM28</f>
        <v>0</v>
      </c>
      <c r="AN29" s="80">
        <f t="shared" ref="AN29" si="32">SUM(AN22:AN24)+AN26+AN27-AN28</f>
        <v>0</v>
      </c>
      <c r="AO29" s="80">
        <f t="shared" ref="AO29" si="33">SUM(AO22:AO24)+AO26+AO27-AO28</f>
        <v>0</v>
      </c>
      <c r="AP29" s="80">
        <f t="shared" ref="AP29" si="34">SUM(AP22:AP24)+AP26+AP27-AP28</f>
        <v>0</v>
      </c>
      <c r="AQ29" s="80">
        <f t="shared" ref="AQ29" si="35">SUM(AQ22:AQ24)+AQ26+AQ27-AQ28</f>
        <v>0</v>
      </c>
      <c r="AR29" s="80">
        <f t="shared" ref="AR29" si="36">SUM(AR22:AR24)+AR26+AR27-AR28</f>
        <v>0</v>
      </c>
      <c r="AS29" s="80">
        <f t="shared" ref="AS29" si="37">SUM(AS22:AS24)+AS26+AS27-AS28</f>
        <v>0</v>
      </c>
      <c r="AT29" s="80">
        <f t="shared" ref="AT29" si="38">SUM(AT22:AT24)+AT26+AT27-AT28</f>
        <v>0</v>
      </c>
      <c r="AU29" s="80">
        <f t="shared" ref="AU29" si="39">SUM(AU22:AU24)+AU26+AU27-AU28</f>
        <v>0</v>
      </c>
      <c r="AV29" s="80">
        <f t="shared" ref="AV29" si="40">SUM(AV22:AV24)+AV26+AV27-AV28</f>
        <v>0</v>
      </c>
      <c r="AW29" s="80">
        <f t="shared" ref="AW29" si="41">SUM(AW22:AW24)+AW26+AW27-AW28</f>
        <v>0</v>
      </c>
      <c r="AX29" s="80">
        <f t="shared" ref="AX29" si="42">SUM(AX22:AX24)+AX26+AX27-AX28</f>
        <v>0</v>
      </c>
      <c r="AY29" s="80">
        <f t="shared" ref="AY29" si="43">SUM(AY22:AY24)+AY26+AY27-AY28</f>
        <v>0</v>
      </c>
      <c r="AZ29" s="80">
        <f t="shared" ref="AZ29" si="44">SUM(AZ22:AZ24)+AZ26+AZ27-AZ28</f>
        <v>0</v>
      </c>
      <c r="BB29" s="80">
        <f t="shared" ref="BB29" si="45">SUM(BB22:BB24)+BB26+BB27-BB28</f>
        <v>0</v>
      </c>
      <c r="BC29" s="80">
        <f t="shared" ref="BC29" si="46">SUM(BC22:BC24)+BC26+BC27-BC28</f>
        <v>0</v>
      </c>
      <c r="BD29" s="80">
        <f t="shared" ref="BD29" si="47">SUM(BD22:BD24)+BD26+BD27-BD28</f>
        <v>0</v>
      </c>
      <c r="BE29" s="80">
        <f t="shared" ref="BE29" si="48">SUM(BE22:BE24)+BE26+BE27-BE28</f>
        <v>0</v>
      </c>
      <c r="BF29" s="80">
        <f t="shared" ref="BF29" si="49">SUM(BF22:BF24)+BF26+BF27-BF28</f>
        <v>0</v>
      </c>
      <c r="BG29" s="80">
        <f t="shared" ref="BG29" si="50">SUM(BG22:BG24)+BG26+BG27-BG28</f>
        <v>0</v>
      </c>
      <c r="BH29" s="80">
        <f t="shared" ref="BH29" si="51">SUM(BH22:BH24)+BH26+BH27-BH28</f>
        <v>0</v>
      </c>
      <c r="BI29" s="80">
        <f t="shared" ref="BI29" si="52">SUM(BI22:BI24)+BI26+BI27-BI28</f>
        <v>0</v>
      </c>
      <c r="BJ29" s="80">
        <f t="shared" ref="BJ29" si="53">SUM(BJ22:BJ24)+BJ26+BJ27-BJ28</f>
        <v>0</v>
      </c>
      <c r="BK29" s="80">
        <f t="shared" ref="BK29" si="54">SUM(BK22:BK24)+BK26+BK27-BK28</f>
        <v>0</v>
      </c>
      <c r="BL29" s="80">
        <f t="shared" ref="BL29" si="55">SUM(BL22:BL24)+BL26+BL27-BL28</f>
        <v>0</v>
      </c>
      <c r="BM29" s="80">
        <f t="shared" ref="BM29" si="56">SUM(BM22:BM24)+BM26+BM27-BM28</f>
        <v>0</v>
      </c>
      <c r="BN29" s="80">
        <f t="shared" ref="BN29" si="57">SUM(BN22:BN24)+BN26+BN27-BN28</f>
        <v>0</v>
      </c>
      <c r="BO29" s="80">
        <f t="shared" ref="BO29" si="58">SUM(BO22:BO24)+BO26+BO27-BO28</f>
        <v>0</v>
      </c>
      <c r="BP29" s="80">
        <f t="shared" ref="BP29" si="59">SUM(BP22:BP24)+BP26+BP27-BP28</f>
        <v>0</v>
      </c>
      <c r="BQ29" s="80">
        <f t="shared" ref="BQ29" si="60">SUM(BQ22:BQ24)+BQ26+BQ27-BQ28</f>
        <v>0</v>
      </c>
    </row>
    <row r="30" spans="1:69" x14ac:dyDescent="0.35">
      <c r="A30" s="69" t="s">
        <v>58</v>
      </c>
      <c r="B30" s="83"/>
      <c r="C30" s="67">
        <f>'[11]3. Opex'!D40</f>
        <v>118781</v>
      </c>
      <c r="D30" s="67">
        <f>'[11]3. Opex'!E40</f>
        <v>128265</v>
      </c>
      <c r="E30" s="67">
        <f>'[11]3. Opex'!F29</f>
        <v>144112</v>
      </c>
      <c r="F30" s="67">
        <f>'[11]3. Opex'!G29</f>
        <v>142796</v>
      </c>
      <c r="G30" s="67">
        <f>'[11]3. Opex'!H29</f>
        <v>151902</v>
      </c>
      <c r="H30" s="67">
        <f>'[11]3. Opex'!I29</f>
        <v>151029</v>
      </c>
      <c r="I30" s="67">
        <f>'[11]3. Opex'!J29</f>
        <v>160384</v>
      </c>
      <c r="J30" s="67">
        <f>'[11]3. Opex'!K29</f>
        <v>167377.59669000003</v>
      </c>
      <c r="K30" s="67">
        <f>'[12]3.2 Opex'!$E$105</f>
        <v>181019.7816758781</v>
      </c>
      <c r="L30" s="67">
        <f>'[13]3.2 Operating expenditure'!E60/1000</f>
        <v>211260.9936596599</v>
      </c>
      <c r="M30" s="67">
        <f>'[14]3.2 Operating expenditure'!$C$56/1000</f>
        <v>217661</v>
      </c>
      <c r="N30" s="67">
        <f>'[15]3.2 Operating expenditure'!$C$56/1000</f>
        <v>226261.149</v>
      </c>
      <c r="O30" s="68">
        <f>'[16]3.2 Operating expenditure'!$C$56/1000</f>
        <v>187614.23428</v>
      </c>
      <c r="P30" s="68">
        <f>'[17]3.2 Operating expenditure'!$C$56/1000</f>
        <v>199366.94991747182</v>
      </c>
      <c r="Q30" s="68">
        <f>'[18]3.2 Operating expenditure'!$C$56/1000</f>
        <v>202101.092</v>
      </c>
      <c r="R30" s="68">
        <f>('[19]3.2 Operating expenditure'!$C$56)/1000</f>
        <v>210668.87551737879</v>
      </c>
      <c r="Z30" s="54">
        <f>Z28</f>
        <v>47609.479500432324</v>
      </c>
    </row>
    <row r="31" spans="1:69" x14ac:dyDescent="0.35">
      <c r="B31" s="58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8"/>
      <c r="P31" s="18"/>
      <c r="Q31" s="18"/>
      <c r="R31" s="18"/>
    </row>
    <row r="32" spans="1:69" x14ac:dyDescent="0.35">
      <c r="B32" s="58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8"/>
      <c r="P32" s="18"/>
      <c r="Q32" s="18"/>
      <c r="R32" s="18"/>
    </row>
    <row r="33" spans="1:69" x14ac:dyDescent="0.35">
      <c r="A33" s="47" t="s">
        <v>108</v>
      </c>
      <c r="B33" s="58"/>
    </row>
    <row r="34" spans="1:69" x14ac:dyDescent="0.35">
      <c r="B34" s="58"/>
      <c r="C34" s="26" t="s">
        <v>56</v>
      </c>
      <c r="T34" s="26" t="s">
        <v>69</v>
      </c>
      <c r="AK34" s="46" t="s">
        <v>90</v>
      </c>
      <c r="AT34" s="46"/>
      <c r="AU34" s="46"/>
      <c r="AV34" s="46"/>
      <c r="AW34" s="53"/>
      <c r="AX34" s="53"/>
      <c r="AY34" s="53"/>
      <c r="AZ34" s="53"/>
      <c r="BB34" s="26" t="s">
        <v>3</v>
      </c>
    </row>
    <row r="35" spans="1:69" s="51" customFormat="1" x14ac:dyDescent="0.35">
      <c r="A35" s="26"/>
      <c r="B35" s="59"/>
      <c r="C35" s="49">
        <v>2006</v>
      </c>
      <c r="D35" s="49">
        <v>2007</v>
      </c>
      <c r="E35" s="49">
        <v>2008</v>
      </c>
      <c r="F35" s="49">
        <v>2009</v>
      </c>
      <c r="G35" s="49">
        <v>2010</v>
      </c>
      <c r="H35" s="49">
        <v>2011</v>
      </c>
      <c r="I35" s="49">
        <v>2012</v>
      </c>
      <c r="J35" s="49">
        <v>2013</v>
      </c>
      <c r="K35" s="49">
        <v>2014</v>
      </c>
      <c r="L35" s="49">
        <v>2015</v>
      </c>
      <c r="M35" s="49">
        <v>2016</v>
      </c>
      <c r="N35" s="49">
        <v>2017</v>
      </c>
      <c r="O35" s="52">
        <v>2018</v>
      </c>
      <c r="P35" s="52">
        <v>2019</v>
      </c>
      <c r="Q35" s="52">
        <v>2020</v>
      </c>
      <c r="R35" s="50">
        <v>2021</v>
      </c>
      <c r="T35" s="49">
        <v>2006</v>
      </c>
      <c r="U35" s="49">
        <v>2007</v>
      </c>
      <c r="V35" s="49">
        <v>2008</v>
      </c>
      <c r="W35" s="49">
        <v>2009</v>
      </c>
      <c r="X35" s="49">
        <v>2010</v>
      </c>
      <c r="Y35" s="49">
        <v>2011</v>
      </c>
      <c r="Z35" s="49">
        <v>2012</v>
      </c>
      <c r="AA35" s="49">
        <v>2013</v>
      </c>
      <c r="AB35" s="49">
        <v>2014</v>
      </c>
      <c r="AC35" s="49">
        <v>2015</v>
      </c>
      <c r="AD35" s="49">
        <v>2016</v>
      </c>
      <c r="AE35" s="49">
        <v>2017</v>
      </c>
      <c r="AF35" s="52">
        <v>2018</v>
      </c>
      <c r="AG35" s="52">
        <v>2019</v>
      </c>
      <c r="AH35" s="52">
        <v>2020</v>
      </c>
      <c r="AI35" s="50">
        <v>2021</v>
      </c>
      <c r="AK35" s="49">
        <v>2006</v>
      </c>
      <c r="AL35" s="49">
        <v>2007</v>
      </c>
      <c r="AM35" s="49">
        <v>2008</v>
      </c>
      <c r="AN35" s="49">
        <v>2009</v>
      </c>
      <c r="AO35" s="49">
        <v>2010</v>
      </c>
      <c r="AP35" s="49">
        <v>2011</v>
      </c>
      <c r="AQ35" s="49">
        <v>2012</v>
      </c>
      <c r="AR35" s="49">
        <v>2013</v>
      </c>
      <c r="AS35" s="49">
        <v>2014</v>
      </c>
      <c r="AT35" s="49">
        <v>2015</v>
      </c>
      <c r="AU35" s="49">
        <v>2016</v>
      </c>
      <c r="AV35" s="49">
        <v>2017</v>
      </c>
      <c r="AW35" s="52">
        <v>2018</v>
      </c>
      <c r="AX35" s="52">
        <v>2019</v>
      </c>
      <c r="AY35" s="52">
        <v>2020</v>
      </c>
      <c r="AZ35" s="50">
        <v>2021</v>
      </c>
      <c r="BB35" s="49">
        <v>2006</v>
      </c>
      <c r="BC35" s="49">
        <v>2007</v>
      </c>
      <c r="BD35" s="49">
        <v>2008</v>
      </c>
      <c r="BE35" s="49">
        <v>2009</v>
      </c>
      <c r="BF35" s="49">
        <v>2010</v>
      </c>
      <c r="BG35" s="49">
        <v>2011</v>
      </c>
      <c r="BH35" s="49">
        <v>2012</v>
      </c>
      <c r="BI35" s="49">
        <v>2013</v>
      </c>
      <c r="BJ35" s="49">
        <v>2014</v>
      </c>
      <c r="BK35" s="49">
        <v>2015</v>
      </c>
      <c r="BL35" s="49">
        <v>2016</v>
      </c>
      <c r="BM35" s="49">
        <v>2017</v>
      </c>
      <c r="BN35" s="52">
        <v>2018</v>
      </c>
      <c r="BO35" s="52">
        <v>2019</v>
      </c>
      <c r="BP35" s="52">
        <v>2020</v>
      </c>
      <c r="BQ35" s="50">
        <v>2021</v>
      </c>
    </row>
    <row r="36" spans="1:69" x14ac:dyDescent="0.35">
      <c r="A36" s="46" t="s">
        <v>49</v>
      </c>
      <c r="B36" s="57" t="s">
        <v>111</v>
      </c>
      <c r="C36" s="67">
        <f>'[20]4. Assets (RAB)'!D17</f>
        <v>947233.17299999995</v>
      </c>
      <c r="D36" s="67">
        <f>'[20]4. Assets (RAB)'!E17</f>
        <v>946708.61600000004</v>
      </c>
      <c r="E36" s="67">
        <f>'[20]4. Assets (RAB)'!F17</f>
        <v>946221.48400000005</v>
      </c>
      <c r="F36" s="70">
        <f>'[20]4. Assets (RAB)'!G17</f>
        <v>1001928.32</v>
      </c>
      <c r="G36" s="67">
        <f>'[20]4. Assets (RAB)'!H17</f>
        <v>1008691.633</v>
      </c>
      <c r="H36" s="67">
        <f>'[20]4. Assets (RAB)'!I17</f>
        <v>1012409.603</v>
      </c>
      <c r="I36" s="67">
        <f>'[20]4. Assets (RAB)'!J17</f>
        <v>1010384.402</v>
      </c>
      <c r="J36" s="67">
        <f>'[20]4. Assets (RAB)'!K17</f>
        <v>1044676.635</v>
      </c>
      <c r="K36" s="67">
        <f>'[21]3.3 Assets (RAB)'!D18</f>
        <v>1065519.0869155149</v>
      </c>
      <c r="L36" s="70">
        <f>'[22]3.3 Assets (RAB)'!E23/1000</f>
        <v>1077198.5252489301</v>
      </c>
      <c r="M36" s="67">
        <f>'[23]3.3 Assets (RAB)'!$C$23/1000</f>
        <v>1080951.6404222993</v>
      </c>
      <c r="N36" s="70">
        <f>'[24]3.3 Assets (RAB) (2)'!C24/1000</f>
        <v>1071746.0384901632</v>
      </c>
      <c r="O36" s="68">
        <f>'[25]3.3 Assets (RAB)'!$C$23/1000</f>
        <v>1068100.6562919903</v>
      </c>
      <c r="P36" s="68">
        <f>'[26]3.3 Assets (RAB)'!$C$23/1000</f>
        <v>1065281.1413134951</v>
      </c>
      <c r="Q36" s="68">
        <f>'[27]3.3 Assets (RAB)'!$C$23/1000</f>
        <v>1045972.1642381981</v>
      </c>
      <c r="R36" s="68">
        <f>('[28]3.3 Assets (RAB)'!$C23)/1000</f>
        <v>1034466.9581246788</v>
      </c>
      <c r="T36" s="67">
        <f>'[20]4. Assets (RAB)'!D25</f>
        <v>38995.232000000004</v>
      </c>
      <c r="U36" s="67">
        <f>'[20]4. Assets (RAB)'!E25</f>
        <v>38786.216999999997</v>
      </c>
      <c r="V36" s="67">
        <f>'[20]4. Assets (RAB)'!F25</f>
        <v>38716.527999999998</v>
      </c>
      <c r="W36" s="67">
        <f>'[20]4. Assets (RAB)'!G25</f>
        <v>38367.953000000001</v>
      </c>
      <c r="X36" s="67">
        <f>'[20]4. Assets (RAB)'!H25</f>
        <v>38409.987999999998</v>
      </c>
      <c r="Y36" s="67">
        <f>'[20]4. Assets (RAB)'!I25</f>
        <v>37812.957999999999</v>
      </c>
      <c r="Z36" s="67">
        <f>'[20]4. Assets (RAB)'!J25</f>
        <v>37387.341</v>
      </c>
      <c r="AA36" s="67">
        <f>'[20]4. Assets (RAB)'!K25</f>
        <v>37095.459000000003</v>
      </c>
      <c r="AB36" s="67">
        <f>'[21]3.3 Assets (RAB)'!D26</f>
        <v>36460.660348153513</v>
      </c>
      <c r="AC36" s="67">
        <f>'[22]3.3 Assets (RAB)'!E31/1000</f>
        <v>35984.1504638435</v>
      </c>
      <c r="AD36" s="67">
        <f>'[23]3.3 Assets (RAB)'!$C$30/1000</f>
        <v>35268.442509224704</v>
      </c>
      <c r="AE36" s="70">
        <f>'[24]3.3 Assets (RAB) (2)'!C32/1000</f>
        <v>34345.351193579605</v>
      </c>
      <c r="AF36" s="68">
        <f>'[25]3.3 Assets (RAB)'!$C$30/1000</f>
        <v>33277.312675493486</v>
      </c>
      <c r="AG36" s="68">
        <f>'[26]3.3 Assets (RAB)'!$C$30/1000</f>
        <v>32394.79073021463</v>
      </c>
      <c r="AH36" s="68">
        <f>'[27]3.3 Assets (RAB)'!$C30/1000</f>
        <v>31515.340911248859</v>
      </c>
      <c r="AI36" s="68">
        <f>('[28]3.3 Assets (RAB)'!$C30)/1000</f>
        <v>30528.795675812929</v>
      </c>
      <c r="AK36" s="67">
        <f>'[20]4. Assets (RAB)'!D33</f>
        <v>611874.91799999995</v>
      </c>
      <c r="AL36" s="67">
        <f>'[20]4. Assets (RAB)'!E33</f>
        <v>623385.92700000003</v>
      </c>
      <c r="AM36" s="67">
        <f>'[20]4. Assets (RAB)'!F33</f>
        <v>662510.09400000004</v>
      </c>
      <c r="AN36" s="70">
        <f>'[20]4. Assets (RAB)'!G33</f>
        <v>800385.12800000003</v>
      </c>
      <c r="AO36" s="67">
        <f>'[20]4. Assets (RAB)'!H33</f>
        <v>814692.76800000004</v>
      </c>
      <c r="AP36" s="67">
        <f>'[20]4. Assets (RAB)'!I33</f>
        <v>836476.70900000003</v>
      </c>
      <c r="AQ36" s="67">
        <f>'[20]4. Assets (RAB)'!J33</f>
        <v>883641.56599999999</v>
      </c>
      <c r="AR36" s="67">
        <f>'[20]4. Assets (RAB)'!K33</f>
        <v>914773.50300000003</v>
      </c>
      <c r="AS36" s="67">
        <f>'[21]3.3 Assets (RAB)'!D34</f>
        <v>976003.31584544294</v>
      </c>
      <c r="AT36" s="70">
        <f>'[22]3.3 Assets (RAB)'!E39/1000</f>
        <v>1193424.29727878</v>
      </c>
      <c r="AU36" s="67">
        <f>'[23]3.3 Assets (RAB)'!$C$37/1000</f>
        <v>1246631.0511711878</v>
      </c>
      <c r="AV36" s="70">
        <f>'[24]3.3 Assets (RAB) (2)'!C40/1000</f>
        <v>1255396.0815868438</v>
      </c>
      <c r="AW36" s="68">
        <f>'[25]3.3 Assets (RAB)'!$C$37/1000</f>
        <v>1329745.3487235105</v>
      </c>
      <c r="AX36" s="68">
        <f>'[26]3.3 Assets (RAB)'!$C$37/1000</f>
        <v>1342151.3715846858</v>
      </c>
      <c r="AY36" s="68">
        <f>'[27]3.3 Assets (RAB)'!$C37/1000</f>
        <v>1379238.7110068402</v>
      </c>
      <c r="AZ36" s="68">
        <f>('[28]3.3 Assets (RAB)'!$C37)/1000</f>
        <v>1427620.137519625</v>
      </c>
      <c r="BA36" s="69"/>
      <c r="BB36" s="67">
        <f>'[20]4. Assets (RAB)'!D49+'[20]4. Assets (RAB)'!D57</f>
        <v>178841.13199999998</v>
      </c>
      <c r="BC36" s="67">
        <f>'[20]4. Assets (RAB)'!E49+'[20]4. Assets (RAB)'!E57</f>
        <v>191316.39300000001</v>
      </c>
      <c r="BD36" s="67">
        <f>'[20]4. Assets (RAB)'!F49+'[20]4. Assets (RAB)'!F57</f>
        <v>202653.62100000001</v>
      </c>
      <c r="BE36" s="70">
        <f>'[20]4. Assets (RAB)'!G49+'[20]4. Assets (RAB)'!G57</f>
        <v>224544.22899999999</v>
      </c>
      <c r="BF36" s="67">
        <f>'[20]4. Assets (RAB)'!H49+'[20]4. Assets (RAB)'!H57</f>
        <v>213373.492</v>
      </c>
      <c r="BG36" s="67">
        <f>'[20]4. Assets (RAB)'!I49+'[20]4. Assets (RAB)'!I57</f>
        <v>205869.52900000001</v>
      </c>
      <c r="BH36" s="67">
        <f>'[20]4. Assets (RAB)'!J49+'[20]4. Assets (RAB)'!J57</f>
        <v>208019.79100000003</v>
      </c>
      <c r="BI36" s="67">
        <f>'[20]4. Assets (RAB)'!K49+'[20]4. Assets (RAB)'!K57</f>
        <v>209359.74099999998</v>
      </c>
      <c r="BJ36" s="67">
        <f>'[21]3.3 Assets (RAB)'!D50+'[21]3.3 Assets (RAB)'!D58</f>
        <v>210897.94984775034</v>
      </c>
      <c r="BK36" s="70">
        <f>('[22]3.3 Assets (RAB)'!E55+'[22]3.3 Assets (RAB)'!E63)/1000</f>
        <v>302159.69015630306</v>
      </c>
      <c r="BL36" s="70">
        <f>('[23]3.3 Assets (RAB)'!$C$51+'[23]3.3 Assets (RAB)'!$C$58)/1000</f>
        <v>340284.75524693535</v>
      </c>
      <c r="BM36" s="70">
        <f>('[24]3.3 Assets (RAB) (2)'!C56+'[24]3.3 Assets (RAB) (2)'!C64)/1000</f>
        <v>358172.43454058585</v>
      </c>
      <c r="BN36" s="68">
        <f>('[25]3.3 Assets (RAB)'!$C$51+'[25]3.3 Assets (RAB)'!$C$58)/1000</f>
        <v>387243.87975265086</v>
      </c>
      <c r="BO36" s="68">
        <f>('[26]3.3 Assets (RAB)'!$C$51+'[26]3.3 Assets (RAB)'!$C$58)/1000</f>
        <v>366884.45092274103</v>
      </c>
      <c r="BP36" s="68">
        <f>'[27]3.3 Assets (RAB)'!$C51/1000+'[27]3.3 Assets (RAB)'!$C58/1000</f>
        <v>347592.87751230784</v>
      </c>
      <c r="BQ36" s="67">
        <f>('[28]3.3 Assets (RAB)'!$C51+'[28]3.3 Assets (RAB)'!$C58)/1000</f>
        <v>403382.76435572217</v>
      </c>
    </row>
    <row r="37" spans="1:69" x14ac:dyDescent="0.35">
      <c r="A37" s="46" t="s">
        <v>50</v>
      </c>
      <c r="B37" s="57" t="s">
        <v>112</v>
      </c>
      <c r="C37" s="67">
        <f>'[20]4. Assets (RAB)'!D18</f>
        <v>26638.605</v>
      </c>
      <c r="D37" s="67">
        <f>'[20]4. Assets (RAB)'!E18</f>
        <v>30948.288</v>
      </c>
      <c r="E37" s="67">
        <f>'[20]4. Assets (RAB)'!F18</f>
        <v>28055.690999999999</v>
      </c>
      <c r="F37" s="67">
        <f>'[20]4. Assets (RAB)'!G18</f>
        <v>36930.68</v>
      </c>
      <c r="G37" s="67">
        <f>'[20]4. Assets (RAB)'!H18</f>
        <v>21282.552</v>
      </c>
      <c r="H37" s="67">
        <f>'[20]4. Assets (RAB)'!I18</f>
        <v>26887.109</v>
      </c>
      <c r="I37" s="67">
        <f>'[20]4. Assets (RAB)'!J18</f>
        <v>31401.999</v>
      </c>
      <c r="J37" s="67">
        <f>'[20]4. Assets (RAB)'!K18</f>
        <v>23057.675999999999</v>
      </c>
      <c r="K37" s="67">
        <f>'[21]3.3 Assets (RAB)'!D19</f>
        <v>29249.543562386611</v>
      </c>
      <c r="L37" s="67">
        <f>'[22]3.3 Assets (RAB)'!E24/1000</f>
        <v>23279.339445458201</v>
      </c>
      <c r="M37" s="67">
        <f>'[23]3.3 Assets (RAB)'!$C$24/1000</f>
        <v>24945.037855899373</v>
      </c>
      <c r="N37" s="67">
        <f>'[24]3.3 Assets (RAB) (2)'!C25/1000</f>
        <v>13893.004202650372</v>
      </c>
      <c r="O37" s="68">
        <f>'[25]3.3 Assets (RAB)'!$C$24/1000</f>
        <v>19526.520224716427</v>
      </c>
      <c r="P37" s="68">
        <f>'[26]3.3 Assets (RAB)'!$C$24/1000</f>
        <v>20081.60140716637</v>
      </c>
      <c r="Q37" s="68">
        <f>'[27]3.3 Assets (RAB)'!$C$24/1000</f>
        <v>17509.666185485297</v>
      </c>
      <c r="R37" s="68">
        <f>('[28]3.3 Assets (RAB)'!$C24)/1000</f>
        <v>7171.3480632559449</v>
      </c>
      <c r="T37" s="67">
        <f>'[20]4. Assets (RAB)'!D26</f>
        <v>1091.3710000000001</v>
      </c>
      <c r="U37" s="67">
        <f>'[20]4. Assets (RAB)'!E26</f>
        <v>1266.3109999999999</v>
      </c>
      <c r="V37" s="67">
        <f>'[20]4. Assets (RAB)'!F26</f>
        <v>1080.739</v>
      </c>
      <c r="W37" s="67">
        <f>'[20]4. Assets (RAB)'!G26</f>
        <v>1406.2840000000001</v>
      </c>
      <c r="X37" s="67">
        <f>'[20]4. Assets (RAB)'!H26</f>
        <v>794.89200000000005</v>
      </c>
      <c r="Y37" s="67">
        <f>'[20]4. Assets (RAB)'!I26</f>
        <v>994.90599999999995</v>
      </c>
      <c r="Z37" s="67">
        <f>'[20]4. Assets (RAB)'!J26</f>
        <v>1115.0550000000001</v>
      </c>
      <c r="AA37" s="67">
        <f>'[20]4. Assets (RAB)'!K26</f>
        <v>789.00300000000004</v>
      </c>
      <c r="AB37" s="67">
        <f>'[21]3.3 Assets (RAB)'!D27</f>
        <v>1000.880872302251</v>
      </c>
      <c r="AC37" s="67">
        <f>'[22]3.3 Assets (RAB)'!E32/1000</f>
        <v>777.65354636989798</v>
      </c>
      <c r="AD37" s="67">
        <f>'[23]3.3 Assets (RAB)'!$C$31/1000</f>
        <v>813.88713482826734</v>
      </c>
      <c r="AE37" s="67">
        <f>'[24]3.3 Assets (RAB) (2)'!C33/1000</f>
        <v>445.21751547233174</v>
      </c>
      <c r="AF37" s="68">
        <f>'[25]3.3 Assets (RAB)'!$C$31/1000</f>
        <v>608.36037797977019</v>
      </c>
      <c r="AG37" s="68">
        <f>'[26]3.3 Assets (RAB)'!$C$31/1000</f>
        <v>610.67379293941235</v>
      </c>
      <c r="AH37" s="68">
        <f>'[27]3.3 Assets (RAB)'!$C31/1000</f>
        <v>527.56958353632581</v>
      </c>
      <c r="AI37" s="68">
        <f>('[28]3.3 Assets (RAB)'!$C31)/1000</f>
        <v>211.63809827253152</v>
      </c>
      <c r="AK37" s="67">
        <f>'[20]4. Assets (RAB)'!D34</f>
        <v>17556.142</v>
      </c>
      <c r="AL37" s="67">
        <f>'[20]4. Assets (RAB)'!E34</f>
        <v>20785.043000000001</v>
      </c>
      <c r="AM37" s="67">
        <f>'[20]4. Assets (RAB)'!F34</f>
        <v>19598.368999999999</v>
      </c>
      <c r="AN37" s="67">
        <f>'[20]4. Assets (RAB)'!G34</f>
        <v>29495.767</v>
      </c>
      <c r="AO37" s="67">
        <f>'[20]4. Assets (RAB)'!H34</f>
        <v>17177.257000000001</v>
      </c>
      <c r="AP37" s="67">
        <f>'[20]4. Assets (RAB)'!I34</f>
        <v>22207.346000000001</v>
      </c>
      <c r="AQ37" s="67">
        <f>'[20]4. Assets (RAB)'!J34</f>
        <v>27423.359</v>
      </c>
      <c r="AR37" s="67">
        <f>'[20]4. Assets (RAB)'!K34</f>
        <v>20165.348000000002</v>
      </c>
      <c r="AS37" s="67">
        <f>'[21]3.3 Assets (RAB)'!D35</f>
        <v>26792.247885953275</v>
      </c>
      <c r="AT37" s="67">
        <f>'[22]3.3 Assets (RAB)'!E40/1000</f>
        <v>25791.094833136598</v>
      </c>
      <c r="AU37" s="67">
        <f>'[23]3.3 Assets (RAB)'!$C$38/1000</f>
        <v>28768.40887318143</v>
      </c>
      <c r="AV37" s="67">
        <f>'[24]3.3 Assets (RAB) (2)'!C41/1000</f>
        <v>16273.652909459215</v>
      </c>
      <c r="AW37" s="68">
        <f>'[25]3.3 Assets (RAB)'!$C$38/1000</f>
        <v>24309.786996773459</v>
      </c>
      <c r="AX37" s="68">
        <f>'[26]3.3 Assets (RAB)'!$C$38/1000</f>
        <v>25300.878638490416</v>
      </c>
      <c r="AY37" s="68">
        <f>'[27]3.3 Assets (RAB)'!$C38/1000</f>
        <v>23088.577541083727</v>
      </c>
      <c r="AZ37" s="68">
        <f>('[28]3.3 Assets (RAB)'!$C38)/1000</f>
        <v>9896.8467072416843</v>
      </c>
      <c r="BA37" s="69"/>
      <c r="BB37" s="67">
        <f>'[20]4. Assets (RAB)'!D50+'[20]4. Assets (RAB)'!D58</f>
        <v>5769.0370000000003</v>
      </c>
      <c r="BC37" s="67">
        <f>'[20]4. Assets (RAB)'!E50+'[20]4. Assets (RAB)'!E58</f>
        <v>7112.9000000000005</v>
      </c>
      <c r="BD37" s="67">
        <f>'[20]4. Assets (RAB)'!F50+'[20]4. Assets (RAB)'!F58</f>
        <v>5994.8980000000001</v>
      </c>
      <c r="BE37" s="67">
        <f>'[20]4. Assets (RAB)'!G50+'[20]4. Assets (RAB)'!G58</f>
        <v>8274.8970000000008</v>
      </c>
      <c r="BF37" s="67">
        <f>'[20]4. Assets (RAB)'!H50+'[20]4. Assets (RAB)'!H58</f>
        <v>4498.8389999999999</v>
      </c>
      <c r="BG37" s="67">
        <f>'[20]4. Assets (RAB)'!I50+'[20]4. Assets (RAB)'!I58</f>
        <v>5465.5630000000001</v>
      </c>
      <c r="BH37" s="67">
        <f>'[20]4. Assets (RAB)'!J50+'[20]4. Assets (RAB)'!J58</f>
        <v>6455.7869999999994</v>
      </c>
      <c r="BI37" s="67">
        <f>'[20]4. Assets (RAB)'!K50+'[20]4. Assets (RAB)'!K58</f>
        <v>4615.1440000000002</v>
      </c>
      <c r="BJ37" s="67">
        <f>'[21]3.3 Assets (RAB)'!D51+'[21]3.3 Assets (RAB)'!D59</f>
        <v>5789.3554860166623</v>
      </c>
      <c r="BK37" s="67">
        <f>('[22]3.3 Assets (RAB)'!E56+'[22]3.3 Assets (RAB)'!E64)/1000</f>
        <v>6529.9736576018222</v>
      </c>
      <c r="BL37" s="67">
        <f>('[23]3.3 Assets (RAB)'!$C$52+'[23]3.3 Assets (RAB)'!$C$59)/1000</f>
        <v>7852.7251210831719</v>
      </c>
      <c r="BM37" s="67">
        <f>('[24]3.3 Assets (RAB) (2)'!C57+'[24]3.3 Assets (RAB) (2)'!C65)/1000</f>
        <v>4642.9760033039274</v>
      </c>
      <c r="BN37" s="68">
        <f>('[25]3.3 Assets (RAB)'!$C$52+'[25]3.3 Assets (RAB)'!$C$59)/1000</f>
        <v>7079.4127925530211</v>
      </c>
      <c r="BO37" s="68">
        <f>('[26]3.3 Assets (RAB)'!$C$52+'[26]3.3 Assets (RAB)'!$C$59)/1000</f>
        <v>6916.1341735884562</v>
      </c>
      <c r="BP37" s="68">
        <f>'[27]3.3 Assets (RAB)'!$C52/1000+'[27]3.3 Assets (RAB)'!$C59/1000</f>
        <v>5818.7353944791757</v>
      </c>
      <c r="BQ37" s="67">
        <f>('[28]3.3 Assets (RAB)'!$C52+'[28]3.3 Assets (RAB)'!$C59)/1000</f>
        <v>2796.4143109581892</v>
      </c>
    </row>
    <row r="38" spans="1:69" x14ac:dyDescent="0.35">
      <c r="A38" s="46" t="s">
        <v>51</v>
      </c>
      <c r="B38" s="57" t="s">
        <v>113</v>
      </c>
      <c r="C38" s="67">
        <f>'[20]4. Assets (RAB)'!D19</f>
        <v>-31740.31</v>
      </c>
      <c r="D38" s="67">
        <f>'[20]4. Assets (RAB)'!E19</f>
        <v>-32651.483</v>
      </c>
      <c r="E38" s="67">
        <f>'[20]4. Assets (RAB)'!F19</f>
        <v>-37104.580999999998</v>
      </c>
      <c r="F38" s="67">
        <f>'[20]4. Assets (RAB)'!G19</f>
        <v>-35826.807999999997</v>
      </c>
      <c r="G38" s="67">
        <f>'[20]4. Assets (RAB)'!H19</f>
        <v>-37267.500999999997</v>
      </c>
      <c r="H38" s="67">
        <f>'[20]4. Assets (RAB)'!I19</f>
        <v>-38389.313000000002</v>
      </c>
      <c r="I38" s="67">
        <f>'[20]4. Assets (RAB)'!J19</f>
        <v>-39621.940999999999</v>
      </c>
      <c r="J38" s="67">
        <f>'[20]4. Assets (RAB)'!K19</f>
        <v>-41608.911</v>
      </c>
      <c r="K38" s="67">
        <f>'[21]3.3 Assets (RAB)'!D20</f>
        <v>-43174.973655753478</v>
      </c>
      <c r="L38" s="67">
        <f>'[22]3.3 Assets (RAB)'!E25/1000</f>
        <v>-44704.315255265305</v>
      </c>
      <c r="M38" s="67">
        <f>'[23]3.3 Assets (RAB)'!$C$25/1000</f>
        <v>-46186.169594718303</v>
      </c>
      <c r="N38" s="67">
        <f>'[24]3.3 Assets (RAB) (2)'!C26/1000</f>
        <v>-47221.126086222175</v>
      </c>
      <c r="O38" s="68">
        <f>'[25]3.3 Assets (RAB)'!$C$25/1000</f>
        <v>-47852.793987760051</v>
      </c>
      <c r="P38" s="68">
        <f>'[26]3.3 Assets (RAB)'!$C$25/1000</f>
        <v>-49001.723616876843</v>
      </c>
      <c r="Q38" s="68">
        <f>'[27]3.3 Assets (RAB)'!$C$25/1000</f>
        <v>-50252.41385030534</v>
      </c>
      <c r="R38" s="68">
        <f>('[28]3.3 Assets (RAB)'!$C25)/1000</f>
        <v>-51317.496720204625</v>
      </c>
      <c r="T38" s="67">
        <f>'[20]4. Assets (RAB)'!D27</f>
        <v>-1300.386</v>
      </c>
      <c r="U38" s="67">
        <f>'[20]4. Assets (RAB)'!E27</f>
        <v>-1336</v>
      </c>
      <c r="V38" s="67">
        <f>'[20]4. Assets (RAB)'!F27</f>
        <v>-1429.3140000000001</v>
      </c>
      <c r="W38" s="67">
        <f>'[20]4. Assets (RAB)'!G27</f>
        <v>-1364.25</v>
      </c>
      <c r="X38" s="67">
        <f>'[20]4. Assets (RAB)'!H27</f>
        <v>-1391.921</v>
      </c>
      <c r="Y38" s="67">
        <f>'[20]4. Assets (RAB)'!I27</f>
        <v>-1420.5229999999999</v>
      </c>
      <c r="Z38" s="67">
        <f>'[20]4. Assets (RAB)'!J27</f>
        <v>-1406.9369999999999</v>
      </c>
      <c r="AA38" s="67">
        <f>'[20]4. Assets (RAB)'!K27</f>
        <v>-1423.8019999999999</v>
      </c>
      <c r="AB38" s="67">
        <f>'[21]3.3 Assets (RAB)'!D28</f>
        <v>-1477.3907566122475</v>
      </c>
      <c r="AC38" s="67">
        <f>'[22]3.3 Assets (RAB)'!E33/1000</f>
        <v>-1493.3615009887001</v>
      </c>
      <c r="AD38" s="67">
        <f>'[23]3.3 Assets (RAB)'!$C$32/1000</f>
        <v>-1506.9261252392848</v>
      </c>
      <c r="AE38" s="67">
        <f>'[24]3.3 Assets (RAB) (2)'!C34/1000</f>
        <v>-1513.2560335584478</v>
      </c>
      <c r="AF38" s="68">
        <f>'[25]3.3 Assets (RAB)'!$C$32/1000</f>
        <v>-1490.8823232586265</v>
      </c>
      <c r="AG38" s="68">
        <f>'[26]3.3 Assets (RAB)'!$C$32/1000</f>
        <v>-1490.1236119051832</v>
      </c>
      <c r="AH38" s="68">
        <f>'[27]3.3 Assets (RAB)'!$C32/1000</f>
        <v>-1514.1148189722546</v>
      </c>
      <c r="AI38" s="68">
        <f>('[28]3.3 Assets (RAB)'!$C32)/1000</f>
        <v>-1514.4624578492394</v>
      </c>
      <c r="AK38" s="67">
        <f>'[20]4. Assets (RAB)'!D35</f>
        <v>-33077.703999999998</v>
      </c>
      <c r="AL38" s="67">
        <f>'[20]4. Assets (RAB)'!E35</f>
        <v>-35308.93</v>
      </c>
      <c r="AM38" s="67">
        <f>'[20]4. Assets (RAB)'!F35</f>
        <v>-39950.266000000003</v>
      </c>
      <c r="AN38" s="67">
        <f>'[20]4. Assets (RAB)'!G35</f>
        <v>-39580.178999999996</v>
      </c>
      <c r="AO38" s="67">
        <f>'[20]4. Assets (RAB)'!H35</f>
        <v>-41600.817000000003</v>
      </c>
      <c r="AP38" s="67">
        <f>'[20]4. Assets (RAB)'!I35</f>
        <v>-43524.779000000002</v>
      </c>
      <c r="AQ38" s="67">
        <f>'[20]4. Assets (RAB)'!J35</f>
        <v>-46254.006000000001</v>
      </c>
      <c r="AR38" s="67">
        <f>'[20]4. Assets (RAB)'!K35</f>
        <v>-48859.072</v>
      </c>
      <c r="AS38" s="67">
        <f>'[21]3.3 Assets (RAB)'!D36</f>
        <v>-52043.994732607534</v>
      </c>
      <c r="AT38" s="67">
        <f>'[22]3.3 Assets (RAB)'!E41/1000</f>
        <v>-58704.257040862205</v>
      </c>
      <c r="AU38" s="67">
        <f>'[23]3.3 Assets (RAB)'!$C$39/1000</f>
        <v>-62031.532721132804</v>
      </c>
      <c r="AV38" s="67">
        <f>'[24]3.3 Assets (RAB) (2)'!C42/1000</f>
        <v>-64280.385065028611</v>
      </c>
      <c r="AW38" s="68">
        <f>'[25]3.3 Assets (RAB)'!$C$39/1000</f>
        <v>-67115.212484725707</v>
      </c>
      <c r="AX38" s="68">
        <f>'[26]3.3 Assets (RAB)'!$C$39/1000</f>
        <v>-60541.172401442702</v>
      </c>
      <c r="AY38" s="68">
        <f>'[27]3.3 Assets (RAB)'!$C39/1000</f>
        <v>-64292.70641815188</v>
      </c>
      <c r="AZ38" s="68">
        <f>('[28]3.3 Assets (RAB)'!$C39)/1000</f>
        <v>-62683.2065807158</v>
      </c>
      <c r="BA38" s="69"/>
      <c r="BB38" s="67">
        <f>'[20]4. Assets (RAB)'!D51+'[20]4. Assets (RAB)'!D59</f>
        <v>-20162.544999999998</v>
      </c>
      <c r="BC38" s="67">
        <f>'[20]4. Assets (RAB)'!E51+'[20]4. Assets (RAB)'!E59</f>
        <v>-22422.616000000002</v>
      </c>
      <c r="BD38" s="67">
        <f>'[20]4. Assets (RAB)'!F51+'[20]4. Assets (RAB)'!F59</f>
        <v>-24528.277999999998</v>
      </c>
      <c r="BE38" s="67">
        <f>'[20]4. Assets (RAB)'!G51+'[20]4. Assets (RAB)'!G59</f>
        <v>-30354.583000000002</v>
      </c>
      <c r="BF38" s="67">
        <f>'[20]4. Assets (RAB)'!H51+'[20]4. Assets (RAB)'!H59</f>
        <v>-32613.201000000001</v>
      </c>
      <c r="BG38" s="67">
        <f>'[20]4. Assets (RAB)'!I51+'[20]4. Assets (RAB)'!I59</f>
        <v>-35554.296999999999</v>
      </c>
      <c r="BH38" s="67">
        <f>'[20]4. Assets (RAB)'!J51+'[20]4. Assets (RAB)'!J59</f>
        <v>-36465.168000000005</v>
      </c>
      <c r="BI38" s="67">
        <f>'[20]4. Assets (RAB)'!K51+'[20]4. Assets (RAB)'!K59</f>
        <v>-37740.224000000002</v>
      </c>
      <c r="BJ38" s="67">
        <f>'[21]3.3 Assets (RAB)'!D52+'[21]3.3 Assets (RAB)'!D60</f>
        <v>-30731.817033713116</v>
      </c>
      <c r="BK38" s="67">
        <f>('[22]3.3 Assets (RAB)'!E57+'[22]3.3 Assets (RAB)'!E65)/1000</f>
        <v>-40775.80219149078</v>
      </c>
      <c r="BL38" s="67">
        <f>('[23]3.3 Assets (RAB)'!$C$53+'[23]3.3 Assets (RAB)'!$C$60)/1000</f>
        <v>-42889.354926827815</v>
      </c>
      <c r="BM38" s="67">
        <f>('[24]3.3 Assets (RAB) (2)'!C58+'[24]3.3 Assets (RAB) (2)'!C66)/1000</f>
        <v>-48216.273054302175</v>
      </c>
      <c r="BN38" s="68">
        <f>('[25]3.3 Assets (RAB)'!$C$53+'[25]3.3 Assets (RAB)'!$C$60)/1000</f>
        <v>-54447.291692361039</v>
      </c>
      <c r="BO38" s="68">
        <f>('[26]3.3 Assets (RAB)'!$C$53+'[26]3.3 Assets (RAB)'!$C$60)/1000</f>
        <v>-63313.804204148451</v>
      </c>
      <c r="BP38" s="68">
        <f>'[27]3.3 Assets (RAB)'!$C53/1000+'[27]3.3 Assets (RAB)'!$C60/1000</f>
        <v>-66610.442156694451</v>
      </c>
      <c r="BQ38" s="67">
        <f>('[28]3.3 Assets (RAB)'!$C53+'[28]3.3 Assets (RAB)'!$C60)/1000</f>
        <v>-70505.006926390633</v>
      </c>
    </row>
    <row r="39" spans="1:69" x14ac:dyDescent="0.35">
      <c r="A39" s="46" t="s">
        <v>52</v>
      </c>
      <c r="B39" s="58"/>
      <c r="C39" s="67">
        <f>'[20]4. Assets (RAB)'!D20</f>
        <v>-5101.7049999999999</v>
      </c>
      <c r="D39" s="67">
        <f>'[20]4. Assets (RAB)'!E20</f>
        <v>-1703.1949999999999</v>
      </c>
      <c r="E39" s="67">
        <f>'[20]4. Assets (RAB)'!F20</f>
        <v>-9048.89</v>
      </c>
      <c r="F39" s="67">
        <f>'[20]4. Assets (RAB)'!G20</f>
        <v>1103.8720000000001</v>
      </c>
      <c r="G39" s="67">
        <f>'[20]4. Assets (RAB)'!H20</f>
        <v>-15984.949000000001</v>
      </c>
      <c r="H39" s="67">
        <f>'[20]4. Assets (RAB)'!I20</f>
        <v>-11502.204</v>
      </c>
      <c r="I39" s="67">
        <f>'[20]4. Assets (RAB)'!J20</f>
        <v>-8219.9410000000007</v>
      </c>
      <c r="J39" s="67">
        <f>'[20]4. Assets (RAB)'!K20</f>
        <v>-18551.235000000001</v>
      </c>
      <c r="K39" s="67">
        <f>'[21]3.3 Assets (RAB)'!D21</f>
        <v>-13925.430093366869</v>
      </c>
      <c r="L39" s="67">
        <f>'[22]3.3 Assets (RAB)'!E26/1000</f>
        <v>-21424.975809807103</v>
      </c>
      <c r="M39" s="67">
        <f t="shared" ref="M39:R39" si="61">M37+M38</f>
        <v>-21241.131738818931</v>
      </c>
      <c r="N39" s="67">
        <f t="shared" si="61"/>
        <v>-33328.121883571803</v>
      </c>
      <c r="O39" s="68">
        <f t="shared" si="61"/>
        <v>-28326.273763043624</v>
      </c>
      <c r="P39" s="68">
        <f t="shared" si="61"/>
        <v>-28920.122209710473</v>
      </c>
      <c r="Q39" s="68">
        <f t="shared" si="61"/>
        <v>-32742.747664820043</v>
      </c>
      <c r="R39" s="68">
        <f t="shared" si="61"/>
        <v>-44146.148656948681</v>
      </c>
      <c r="T39" s="67">
        <f>'[20]4. Assets (RAB)'!D28</f>
        <v>-209.01499999999999</v>
      </c>
      <c r="U39" s="67">
        <f>'[20]4. Assets (RAB)'!E28</f>
        <v>-69.69</v>
      </c>
      <c r="V39" s="67">
        <f>'[20]4. Assets (RAB)'!F28</f>
        <v>-348.57400000000001</v>
      </c>
      <c r="W39" s="67">
        <f>'[20]4. Assets (RAB)'!G28</f>
        <v>42.033999999999999</v>
      </c>
      <c r="X39" s="67">
        <f>'[20]4. Assets (RAB)'!H28</f>
        <v>-597.029</v>
      </c>
      <c r="Y39" s="67">
        <f>'[20]4. Assets (RAB)'!I28</f>
        <v>-425.61700000000002</v>
      </c>
      <c r="Z39" s="67">
        <f>'[20]4. Assets (RAB)'!J28</f>
        <v>-291.88200000000001</v>
      </c>
      <c r="AA39" s="67">
        <f>'[20]4. Assets (RAB)'!K28</f>
        <v>-634.79899999999998</v>
      </c>
      <c r="AB39" s="67">
        <f>'[21]3.3 Assets (RAB)'!D29</f>
        <v>-476.50988430999655</v>
      </c>
      <c r="AC39" s="67">
        <f>'[22]3.3 Assets (RAB)'!E34/1000</f>
        <v>-715.70795461880198</v>
      </c>
      <c r="AD39" s="67">
        <f t="shared" ref="AD39:AI39" si="62">AD37+AD38</f>
        <v>-693.03899041101749</v>
      </c>
      <c r="AE39" s="67">
        <f t="shared" si="62"/>
        <v>-1068.038518086116</v>
      </c>
      <c r="AF39" s="68">
        <f t="shared" si="62"/>
        <v>-882.52194527885626</v>
      </c>
      <c r="AG39" s="68">
        <f t="shared" si="62"/>
        <v>-879.44981896577087</v>
      </c>
      <c r="AH39" s="68">
        <f t="shared" si="62"/>
        <v>-986.54523543592882</v>
      </c>
      <c r="AI39" s="68">
        <f t="shared" si="62"/>
        <v>-1302.8243595767078</v>
      </c>
      <c r="AK39" s="67">
        <f>'[20]4. Assets (RAB)'!D36</f>
        <v>-15521.563</v>
      </c>
      <c r="AL39" s="67">
        <f>'[20]4. Assets (RAB)'!E36</f>
        <v>-14523.887000000001</v>
      </c>
      <c r="AM39" s="67">
        <f>'[20]4. Assets (RAB)'!F36</f>
        <v>-20351.897000000001</v>
      </c>
      <c r="AN39" s="67">
        <f>'[20]4. Assets (RAB)'!G36</f>
        <v>-10084.412</v>
      </c>
      <c r="AO39" s="67">
        <f>'[20]4. Assets (RAB)'!H36</f>
        <v>-24423.56</v>
      </c>
      <c r="AP39" s="67">
        <f>'[20]4. Assets (RAB)'!I36</f>
        <v>-21317.432000000001</v>
      </c>
      <c r="AQ39" s="67">
        <f>'[20]4. Assets (RAB)'!J36</f>
        <v>-18830.647000000001</v>
      </c>
      <c r="AR39" s="67">
        <f>'[20]4. Assets (RAB)'!K36</f>
        <v>-28693.723999999998</v>
      </c>
      <c r="AS39" s="67">
        <f>'[21]3.3 Assets (RAB)'!D37</f>
        <v>-25251.74684665426</v>
      </c>
      <c r="AT39" s="67">
        <f>'[22]3.3 Assets (RAB)'!E42/1000</f>
        <v>-32913.162207725603</v>
      </c>
      <c r="AU39" s="67">
        <f t="shared" ref="AU39:AZ39" si="63">AU37+AU38</f>
        <v>-33263.12384795137</v>
      </c>
      <c r="AV39" s="67">
        <f t="shared" si="63"/>
        <v>-48006.732155569392</v>
      </c>
      <c r="AW39" s="68">
        <f t="shared" si="63"/>
        <v>-42805.425487952249</v>
      </c>
      <c r="AX39" s="68">
        <f t="shared" si="63"/>
        <v>-35240.293762952286</v>
      </c>
      <c r="AY39" s="68">
        <f t="shared" si="63"/>
        <v>-41204.128877068157</v>
      </c>
      <c r="AZ39" s="68">
        <f t="shared" si="63"/>
        <v>-52786.359873474117</v>
      </c>
      <c r="BA39" s="69"/>
      <c r="BB39" s="67">
        <f>'[20]4. Assets (RAB)'!D52+'[20]4. Assets (RAB)'!D60</f>
        <v>-14393.508</v>
      </c>
      <c r="BC39" s="67">
        <f>'[20]4. Assets (RAB)'!E52+'[20]4. Assets (RAB)'!E60</f>
        <v>-15309.716</v>
      </c>
      <c r="BD39" s="67">
        <f>'[20]4. Assets (RAB)'!F52+'[20]4. Assets (RAB)'!F60</f>
        <v>-18533.379999999997</v>
      </c>
      <c r="BE39" s="67">
        <f>'[20]4. Assets (RAB)'!G52+'[20]4. Assets (RAB)'!G60</f>
        <v>-22079.686000000002</v>
      </c>
      <c r="BF39" s="67">
        <f>'[20]4. Assets (RAB)'!H52+'[20]4. Assets (RAB)'!H60</f>
        <v>-28114.361999999997</v>
      </c>
      <c r="BG39" s="67">
        <f>'[20]4. Assets (RAB)'!I52+'[20]4. Assets (RAB)'!I60</f>
        <v>-30088.735000000001</v>
      </c>
      <c r="BH39" s="67">
        <f>'[20]4. Assets (RAB)'!J52+'[20]4. Assets (RAB)'!J60</f>
        <v>-30009.381000000001</v>
      </c>
      <c r="BI39" s="67">
        <f>'[20]4. Assets (RAB)'!K52+'[20]4. Assets (RAB)'!K60</f>
        <v>-33125.08</v>
      </c>
      <c r="BJ39" s="67">
        <f>'[21]3.3 Assets (RAB)'!D53+'[21]3.3 Assets (RAB)'!D61</f>
        <v>-24942.461547696454</v>
      </c>
      <c r="BK39" s="67">
        <f>('[22]3.3 Assets (RAB)'!E58+'[22]3.3 Assets (RAB)'!E66)/1000</f>
        <v>-34245.828533888955</v>
      </c>
      <c r="BL39" s="67">
        <f t="shared" ref="BL39:BQ39" si="64">BL37+BL38</f>
        <v>-35036.62980574464</v>
      </c>
      <c r="BM39" s="67">
        <f t="shared" si="64"/>
        <v>-43573.297050998248</v>
      </c>
      <c r="BN39" s="68">
        <f t="shared" si="64"/>
        <v>-47367.87889980802</v>
      </c>
      <c r="BO39" s="68">
        <f t="shared" si="64"/>
        <v>-56397.670030559995</v>
      </c>
      <c r="BP39" s="68">
        <f t="shared" si="64"/>
        <v>-60791.706762215275</v>
      </c>
      <c r="BQ39" s="68">
        <f t="shared" si="64"/>
        <v>-67708.592615432441</v>
      </c>
    </row>
    <row r="40" spans="1:69" x14ac:dyDescent="0.35">
      <c r="A40" s="46" t="s">
        <v>53</v>
      </c>
      <c r="B40" s="57" t="s">
        <v>114</v>
      </c>
      <c r="C40" s="67">
        <f>'[20]4. Assets (RAB)'!D21</f>
        <v>4577.1469999999999</v>
      </c>
      <c r="D40" s="67">
        <f>'[20]4. Assets (RAB)'!E21</f>
        <v>1216.0630000000001</v>
      </c>
      <c r="E40" s="67">
        <f>'[20]4. Assets (RAB)'!F21</f>
        <v>6544.5659999999998</v>
      </c>
      <c r="F40" s="67">
        <f>'[20]4. Assets (RAB)'!G21</f>
        <v>5659.4409999999998</v>
      </c>
      <c r="G40" s="67">
        <f>'[20]4. Assets (RAB)'!H21</f>
        <v>19702.918000000001</v>
      </c>
      <c r="H40" s="67">
        <f>'[20]4. Assets (RAB)'!I21</f>
        <v>9477.0040000000008</v>
      </c>
      <c r="I40" s="67">
        <f>'[20]4. Assets (RAB)'!J21</f>
        <v>42512.173999999999</v>
      </c>
      <c r="J40" s="67">
        <f>'[20]4. Assets (RAB)'!K21</f>
        <v>39393.686999999998</v>
      </c>
      <c r="K40" s="67">
        <f>'[21]3.3 Assets (RAB)'!D22</f>
        <v>28826.301785048123</v>
      </c>
      <c r="L40" s="67">
        <f>'[22]3.3 Assets (RAB)'!E27/1000</f>
        <v>25210.545351914101</v>
      </c>
      <c r="M40" s="67">
        <f>'[23]3.3 Assets (RAB)'!$C$26/1000</f>
        <v>19174.674742733867</v>
      </c>
      <c r="N40" s="67">
        <f>'[24]3.3 Assets (RAB) (2)'!C27/1000</f>
        <v>22477.01879972218</v>
      </c>
      <c r="O40" s="68">
        <f>'[25]3.3 Assets (RAB)'!$C$26/1000</f>
        <v>25506.758784548438</v>
      </c>
      <c r="P40" s="68">
        <f>'[26]3.3 Assets (RAB)'!$C$26/1000</f>
        <v>9611.1451344134693</v>
      </c>
      <c r="Q40" s="68">
        <f>'[27]3.3 Assets (RAB)'!$C26/1000</f>
        <v>21237.541551301099</v>
      </c>
      <c r="R40" s="68">
        <f>('[28]3.3 Assets (RAB)'!$C$26)/1000</f>
        <v>30142.763427366412</v>
      </c>
      <c r="T40" s="67">
        <f>'[20]4. Assets (RAB)'!D29</f>
        <v>0</v>
      </c>
      <c r="U40" s="67">
        <f>'[20]4. Assets (RAB)'!E29</f>
        <v>0</v>
      </c>
      <c r="V40" s="67">
        <f>'[20]4. Assets (RAB)'!F29</f>
        <v>0</v>
      </c>
      <c r="W40" s="67">
        <f>'[20]4. Assets (RAB)'!G29</f>
        <v>0</v>
      </c>
      <c r="X40" s="67">
        <f>'[20]4. Assets (RAB)'!H29</f>
        <v>0</v>
      </c>
      <c r="Y40" s="67">
        <f>'[20]4. Assets (RAB)'!I29</f>
        <v>0</v>
      </c>
      <c r="Z40" s="67">
        <f>'[20]4. Assets (RAB)'!J29</f>
        <v>0</v>
      </c>
      <c r="AA40" s="67">
        <f>'[20]4. Assets (RAB)'!K29</f>
        <v>0</v>
      </c>
      <c r="AB40" s="67">
        <f>'[21]3.3 Assets (RAB)'!D30</f>
        <v>0</v>
      </c>
      <c r="AC40" s="67">
        <f>'[22]3.3 Assets (RAB)'!E35/1000</f>
        <v>0</v>
      </c>
      <c r="AD40" s="67">
        <f>'[23]3.3 Assets (RAB)'!$C$33/1000</f>
        <v>0</v>
      </c>
      <c r="AE40" s="67">
        <v>0</v>
      </c>
      <c r="AF40" s="68">
        <f>'[25]3.3 Assets (RAB)'!$C$33/1000</f>
        <v>0</v>
      </c>
      <c r="AG40" s="68">
        <f>'[26]3.3 Assets (RAB)'!$C$33/1000</f>
        <v>0</v>
      </c>
      <c r="AH40" s="68">
        <f>'[27]3.3 Assets (RAB)'!$C33/1000</f>
        <v>0</v>
      </c>
      <c r="AI40" s="68">
        <f>('[28]3.3 Assets (RAB)'!$C$33)/1000</f>
        <v>0</v>
      </c>
      <c r="AK40" s="67">
        <f>'[20]4. Assets (RAB)'!D37</f>
        <v>27818.571</v>
      </c>
      <c r="AL40" s="67">
        <f>'[20]4. Assets (RAB)'!E37</f>
        <v>53648.053999999996</v>
      </c>
      <c r="AM40" s="67">
        <f>'[20]4. Assets (RAB)'!F37</f>
        <v>58782.603999999999</v>
      </c>
      <c r="AN40" s="67">
        <f>'[20]4. Assets (RAB)'!G37</f>
        <v>24392.053</v>
      </c>
      <c r="AO40" s="67">
        <f>'[20]4. Assets (RAB)'!H37</f>
        <v>46207.500999999997</v>
      </c>
      <c r="AP40" s="67">
        <f>'[20]4. Assets (RAB)'!I37</f>
        <v>68956.289000000004</v>
      </c>
      <c r="AQ40" s="67">
        <f>'[20]4. Assets (RAB)'!J37</f>
        <v>50930.584000000003</v>
      </c>
      <c r="AR40" s="67">
        <f>'[20]4. Assets (RAB)'!K37</f>
        <v>92033.808999999994</v>
      </c>
      <c r="AS40" s="67">
        <f>'[21]3.3 Assets (RAB)'!D38</f>
        <v>94519.083997227077</v>
      </c>
      <c r="AT40" s="67">
        <f>'[22]3.3 Assets (RAB)'!E43/1000</f>
        <v>86230.924020260791</v>
      </c>
      <c r="AU40" s="67">
        <f>'[23]3.3 Assets (RAB)'!$C$40/1000</f>
        <v>58241.710752741135</v>
      </c>
      <c r="AV40" s="67">
        <f>'[24]3.3 Assets (RAB) (2)'!$C$43/1000</f>
        <v>55637.703412895855</v>
      </c>
      <c r="AW40" s="68">
        <f>'[25]3.3 Assets (RAB)'!$C$40/1000</f>
        <v>61121.332209127075</v>
      </c>
      <c r="AX40" s="68">
        <f>'[26]3.3 Assets (RAB)'!$C$40/1000</f>
        <v>72877.732385106996</v>
      </c>
      <c r="AY40" s="68">
        <f>'[27]3.3 Assets (RAB)'!$C40/1000</f>
        <v>92036.667999852769</v>
      </c>
      <c r="AZ40" s="68">
        <f>('[28]3.3 Assets (RAB)'!$C$40)/1000</f>
        <v>71234.809080159524</v>
      </c>
      <c r="BA40" s="69"/>
      <c r="BB40" s="67">
        <f>'[20]4. Assets (RAB)'!D53+'[20]4. Assets (RAB)'!D61</f>
        <v>27659.768</v>
      </c>
      <c r="BC40" s="67">
        <f>'[20]4. Assets (RAB)'!E53+'[20]4. Assets (RAB)'!E61</f>
        <v>26843.591</v>
      </c>
      <c r="BD40" s="67">
        <f>'[20]4. Assets (RAB)'!F53+'[20]4. Assets (RAB)'!F61</f>
        <v>43815.552000000003</v>
      </c>
      <c r="BE40" s="67">
        <f>'[20]4. Assets (RAB)'!G53+'[20]4. Assets (RAB)'!G61</f>
        <v>11591.941000000001</v>
      </c>
      <c r="BF40" s="67">
        <f>'[20]4. Assets (RAB)'!H53+'[20]4. Assets (RAB)'!H61</f>
        <v>20641.689000000002</v>
      </c>
      <c r="BG40" s="67">
        <f>'[20]4. Assets (RAB)'!I53+'[20]4. Assets (RAB)'!I61</f>
        <v>32389.126</v>
      </c>
      <c r="BH40" s="67">
        <f>'[20]4. Assets (RAB)'!J53+'[20]4. Assets (RAB)'!J61</f>
        <v>31349.330999999998</v>
      </c>
      <c r="BI40" s="67">
        <f>'[20]4. Assets (RAB)'!K53+'[20]4. Assets (RAB)'!K61</f>
        <v>34663.288</v>
      </c>
      <c r="BJ40" s="67">
        <f>'[21]3.3 Assets (RAB)'!D54+'[21]3.3 Assets (RAB)'!D62</f>
        <v>52984.163539426459</v>
      </c>
      <c r="BK40" s="67">
        <f>('[22]3.3 Assets (RAB)'!E59+'[22]3.3 Assets (RAB)'!E67)/1000</f>
        <v>81512.78088920936</v>
      </c>
      <c r="BL40" s="67">
        <f>('[23]3.3 Assets (RAB)'!$C$54+'[23]3.3 Assets (RAB)'!$C$61)/1000</f>
        <v>55744.432161940858</v>
      </c>
      <c r="BM40" s="67">
        <f>('[24]3.3 Assets (RAB) (2)'!$C$59+'[24]3.3 Assets (RAB) (2)'!$C$67)/1000</f>
        <v>47606.806120555586</v>
      </c>
      <c r="BN40" s="68">
        <f>('[25]3.3 Assets (RAB)'!$C$54+'[25]3.3 Assets (RAB)'!$C$61)/1000</f>
        <v>27096.473139898226</v>
      </c>
      <c r="BO40" s="68">
        <f>('[26]3.3 Assets (RAB)'!$C$54+'[26]3.3 Assets (RAB)'!$C$61)/1000</f>
        <v>37179.825550126727</v>
      </c>
      <c r="BP40" s="68">
        <f>'[27]3.3 Assets (RAB)'!$C54/1000+'[27]3.3 Assets (RAB)'!$C61/1000</f>
        <v>116732.29043268505</v>
      </c>
      <c r="BQ40" s="67">
        <f>('[28]3.3 Assets (RAB)'!$C$54+'[28]3.3 Assets (RAB)'!$C$61)/1000</f>
        <v>47042.474642698537</v>
      </c>
    </row>
    <row r="41" spans="1:69" x14ac:dyDescent="0.35">
      <c r="A41" s="46" t="s">
        <v>54</v>
      </c>
      <c r="B41" s="57" t="s">
        <v>115</v>
      </c>
      <c r="C41" s="67">
        <f>'[20]4. Assets (RAB)'!D22</f>
        <v>0</v>
      </c>
      <c r="D41" s="67">
        <f>'[20]4. Assets (RAB)'!E22</f>
        <v>0</v>
      </c>
      <c r="E41" s="67">
        <f>'[20]4. Assets (RAB)'!F22</f>
        <v>0</v>
      </c>
      <c r="F41" s="67">
        <f>'[20]4. Assets (RAB)'!G22</f>
        <v>0</v>
      </c>
      <c r="G41" s="67">
        <f>'[20]4. Assets (RAB)'!H22</f>
        <v>0</v>
      </c>
      <c r="H41" s="67">
        <f>'[20]4. Assets (RAB)'!I22</f>
        <v>0</v>
      </c>
      <c r="I41" s="67">
        <f>'[20]4. Assets (RAB)'!J22</f>
        <v>0</v>
      </c>
      <c r="J41" s="67">
        <f>'[20]4. Assets (RAB)'!K22</f>
        <v>0</v>
      </c>
      <c r="K41" s="67">
        <f>'[21]3.3 Assets (RAB)'!D23</f>
        <v>0</v>
      </c>
      <c r="L41" s="67">
        <f>'[22]3.3 Assets (RAB)'!E28/1000</f>
        <v>0</v>
      </c>
      <c r="M41" s="67">
        <f>'[23]3.3 Assets (RAB)'!$C$27/1000</f>
        <v>0</v>
      </c>
      <c r="N41" s="68">
        <f>'[24]3.3 Assets (RAB) (2)'!C28/1000</f>
        <v>0</v>
      </c>
      <c r="O41" s="68">
        <f>'[25]3.3 Assets (RAB)'!$C$27/1000</f>
        <v>0</v>
      </c>
      <c r="P41" s="68">
        <f>'[26]3.3 Assets (RAB)'!$C$27/1000</f>
        <v>0</v>
      </c>
      <c r="Q41" s="68">
        <f>'[27]3.3 Assets (RAB)'!$C27/1000</f>
        <v>0</v>
      </c>
      <c r="R41" s="68">
        <f>('[28]3.3 Assets (RAB)'!$C$27)/1000</f>
        <v>0</v>
      </c>
      <c r="T41" s="67">
        <f>'[20]4. Assets (RAB)'!D30</f>
        <v>0</v>
      </c>
      <c r="U41" s="67">
        <f>'[20]4. Assets (RAB)'!E30</f>
        <v>0</v>
      </c>
      <c r="V41" s="67">
        <f>'[20]4. Assets (RAB)'!F30</f>
        <v>0</v>
      </c>
      <c r="W41" s="67">
        <f>'[20]4. Assets (RAB)'!G30</f>
        <v>0</v>
      </c>
      <c r="X41" s="67">
        <f>'[20]4. Assets (RAB)'!H30</f>
        <v>0</v>
      </c>
      <c r="Y41" s="67">
        <f>'[20]4. Assets (RAB)'!I30</f>
        <v>0</v>
      </c>
      <c r="Z41" s="67">
        <f>'[20]4. Assets (RAB)'!J30</f>
        <v>0</v>
      </c>
      <c r="AA41" s="67">
        <f>'[20]4. Assets (RAB)'!K30</f>
        <v>0</v>
      </c>
      <c r="AB41" s="67">
        <f>'[21]3.3 Assets (RAB)'!D31</f>
        <v>0</v>
      </c>
      <c r="AC41" s="67">
        <f>'[22]3.3 Assets (RAB)'!E36/1000</f>
        <v>0</v>
      </c>
      <c r="AD41" s="67">
        <f>'[23]3.3 Assets (RAB)'!$C$34/1000</f>
        <v>0</v>
      </c>
      <c r="AE41" s="67">
        <v>0</v>
      </c>
      <c r="AF41" s="68">
        <f>'[25]3.3 Assets (RAB)'!$C$34/1000</f>
        <v>0</v>
      </c>
      <c r="AG41" s="68">
        <f>'[26]3.3 Assets (RAB)'!$C$34/1000</f>
        <v>0</v>
      </c>
      <c r="AH41" s="68">
        <f>'[27]3.3 Assets (RAB)'!$C34/1000</f>
        <v>0</v>
      </c>
      <c r="AI41" s="68">
        <f>('[28]3.3 Assets (RAB)'!$C$34)/1000</f>
        <v>0</v>
      </c>
      <c r="AK41" s="67">
        <f>'[20]4. Assets (RAB)'!D38</f>
        <v>-786</v>
      </c>
      <c r="AL41" s="67">
        <f>'[20]4. Assets (RAB)'!E38</f>
        <v>0</v>
      </c>
      <c r="AM41" s="67">
        <f>'[20]4. Assets (RAB)'!F38</f>
        <v>0</v>
      </c>
      <c r="AN41" s="67">
        <f>'[20]4. Assets (RAB)'!G38</f>
        <v>0</v>
      </c>
      <c r="AO41" s="67">
        <f>'[20]4. Assets (RAB)'!H38</f>
        <v>0</v>
      </c>
      <c r="AP41" s="67">
        <f>'[20]4. Assets (RAB)'!I38</f>
        <v>-474</v>
      </c>
      <c r="AQ41" s="67">
        <f>'[20]4. Assets (RAB)'!J38</f>
        <v>-968</v>
      </c>
      <c r="AR41" s="67">
        <f>'[20]4. Assets (RAB)'!K38</f>
        <v>-2110.2719999999999</v>
      </c>
      <c r="AS41" s="67">
        <f>'[21]3.3 Assets (RAB)'!D39</f>
        <v>0</v>
      </c>
      <c r="AT41" s="67">
        <f>'[22]3.3 Assets (RAB)'!E44/1000</f>
        <v>0</v>
      </c>
      <c r="AU41" s="67">
        <f>'[23]3.3 Assets (RAB)'!$C$41/1000</f>
        <v>0</v>
      </c>
      <c r="AV41" s="67">
        <v>0</v>
      </c>
      <c r="AW41" s="68">
        <f>'[25]3.3 Assets (RAB)'!$C$41/1000</f>
        <v>-5909.8838599999999</v>
      </c>
      <c r="AX41" s="68">
        <f>'[26]3.3 Assets (RAB)'!$C$41/1000</f>
        <v>-550.0992</v>
      </c>
      <c r="AY41" s="82">
        <f>'[27]3.3 Assets (RAB)'!$C41/1000</f>
        <v>-2451.1126100000001</v>
      </c>
      <c r="AZ41" s="68">
        <f>('[28]3.3 Assets (RAB)'!$C$41)/1000</f>
        <v>0</v>
      </c>
      <c r="BA41" s="69"/>
      <c r="BB41" s="67">
        <f>'[20]4. Assets (RAB)'!D54+'[20]4. Assets (RAB)'!D62</f>
        <v>-791</v>
      </c>
      <c r="BC41" s="67">
        <f>'[20]4. Assets (RAB)'!E54+'[20]4. Assets (RAB)'!E62</f>
        <v>-196.64699999999999</v>
      </c>
      <c r="BD41" s="67">
        <f>'[20]4. Assets (RAB)'!F54+'[20]4. Assets (RAB)'!F62</f>
        <v>-74</v>
      </c>
      <c r="BE41" s="67">
        <f>'[20]4. Assets (RAB)'!G54+'[20]4. Assets (RAB)'!G62</f>
        <v>-682.99099999999999</v>
      </c>
      <c r="BF41" s="67">
        <f>'[20]4. Assets (RAB)'!H54+'[20]4. Assets (RAB)'!H62</f>
        <v>-31.29</v>
      </c>
      <c r="BG41" s="67">
        <f>'[20]4. Assets (RAB)'!I54+'[20]4. Assets (RAB)'!I62</f>
        <v>-150.12899999999999</v>
      </c>
      <c r="BH41" s="67">
        <f>'[20]4. Assets (RAB)'!J54+'[20]4. Assets (RAB)'!J62</f>
        <v>0</v>
      </c>
      <c r="BI41" s="67">
        <f>'[20]4. Assets (RAB)'!K54+'[20]4. Assets (RAB)'!K62</f>
        <v>0</v>
      </c>
      <c r="BJ41" s="67">
        <f>'[21]3.3 Assets (RAB)'!D55+'[21]3.3 Assets (RAB)'!D63</f>
        <v>0</v>
      </c>
      <c r="BK41" s="67">
        <f>('[22]3.3 Assets (RAB)'!E60+'[22]3.3 Assets (RAB)'!E68)/1000</f>
        <v>0</v>
      </c>
      <c r="BL41" s="67">
        <f>('[23]3.3 Assets (RAB)'!$C$55+'[23]3.3 Assets (RAB)'!$C$62)/1000</f>
        <v>0</v>
      </c>
      <c r="BM41" s="67">
        <f>'[24]3.3 Assets (RAB) (2)'!$C$68/1000</f>
        <v>-116.59350000000001</v>
      </c>
      <c r="BN41" s="68">
        <f>('[25]3.3 Assets (RAB)'!$C$55+'[25]3.3 Assets (RAB)'!$C$62)/1000</f>
        <v>-88.023070000000004</v>
      </c>
      <c r="BO41" s="68">
        <f>('[26]3.3 Assets (RAB)'!$C$55+'[26]3.3 Assets (RAB)'!$C$62)/1000</f>
        <v>-73.728929999999991</v>
      </c>
      <c r="BP41" s="68">
        <f>'[27]3.3 Assets (RAB)'!$C55/1000+'[27]3.3 Assets (RAB)'!$C62/1000</f>
        <v>-150.6968270554201</v>
      </c>
      <c r="BQ41" s="67">
        <f>('[28]3.3 Assets (RAB)'!$C$55+'[28]3.3 Assets (RAB)'!$C$62)/1000</f>
        <v>-1175.1993399999999</v>
      </c>
    </row>
    <row r="42" spans="1:69" x14ac:dyDescent="0.35">
      <c r="A42" s="46" t="s">
        <v>55</v>
      </c>
      <c r="B42" s="57" t="s">
        <v>116</v>
      </c>
      <c r="C42" s="67">
        <f>'[20]4. Assets (RAB)'!D23</f>
        <v>946708.61600000004</v>
      </c>
      <c r="D42" s="67">
        <f>'[20]4. Assets (RAB)'!E23</f>
        <v>946221.48400000005</v>
      </c>
      <c r="E42" s="67">
        <f>'[20]4. Assets (RAB)'!F23</f>
        <v>996021.32</v>
      </c>
      <c r="F42" s="67">
        <f>'[20]4. Assets (RAB)'!G23</f>
        <v>1008691.633</v>
      </c>
      <c r="G42" s="67">
        <f>'[20]4. Assets (RAB)'!H23</f>
        <v>1012409.603</v>
      </c>
      <c r="H42" s="67">
        <f>'[20]4. Assets (RAB)'!I23</f>
        <v>1010384.402</v>
      </c>
      <c r="I42" s="67">
        <f>'[20]4. Assets (RAB)'!J23</f>
        <v>1044676.635</v>
      </c>
      <c r="J42" s="67">
        <f>'[20]4. Assets (RAB)'!K23</f>
        <v>1065519.0870000001</v>
      </c>
      <c r="K42" s="67">
        <f>'[21]3.3 Assets (RAB)'!D24</f>
        <v>1073220.7448232267</v>
      </c>
      <c r="L42" s="67">
        <f>'[22]3.3 Assets (RAB)'!E29/1000</f>
        <v>1080984.0947910368</v>
      </c>
      <c r="M42" s="67">
        <f>'[23]3.3 Assets (RAB)'!$C$28/1000</f>
        <v>1078885.1834262141</v>
      </c>
      <c r="N42" s="67">
        <f>'[24]3.3 Assets (RAB) (2)'!C30/1000</f>
        <v>1068100.6562919905</v>
      </c>
      <c r="O42" s="68">
        <f>'[25]3.3 Assets (RAB)'!$C$28/1000</f>
        <v>1065281.1413134951</v>
      </c>
      <c r="P42" s="68">
        <f>'[26]3.3 Assets (RAB)'!$C$28/1000</f>
        <v>1045972.1642381983</v>
      </c>
      <c r="Q42" s="68">
        <f>'[27]3.3 Assets (RAB)'!$C28/1000</f>
        <v>1034466.958124679</v>
      </c>
      <c r="R42" s="68">
        <f>('[28]3.3 Assets (RAB)'!$C$28)/1000</f>
        <v>1020463.5728950965</v>
      </c>
      <c r="T42" s="67">
        <f>'[20]4. Assets (RAB)'!D31</f>
        <v>38786.216999999997</v>
      </c>
      <c r="U42" s="67">
        <f>'[20]4. Assets (RAB)'!E31</f>
        <v>38716.527999999998</v>
      </c>
      <c r="V42" s="67">
        <f>'[20]4. Assets (RAB)'!F31</f>
        <v>38367.953000000001</v>
      </c>
      <c r="W42" s="67">
        <f>'[20]4. Assets (RAB)'!G31</f>
        <v>38409.987999999998</v>
      </c>
      <c r="X42" s="67">
        <f>'[20]4. Assets (RAB)'!H31</f>
        <v>37812.957999999999</v>
      </c>
      <c r="Y42" s="67">
        <f>'[20]4. Assets (RAB)'!I31</f>
        <v>37387.341</v>
      </c>
      <c r="Z42" s="67">
        <f>'[20]4. Assets (RAB)'!J31</f>
        <v>37095.459000000003</v>
      </c>
      <c r="AA42" s="67">
        <f>'[20]4. Assets (RAB)'!K31</f>
        <v>36460.660000000003</v>
      </c>
      <c r="AB42" s="67">
        <f>'[21]3.3 Assets (RAB)'!D32</f>
        <v>35984.150463843514</v>
      </c>
      <c r="AC42" s="67">
        <f>'[22]3.3 Assets (RAB)'!E37/1000</f>
        <v>35268.442509224697</v>
      </c>
      <c r="AD42" s="67">
        <f>'[23]3.3 Assets (RAB)'!$C$35/1000</f>
        <v>34575.403518813691</v>
      </c>
      <c r="AE42" s="67">
        <f>'[24]3.3 Assets (RAB) (2)'!$C$38/1000</f>
        <v>33277.312675493493</v>
      </c>
      <c r="AF42" s="68">
        <f>'[25]3.3 Assets (RAB)'!$C$35/1000</f>
        <v>32394.79073021463</v>
      </c>
      <c r="AG42" s="68">
        <f>'[26]3.3 Assets (RAB)'!$C$35/1000</f>
        <v>31515.340911248859</v>
      </c>
      <c r="AH42" s="68">
        <f>'[27]3.3 Assets (RAB)'!$C35/1000</f>
        <v>30528.795675812929</v>
      </c>
      <c r="AI42" s="68">
        <f>('[28]3.3 Assets (RAB)'!$C$35)/1000</f>
        <v>29225.971316236224</v>
      </c>
      <c r="AK42" s="67">
        <f>'[20]4. Assets (RAB)'!D39</f>
        <v>623385.92700000003</v>
      </c>
      <c r="AL42" s="67">
        <f>'[20]4. Assets (RAB)'!E39</f>
        <v>662510.09400000004</v>
      </c>
      <c r="AM42" s="67">
        <f>'[20]4. Assets (RAB)'!F39</f>
        <v>709528.12800000003</v>
      </c>
      <c r="AN42" s="67">
        <f>'[20]4. Assets (RAB)'!G39</f>
        <v>814692.76800000004</v>
      </c>
      <c r="AO42" s="67">
        <f>'[20]4. Assets (RAB)'!H39</f>
        <v>836476.70900000003</v>
      </c>
      <c r="AP42" s="67">
        <f>'[20]4. Assets (RAB)'!I39</f>
        <v>883641.56599999999</v>
      </c>
      <c r="AQ42" s="67">
        <f>'[20]4. Assets (RAB)'!J39</f>
        <v>914773.50300000003</v>
      </c>
      <c r="AR42" s="67">
        <f>'[20]4. Assets (RAB)'!K39</f>
        <v>976003.31599999999</v>
      </c>
      <c r="AS42" s="67">
        <f>'[21]3.3 Assets (RAB)'!D40</f>
        <v>1079247.4346889234</v>
      </c>
      <c r="AT42" s="67">
        <f>'[22]3.3 Assets (RAB)'!E45/1000</f>
        <v>1246742.0590913154</v>
      </c>
      <c r="AU42" s="67">
        <f>'[23]3.3 Assets (RAB)'!$C$42/1000</f>
        <v>1271609.6380759776</v>
      </c>
      <c r="AV42" s="67">
        <f>'[24]3.3 Assets (RAB) (2)'!$C$46/1000</f>
        <v>1329745.3487235105</v>
      </c>
      <c r="AW42" s="68">
        <f>'[25]3.3 Assets (RAB)'!$C$42/1000</f>
        <v>1342151.3715846855</v>
      </c>
      <c r="AX42" s="68">
        <f>'[26]3.3 Assets (RAB)'!$C$42/1000</f>
        <v>1379238.7110068405</v>
      </c>
      <c r="AY42" s="68">
        <f>'[27]3.3 Assets (RAB)'!$C42/1000</f>
        <v>1427620.137519625</v>
      </c>
      <c r="AZ42" s="68">
        <f>('[28]3.3 Assets (RAB)'!$C$42)/1000</f>
        <v>1446068.5867263102</v>
      </c>
      <c r="BA42" s="69"/>
      <c r="BB42" s="67">
        <f>'[20]4. Assets (RAB)'!D55+'[20]4. Assets (RAB)'!D63</f>
        <v>191316.39300000001</v>
      </c>
      <c r="BC42" s="67">
        <f>'[20]4. Assets (RAB)'!E55+'[20]4. Assets (RAB)'!E63</f>
        <v>202653.62100000001</v>
      </c>
      <c r="BD42" s="67">
        <f>'[20]4. Assets (RAB)'!F55+'[20]4. Assets (RAB)'!F63</f>
        <v>205459.22899999999</v>
      </c>
      <c r="BE42" s="67">
        <f>'[20]4. Assets (RAB)'!G55+'[20]4. Assets (RAB)'!G63</f>
        <v>213373.492</v>
      </c>
      <c r="BF42" s="67">
        <f>'[20]4. Assets (RAB)'!H55+'[20]4. Assets (RAB)'!H63</f>
        <v>205869.52900000001</v>
      </c>
      <c r="BG42" s="67">
        <f>'[20]4. Assets (RAB)'!I55+'[20]4. Assets (RAB)'!I63</f>
        <v>208019.79100000003</v>
      </c>
      <c r="BH42" s="67">
        <f>'[20]4. Assets (RAB)'!J55+'[20]4. Assets (RAB)'!J63</f>
        <v>209359.74099999998</v>
      </c>
      <c r="BI42" s="67">
        <f>'[20]4. Assets (RAB)'!K55+'[20]4. Assets (RAB)'!K63</f>
        <v>210897.95</v>
      </c>
      <c r="BJ42" s="67">
        <f>'[21]3.3 Assets (RAB)'!D56+'[21]3.3 Assets (RAB)'!D64</f>
        <v>222334.63973163837</v>
      </c>
      <c r="BK42" s="67">
        <f>('[22]3.3 Assets (RAB)'!E61+'[22]3.3 Assets (RAB)'!E69)/1000</f>
        <v>349426.64251162345</v>
      </c>
      <c r="BL42" s="67">
        <f>('[23]3.3 Assets (RAB)'!$C$56+'[23]3.3 Assets (RAB)'!$C$63)/1000</f>
        <v>360992.55760313151</v>
      </c>
      <c r="BM42" s="67">
        <f>('[24]3.3 Assets (RAB) (2)'!$C$62+'[24]3.3 Assets (RAB) (2)'!$C$70)/1000</f>
        <v>387243.87975265092</v>
      </c>
      <c r="BN42" s="68">
        <f>('[25]3.3 Assets (RAB)'!$C$56+'[25]3.3 Assets (RAB)'!$C$63)/1000</f>
        <v>366884.45092274109</v>
      </c>
      <c r="BO42" s="68">
        <f>('[26]3.3 Assets (RAB)'!$C$56+'[26]3.3 Assets (RAB)'!$C$63)/1000</f>
        <v>347592.87751230778</v>
      </c>
      <c r="BP42" s="68">
        <f>'[27]3.3 Assets (RAB)'!$C56/1000+'[27]3.3 Assets (RAB)'!$C63/1000</f>
        <v>403382.76435572212</v>
      </c>
      <c r="BQ42" s="67">
        <f>('[28]3.3 Assets (RAB)'!$C$56+'[28]3.3 Assets (RAB)'!$C$63)/1000</f>
        <v>381541.44704298832</v>
      </c>
    </row>
    <row r="43" spans="1:69" s="69" customFormat="1" x14ac:dyDescent="0.35">
      <c r="A43" s="94" t="s">
        <v>109</v>
      </c>
      <c r="B43" s="83"/>
      <c r="C43" s="80">
        <f t="shared" ref="C43:R43" si="65">SUM(C36:C38)+C40+C41-C42</f>
        <v>-1.0000001639127731E-3</v>
      </c>
      <c r="D43" s="80">
        <f t="shared" si="65"/>
        <v>0</v>
      </c>
      <c r="E43" s="80">
        <f t="shared" si="65"/>
        <v>-52304.159999999916</v>
      </c>
      <c r="F43" s="80">
        <f t="shared" si="65"/>
        <v>0</v>
      </c>
      <c r="G43" s="80">
        <f t="shared" si="65"/>
        <v>-1.0000000474974513E-3</v>
      </c>
      <c r="H43" s="80">
        <f t="shared" si="65"/>
        <v>1.0000000474974513E-3</v>
      </c>
      <c r="I43" s="80">
        <f t="shared" si="65"/>
        <v>-1.0000000474974513E-3</v>
      </c>
      <c r="J43" s="80">
        <f t="shared" si="65"/>
        <v>0</v>
      </c>
      <c r="K43" s="80">
        <f t="shared" si="65"/>
        <v>7199.2137839694042</v>
      </c>
      <c r="L43" s="80">
        <f t="shared" si="65"/>
        <v>0</v>
      </c>
      <c r="M43" s="80">
        <f t="shared" si="65"/>
        <v>0</v>
      </c>
      <c r="N43" s="80">
        <f t="shared" si="65"/>
        <v>-7205.7208856770303</v>
      </c>
      <c r="O43" s="80">
        <f t="shared" si="65"/>
        <v>0</v>
      </c>
      <c r="P43" s="80">
        <f t="shared" si="65"/>
        <v>0</v>
      </c>
      <c r="Q43" s="80">
        <f t="shared" si="65"/>
        <v>0</v>
      </c>
      <c r="R43" s="80">
        <f t="shared" si="65"/>
        <v>0</v>
      </c>
      <c r="S43" s="78"/>
      <c r="T43" s="80">
        <f t="shared" ref="T43" si="66">SUM(T36:T38)+T40+T41-T42</f>
        <v>0</v>
      </c>
      <c r="U43" s="80">
        <f t="shared" ref="U43" si="67">SUM(U36:U38)+U40+U41-U42</f>
        <v>0</v>
      </c>
      <c r="V43" s="80">
        <f t="shared" ref="V43" si="68">SUM(V36:V38)+V40+V41-V42</f>
        <v>0</v>
      </c>
      <c r="W43" s="80">
        <f t="shared" ref="W43" si="69">SUM(W36:W38)+W40+W41-W42</f>
        <v>-9.9999999656574801E-4</v>
      </c>
      <c r="X43" s="80">
        <f t="shared" ref="X43" si="70">SUM(X36:X38)+X40+X41-X42</f>
        <v>9.9999999656574801E-4</v>
      </c>
      <c r="Y43" s="80">
        <f t="shared" ref="Y43" si="71">SUM(Y36:Y38)+Y40+Y41-Y42</f>
        <v>0</v>
      </c>
      <c r="Z43" s="80">
        <f t="shared" ref="Z43" si="72">SUM(Z36:Z38)+Z40+Z41-Z42</f>
        <v>0</v>
      </c>
      <c r="AA43" s="80">
        <f t="shared" ref="AA43" si="73">SUM(AA36:AA38)+AA40+AA41-AA42</f>
        <v>0</v>
      </c>
      <c r="AB43" s="80">
        <f t="shared" ref="AB43" si="74">SUM(AB36:AB38)+AB40+AB41-AB42</f>
        <v>0</v>
      </c>
      <c r="AC43" s="80">
        <f t="shared" ref="AC43" si="75">SUM(AC36:AC38)+AC40+AC41-AC42</f>
        <v>0</v>
      </c>
      <c r="AD43" s="80">
        <f t="shared" ref="AD43" si="76">SUM(AD36:AD38)+AD40+AD41-AD42</f>
        <v>0</v>
      </c>
      <c r="AE43" s="80">
        <f t="shared" ref="AE43" si="77">SUM(AE36:AE38)+AE40+AE41-AE42</f>
        <v>0</v>
      </c>
      <c r="AF43" s="80">
        <f t="shared" ref="AF43" si="78">SUM(AF36:AF38)+AF40+AF41-AF42</f>
        <v>0</v>
      </c>
      <c r="AG43" s="80">
        <f t="shared" ref="AG43" si="79">SUM(AG36:AG38)+AG40+AG41-AG42</f>
        <v>0</v>
      </c>
      <c r="AH43" s="80">
        <f t="shared" ref="AH43" si="80">SUM(AH36:AH38)+AH40+AH41-AH42</f>
        <v>0</v>
      </c>
      <c r="AI43" s="80">
        <f t="shared" ref="AI43" si="81">SUM(AI36:AI38)+AI40+AI41-AI42</f>
        <v>0</v>
      </c>
      <c r="AJ43" s="78"/>
      <c r="AK43" s="80">
        <f t="shared" ref="AK43" si="82">SUM(AK36:AK38)+AK40+AK41-AK42</f>
        <v>0</v>
      </c>
      <c r="AL43" s="80">
        <f t="shared" ref="AL43" si="83">SUM(AL36:AL38)+AL40+AL41-AL42</f>
        <v>0</v>
      </c>
      <c r="AM43" s="80">
        <f t="shared" ref="AM43" si="84">SUM(AM36:AM38)+AM40+AM41-AM42</f>
        <v>-8587.3270000000484</v>
      </c>
      <c r="AN43" s="80">
        <f t="shared" ref="AN43" si="85">SUM(AN36:AN38)+AN40+AN41-AN42</f>
        <v>9.9999993108212948E-4</v>
      </c>
      <c r="AO43" s="80">
        <f t="shared" ref="AO43" si="86">SUM(AO36:AO38)+AO40+AO41-AO42</f>
        <v>0</v>
      </c>
      <c r="AP43" s="80">
        <f t="shared" ref="AP43" si="87">SUM(AP36:AP38)+AP40+AP41-AP42</f>
        <v>-9.9999993108212948E-4</v>
      </c>
      <c r="AQ43" s="80">
        <f t="shared" ref="AQ43" si="88">SUM(AQ36:AQ38)+AQ40+AQ41-AQ42</f>
        <v>0</v>
      </c>
      <c r="AR43" s="80">
        <f t="shared" ref="AR43" si="89">SUM(AR36:AR38)+AR40+AR41-AR42</f>
        <v>0</v>
      </c>
      <c r="AS43" s="80">
        <f t="shared" ref="AS43" si="90">SUM(AS36:AS38)+AS40+AS41-AS42</f>
        <v>-33976.78169290768</v>
      </c>
      <c r="AT43" s="80">
        <f t="shared" ref="AT43" si="91">SUM(AT36:AT38)+AT40+AT41-AT42</f>
        <v>0</v>
      </c>
      <c r="AU43" s="80">
        <f t="shared" ref="AU43" si="92">SUM(AU36:AU38)+AU40+AU41-AU42</f>
        <v>0</v>
      </c>
      <c r="AV43" s="80">
        <f t="shared" ref="AV43" si="93">SUM(AV36:AV38)+AV40+AV41-AV42</f>
        <v>-66718.295879340265</v>
      </c>
      <c r="AW43" s="80">
        <f t="shared" ref="AW43" si="94">SUM(AW36:AW38)+AW40+AW41-AW42</f>
        <v>0</v>
      </c>
      <c r="AX43" s="80">
        <f t="shared" ref="AX43" si="95">SUM(AX36:AX38)+AX40+AX41-AX42</f>
        <v>0</v>
      </c>
      <c r="AY43" s="80">
        <f t="shared" ref="AY43" si="96">SUM(AY36:AY38)+AY40+AY41-AY42</f>
        <v>0</v>
      </c>
      <c r="AZ43" s="80">
        <f t="shared" ref="AZ43" si="97">SUM(AZ36:AZ38)+AZ40+AZ41-AZ42</f>
        <v>0</v>
      </c>
      <c r="BA43" s="78"/>
      <c r="BB43" s="80">
        <f t="shared" ref="BB43" si="98">SUM(BB36:BB38)+BB40+BB41-BB42</f>
        <v>-9.9999998928979039E-4</v>
      </c>
      <c r="BC43" s="80">
        <f t="shared" ref="BC43" si="99">SUM(BC36:BC38)+BC40+BC41-BC42</f>
        <v>0</v>
      </c>
      <c r="BD43" s="80">
        <f t="shared" ref="BD43" si="100">SUM(BD36:BD38)+BD40+BD41-BD42</f>
        <v>22402.564000000013</v>
      </c>
      <c r="BE43" s="80">
        <f t="shared" ref="BE43" si="101">SUM(BE36:BE38)+BE40+BE41-BE42</f>
        <v>9.9999996018595994E-4</v>
      </c>
      <c r="BF43" s="80">
        <f t="shared" ref="BF43" si="102">SUM(BF36:BF38)+BF40+BF41-BF42</f>
        <v>0</v>
      </c>
      <c r="BG43" s="80">
        <f t="shared" ref="BG43" si="103">SUM(BG36:BG38)+BG40+BG41-BG42</f>
        <v>9.9999998928979039E-4</v>
      </c>
      <c r="BH43" s="80">
        <f t="shared" ref="BH43" si="104">SUM(BH36:BH38)+BH40+BH41-BH42</f>
        <v>0</v>
      </c>
      <c r="BI43" s="80">
        <f t="shared" ref="BI43" si="105">SUM(BI36:BI38)+BI40+BI41-BI42</f>
        <v>-1.0000000474974513E-3</v>
      </c>
      <c r="BJ43" s="80">
        <f t="shared" ref="BJ43" si="106">SUM(BJ36:BJ38)+BJ40+BJ41-BJ42</f>
        <v>16605.012107841962</v>
      </c>
      <c r="BK43" s="80">
        <f t="shared" ref="BK43" si="107">SUM(BK36:BK38)+BK40+BK41-BK42</f>
        <v>0</v>
      </c>
      <c r="BL43" s="80">
        <f t="shared" ref="BL43" si="108">SUM(BL36:BL38)+BL40+BL41-BL42</f>
        <v>0</v>
      </c>
      <c r="BM43" s="80">
        <f t="shared" ref="BM43" si="109">SUM(BM36:BM38)+BM40+BM41-BM42</f>
        <v>-25154.529642507667</v>
      </c>
      <c r="BN43" s="80">
        <f t="shared" ref="BN43" si="110">SUM(BN36:BN38)+BN40+BN41-BN42</f>
        <v>0</v>
      </c>
      <c r="BO43" s="80">
        <f t="shared" ref="BO43" si="111">SUM(BO36:BO38)+BO40+BO41-BO42</f>
        <v>0</v>
      </c>
      <c r="BP43" s="80">
        <f t="shared" ref="BP43" si="112">SUM(BP36:BP38)+BP40+BP41-BP42</f>
        <v>0</v>
      </c>
      <c r="BQ43" s="80">
        <f t="shared" ref="BQ43" si="113">SUM(BQ36:BQ38)+BQ40+BQ41-BQ42</f>
        <v>0</v>
      </c>
    </row>
    <row r="44" spans="1:69" x14ac:dyDescent="0.35">
      <c r="A44" s="26" t="s">
        <v>58</v>
      </c>
      <c r="B44" s="58"/>
      <c r="C44" s="67">
        <f>'[21]3.2 Opex '!D28-'[21]3.2 Opex '!D27</f>
        <v>61764.624702139656</v>
      </c>
      <c r="D44" s="67">
        <f>'[21]3.2 Opex '!E28-'[21]3.2 Opex '!E27</f>
        <v>61817.594227019435</v>
      </c>
      <c r="E44" s="67">
        <f>'[21]3.2 Opex '!F28-'[21]3.2 Opex '!F27</f>
        <v>58269.389500000005</v>
      </c>
      <c r="F44" s="67">
        <f>'[21]3.2 Opex '!G28-'[21]3.2 Opex '!G27</f>
        <v>77590.490999999995</v>
      </c>
      <c r="G44" s="67">
        <f>'[21]3.2 Opex '!H28-'[21]3.2 Opex '!H27</f>
        <v>80063.390000000014</v>
      </c>
      <c r="H44" s="67">
        <f>'[21]3.2 Opex '!I28-'[21]3.2 Opex '!I27</f>
        <v>75097.619000000006</v>
      </c>
      <c r="I44" s="67">
        <f>'[21]3.2 Opex '!J28-'[21]3.2 Opex '!J27</f>
        <v>72741.886999999988</v>
      </c>
      <c r="J44" s="67">
        <f>'[21]3.2 Opex '!K28-'[21]3.2 Opex '!K27</f>
        <v>76129.812000000005</v>
      </c>
      <c r="K44" s="67">
        <f>'[21]3.2 Opex '!L28-'[21]3.2 Opex '!L27</f>
        <v>82734.26797981601</v>
      </c>
      <c r="L44" s="67">
        <f>('[22]3.2 Operating expenditure'!E60-'[22]3.2 Operating expenditure'!$E$24)/1000</f>
        <v>84644.97681966683</v>
      </c>
      <c r="M44" s="68">
        <f>('[23]3.2 Operating expenditure'!$C$56-'[23]3.2 Operating expenditure'!$C$20)/1000</f>
        <v>89390.247875063069</v>
      </c>
      <c r="N44" s="68">
        <f>('[24]3.2 Operating expenditure'!$C$56-'[24]3.2 Operating expenditure'!$C$20)/1000</f>
        <v>87642.229003035784</v>
      </c>
      <c r="O44" s="68">
        <f>('[25]3.2 Operating expenditure'!$C$56-'[25]3.2 Operating expenditure'!$C$20)/1000</f>
        <v>81805.580155681397</v>
      </c>
      <c r="P44" s="68">
        <f>('[26]3.2 Operating expenditure'!$C$56-'[26]3.2 Operating expenditure'!$C$20)/1000</f>
        <v>86909.794011443286</v>
      </c>
      <c r="Q44" s="68">
        <f>('[27]3.2 Operating expenditure'!$C$56-'[27]3.2 Operating expenditure'!$C$20)/1000</f>
        <v>79623.555988176173</v>
      </c>
      <c r="R44" s="68">
        <f>('[28]3.2 Operating expenditure'!$C$56-'[28]3.2 Operating expenditure'!$C$20)/1000</f>
        <v>72153.170949800013</v>
      </c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8"/>
      <c r="AG44" s="18"/>
      <c r="AH44" s="18"/>
      <c r="AI44" s="18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8"/>
      <c r="AX44" s="18"/>
      <c r="AY44" s="18"/>
      <c r="AZ44" s="77"/>
      <c r="BA44" s="69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69"/>
      <c r="BN44" s="78"/>
      <c r="BO44" s="78"/>
      <c r="BP44" s="78"/>
      <c r="BQ44" s="69"/>
    </row>
    <row r="45" spans="1:69" x14ac:dyDescent="0.35">
      <c r="A45" s="46"/>
      <c r="B45" s="58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8"/>
      <c r="P45" s="18"/>
      <c r="Q45" s="18"/>
      <c r="R45" s="18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8"/>
      <c r="AG45" s="18"/>
      <c r="AH45" s="18"/>
      <c r="AI45" s="18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8"/>
      <c r="AX45" s="18"/>
      <c r="AY45" s="18"/>
      <c r="AZ45" s="18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69" x14ac:dyDescent="0.35">
      <c r="A46" s="81" t="s">
        <v>105</v>
      </c>
      <c r="B46" s="83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7"/>
      <c r="P46" s="77"/>
      <c r="Q46" s="77"/>
      <c r="R46" s="77"/>
    </row>
    <row r="47" spans="1:69" x14ac:dyDescent="0.35">
      <c r="A47" s="69"/>
      <c r="B47" s="83"/>
      <c r="C47" s="69" t="s">
        <v>56</v>
      </c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78"/>
      <c r="P47" s="78"/>
      <c r="Q47" s="78"/>
      <c r="R47" s="78"/>
      <c r="T47" s="69" t="s">
        <v>69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78"/>
      <c r="AG47" s="78"/>
      <c r="AH47" s="78"/>
      <c r="AI47" s="78"/>
      <c r="AK47" s="66" t="s">
        <v>90</v>
      </c>
      <c r="AL47" s="69"/>
      <c r="AM47" s="69"/>
      <c r="AN47" s="69"/>
      <c r="AO47" s="69"/>
      <c r="AP47" s="69"/>
      <c r="AQ47" s="69"/>
      <c r="AR47" s="69"/>
      <c r="AS47" s="69"/>
      <c r="AT47" s="66"/>
      <c r="AU47" s="66"/>
      <c r="AV47" s="66"/>
      <c r="AW47" s="86"/>
      <c r="AX47" s="86"/>
      <c r="AY47" s="86"/>
      <c r="AZ47" s="86"/>
      <c r="BB47" s="26" t="s">
        <v>3</v>
      </c>
    </row>
    <row r="48" spans="1:69" x14ac:dyDescent="0.35">
      <c r="A48" s="69"/>
      <c r="B48" s="83"/>
      <c r="C48" s="63">
        <v>2006</v>
      </c>
      <c r="D48" s="63">
        <v>2007</v>
      </c>
      <c r="E48" s="63">
        <v>2008</v>
      </c>
      <c r="F48" s="63">
        <v>2009</v>
      </c>
      <c r="G48" s="63">
        <v>2010</v>
      </c>
      <c r="H48" s="63">
        <v>2011</v>
      </c>
      <c r="I48" s="63">
        <v>2012</v>
      </c>
      <c r="J48" s="63">
        <v>2013</v>
      </c>
      <c r="K48" s="63">
        <v>2014</v>
      </c>
      <c r="L48" s="63">
        <v>2015</v>
      </c>
      <c r="M48" s="63">
        <v>2016</v>
      </c>
      <c r="N48" s="63">
        <v>2017</v>
      </c>
      <c r="O48" s="65">
        <v>2018</v>
      </c>
      <c r="P48" s="65">
        <v>2019</v>
      </c>
      <c r="Q48" s="65">
        <v>2020</v>
      </c>
      <c r="R48" s="64">
        <v>2021</v>
      </c>
      <c r="S48" s="51"/>
      <c r="T48" s="63">
        <v>2006</v>
      </c>
      <c r="U48" s="63">
        <v>2007</v>
      </c>
      <c r="V48" s="63">
        <v>2008</v>
      </c>
      <c r="W48" s="63">
        <v>2009</v>
      </c>
      <c r="X48" s="63">
        <v>2010</v>
      </c>
      <c r="Y48" s="63">
        <v>2011</v>
      </c>
      <c r="Z48" s="63">
        <v>2012</v>
      </c>
      <c r="AA48" s="63">
        <v>2013</v>
      </c>
      <c r="AB48" s="63">
        <v>2014</v>
      </c>
      <c r="AC48" s="63">
        <v>2015</v>
      </c>
      <c r="AD48" s="63">
        <v>2016</v>
      </c>
      <c r="AE48" s="63">
        <v>2017</v>
      </c>
      <c r="AF48" s="65">
        <v>2018</v>
      </c>
      <c r="AG48" s="65">
        <v>2019</v>
      </c>
      <c r="AH48" s="65">
        <v>2020</v>
      </c>
      <c r="AI48" s="64">
        <v>2021</v>
      </c>
      <c r="AJ48" s="51"/>
      <c r="AK48" s="63">
        <v>2006</v>
      </c>
      <c r="AL48" s="63">
        <v>2007</v>
      </c>
      <c r="AM48" s="63">
        <v>2008</v>
      </c>
      <c r="AN48" s="63">
        <v>2009</v>
      </c>
      <c r="AO48" s="63">
        <v>2010</v>
      </c>
      <c r="AP48" s="63">
        <v>2011</v>
      </c>
      <c r="AQ48" s="63">
        <v>2012</v>
      </c>
      <c r="AR48" s="63">
        <v>2013</v>
      </c>
      <c r="AS48" s="63">
        <v>2014</v>
      </c>
      <c r="AT48" s="63">
        <v>2015</v>
      </c>
      <c r="AU48" s="63">
        <v>2016</v>
      </c>
      <c r="AV48" s="63">
        <v>2017</v>
      </c>
      <c r="AW48" s="65">
        <v>2018</v>
      </c>
      <c r="AX48" s="65">
        <v>2019</v>
      </c>
      <c r="AY48" s="65">
        <v>2020</v>
      </c>
      <c r="AZ48" s="64">
        <v>2021</v>
      </c>
      <c r="BA48" s="51"/>
      <c r="BB48" s="49">
        <v>2006</v>
      </c>
      <c r="BC48" s="49">
        <v>2007</v>
      </c>
      <c r="BD48" s="49">
        <v>2008</v>
      </c>
      <c r="BE48" s="49">
        <v>2009</v>
      </c>
      <c r="BF48" s="49">
        <v>2010</v>
      </c>
      <c r="BG48" s="49">
        <v>2011</v>
      </c>
      <c r="BH48" s="49">
        <v>2012</v>
      </c>
      <c r="BI48" s="49">
        <v>2013</v>
      </c>
      <c r="BJ48" s="49">
        <v>2014</v>
      </c>
      <c r="BK48" s="49">
        <v>2015</v>
      </c>
      <c r="BL48" s="49">
        <v>2016</v>
      </c>
      <c r="BM48" s="49">
        <v>2017</v>
      </c>
      <c r="BN48" s="52">
        <v>2018</v>
      </c>
      <c r="BO48" s="52">
        <v>2019</v>
      </c>
      <c r="BP48" s="52">
        <v>2020</v>
      </c>
      <c r="BQ48" s="50">
        <v>2021</v>
      </c>
    </row>
    <row r="49" spans="1:69" x14ac:dyDescent="0.35">
      <c r="A49" s="66" t="s">
        <v>49</v>
      </c>
      <c r="B49" s="85" t="s">
        <v>111</v>
      </c>
      <c r="C49" s="71">
        <f>'[29]4. Assets (RAB)'!D17</f>
        <v>218188.50644</v>
      </c>
      <c r="D49" s="71">
        <f>'[29]4. Assets (RAB)'!E17</f>
        <v>218504.04961000002</v>
      </c>
      <c r="E49" s="71">
        <f>'[29]4. Assets (RAB)'!F17</f>
        <v>255817.83108000003</v>
      </c>
      <c r="F49" s="71">
        <f>'[29]4. Assets (RAB)'!G17</f>
        <v>274698.35412000003</v>
      </c>
      <c r="G49" s="71">
        <f>'[29]4. Assets (RAB)'!H17</f>
        <v>287358.35591000004</v>
      </c>
      <c r="H49" s="71">
        <f>'[29]4. Assets (RAB)'!I17</f>
        <v>283642.53805000003</v>
      </c>
      <c r="I49" s="71">
        <f>'[29]4. Assets (RAB)'!J17</f>
        <v>390077.14689000003</v>
      </c>
      <c r="J49" s="71">
        <f>'[29]4. Assets (RAB)'!K17</f>
        <v>397538.24843000004</v>
      </c>
      <c r="K49" s="71">
        <f>'[30]3.3 Assets (RAB)'!E23</f>
        <v>400240.55791000003</v>
      </c>
      <c r="L49" s="71">
        <f>'[31]3.3 Assets (RAB)'!E23/1000</f>
        <v>489179.17700000003</v>
      </c>
      <c r="M49" s="67">
        <f>'[32]3.3 Assets (RAB)'!$C$23/1000</f>
        <v>492938.40286633401</v>
      </c>
      <c r="N49" s="67">
        <f>'[33]3.3 Assets (RAB)'!C23</f>
        <v>492933.9060834953</v>
      </c>
      <c r="O49" s="68">
        <f>'[34]3.3 Assets (RAB)'!$C$23/1000</f>
        <v>494021.20228186459</v>
      </c>
      <c r="P49" s="68">
        <f>'[35]3.3 Assets (RAB)'!$C$23/1000</f>
        <v>505841.75445547991</v>
      </c>
      <c r="Q49" s="70">
        <f>'[36]3.3 Assets (RAB)'!$C$23/1000</f>
        <v>460433.52368936158</v>
      </c>
      <c r="R49" s="68">
        <f>('[37]3.3 Assets (RAB)'!$C$23)/1000</f>
        <v>469354.66687876685</v>
      </c>
      <c r="T49" s="67">
        <f>'[29]4. Assets (RAB)'!D25</f>
        <v>7504.0862399999978</v>
      </c>
      <c r="U49" s="67">
        <f>'[29]4. Assets (RAB)'!E25</f>
        <v>9909.4738599999982</v>
      </c>
      <c r="V49" s="67">
        <f>'[29]4. Assets (RAB)'!F25</f>
        <v>11407.890699999998</v>
      </c>
      <c r="W49" s="67">
        <f>'[29]4. Assets (RAB)'!G25</f>
        <v>11057.065929999999</v>
      </c>
      <c r="X49" s="67">
        <f>'[29]4. Assets (RAB)'!H25</f>
        <v>11570.373339999998</v>
      </c>
      <c r="Y49" s="67">
        <f>'[29]4. Assets (RAB)'!I25</f>
        <v>11256.72106</v>
      </c>
      <c r="Z49" s="67">
        <f>'[29]4. Assets (RAB)'!J25</f>
        <v>11206.504360000001</v>
      </c>
      <c r="AA49" s="67">
        <f>'[29]4. Assets (RAB)'!K25</f>
        <v>29919.018309999999</v>
      </c>
      <c r="AB49" s="67">
        <f>'[30]3.3 Assets (RAB)'!E31</f>
        <v>32695.723540000003</v>
      </c>
      <c r="AC49" s="67">
        <f>'[31]3.3 Assets (RAB)'!E31/1000</f>
        <v>31299.745999999999</v>
      </c>
      <c r="AD49" s="67">
        <f>'[32]3.3 Assets (RAB)'!$C$30/1000</f>
        <v>30312.959039999998</v>
      </c>
      <c r="AE49" s="67">
        <f>'[33]3.3 Assets (RAB)'!C30</f>
        <v>29622.477219999997</v>
      </c>
      <c r="AF49" s="68">
        <f>'[34]3.3 Assets (RAB)'!$C$30/1000</f>
        <v>28921.776269063997</v>
      </c>
      <c r="AG49" s="82">
        <f>('[38]3.3 Assets (RAB)'!$C30)/1000</f>
        <v>28201.098519416639</v>
      </c>
      <c r="AH49" s="68">
        <f>'[36]3.3 Assets (RAB)'!$C$30/1000</f>
        <v>27889.364656954065</v>
      </c>
      <c r="AI49" s="68">
        <f>('[37]3.3 Assets (RAB)'!$C$30)/1000</f>
        <v>27437.311562249859</v>
      </c>
      <c r="AK49" s="67">
        <f>'[29]4. Assets (RAB)'!D33</f>
        <v>329431.49356000003</v>
      </c>
      <c r="AL49" s="67">
        <f>'[29]4. Assets (RAB)'!E33</f>
        <v>360889.56277000002</v>
      </c>
      <c r="AM49" s="67">
        <f>'[29]4. Assets (RAB)'!F33</f>
        <v>392235.36446000001</v>
      </c>
      <c r="AN49" s="67">
        <f>'[29]4. Assets (RAB)'!G33</f>
        <v>405633.66619000002</v>
      </c>
      <c r="AO49" s="67">
        <f>'[29]4. Assets (RAB)'!H33</f>
        <v>445024.35699</v>
      </c>
      <c r="AP49" s="67">
        <f>'[29]4. Assets (RAB)'!I33</f>
        <v>469299.82712999999</v>
      </c>
      <c r="AQ49" s="67">
        <f>'[29]4. Assets (RAB)'!J33</f>
        <v>547582.43498999998</v>
      </c>
      <c r="AR49" s="67">
        <f>'[29]4. Assets (RAB)'!K33</f>
        <v>588605.8195000001</v>
      </c>
      <c r="AS49" s="67">
        <f>'[30]3.3 Assets (RAB)'!E39</f>
        <v>636316.80479000008</v>
      </c>
      <c r="AT49" s="67">
        <f>'[31]3.3 Assets (RAB)'!E39/1000</f>
        <v>669750.05900000001</v>
      </c>
      <c r="AU49" s="67">
        <f>'[32]3.3 Assets (RAB)'!$C$37/1000</f>
        <v>668812.469701202</v>
      </c>
      <c r="AV49" s="67">
        <f>'[33]3.3 Assets (RAB)'!C37</f>
        <v>664637.7064136843</v>
      </c>
      <c r="AW49" s="68">
        <f>'[34]3.3 Assets (RAB)'!$C$37/1000</f>
        <v>649129.57541297376</v>
      </c>
      <c r="AX49" s="70">
        <f>'[35]3.3 Assets (RAB)'!$C$37/1000</f>
        <v>572164.99546269223</v>
      </c>
      <c r="AY49" s="70">
        <f>('[39]3.3 Assets (RAB)'!$C$37)/1000</f>
        <v>614563.22622848616</v>
      </c>
      <c r="AZ49" s="68">
        <f>('[37]3.3 Assets (RAB)'!$C$37)/1000</f>
        <v>624398.12636601028</v>
      </c>
      <c r="BB49" s="67">
        <f>'[29]4. Assets (RAB)'!D47+'[29]4. Assets (RAB)'!D55</f>
        <v>15232</v>
      </c>
      <c r="BC49" s="67">
        <f>'[29]4. Assets (RAB)'!E47+'[29]4. Assets (RAB)'!E55</f>
        <v>23329</v>
      </c>
      <c r="BD49" s="67">
        <f>'[29]4. Assets (RAB)'!F47+'[29]4. Assets (RAB)'!F55</f>
        <v>30188</v>
      </c>
      <c r="BE49" s="67">
        <f>'[29]4. Assets (RAB)'!G47+'[29]4. Assets (RAB)'!G55</f>
        <v>35764</v>
      </c>
      <c r="BF49" s="67">
        <f>'[29]4. Assets (RAB)'!H47+'[29]4. Assets (RAB)'!H55</f>
        <v>49949</v>
      </c>
      <c r="BG49" s="67">
        <f>'[29]4. Assets (RAB)'!I47+'[29]4. Assets (RAB)'!I55</f>
        <v>52831</v>
      </c>
      <c r="BH49" s="67">
        <f>'[29]4. Assets (RAB)'!J47+'[29]4. Assets (RAB)'!J55</f>
        <v>62735</v>
      </c>
      <c r="BI49" s="67">
        <f>'[29]4. Assets (RAB)'!K47+'[29]4. Assets (RAB)'!K55</f>
        <v>62128</v>
      </c>
      <c r="BJ49" s="67">
        <f>'[30]3.3 Assets (RAB)'!E55+'[30]3.3 Assets (RAB)'!E63</f>
        <v>68553</v>
      </c>
      <c r="BK49" s="67">
        <f>('[31]3.3 Assets (RAB)'!E55+'[31]3.3 Assets (RAB)'!E63)/1000</f>
        <v>93926.910999999993</v>
      </c>
      <c r="BL49" s="67">
        <f>('[32]3.3 Assets (RAB)'!$C$51+'[32]3.3 Assets (RAB)'!$C$58)/1000</f>
        <v>92217.146457825904</v>
      </c>
      <c r="BM49" s="67">
        <f>'[33]3.3 Assets (RAB)'!C51+'[33]3.3 Assets (RAB)'!C58</f>
        <v>86487.273554438594</v>
      </c>
      <c r="BN49" s="68">
        <f>('[34]3.3 Assets (RAB)'!$C$51+'[34]3.3 Assets (RAB)'!$C$58)/1000</f>
        <v>86827.434286306525</v>
      </c>
      <c r="BO49" s="70">
        <f>('[35]3.3 Assets (RAB)'!$C$51+'[35]3.3 Assets (RAB)'!$C$58)/1000</f>
        <v>162596.4907640045</v>
      </c>
      <c r="BP49" s="70">
        <f>('[39]3.3 Assets (RAB)'!$C$51+'[39]3.3 Assets (RAB)'!$C$58)/1000</f>
        <v>158077.97799171731</v>
      </c>
      <c r="BQ49" s="67">
        <f>('[37]3.3 Assets (RAB)'!$C$51+'[37]3.3 Assets (RAB)'!$C$58)/1000</f>
        <v>166014.73772164652</v>
      </c>
    </row>
    <row r="50" spans="1:69" x14ac:dyDescent="0.35">
      <c r="A50" s="66" t="s">
        <v>50</v>
      </c>
      <c r="B50" s="85" t="s">
        <v>112</v>
      </c>
      <c r="C50" s="71">
        <f>'[29]4. Assets (RAB)'!D18</f>
        <v>4893.0523300000004</v>
      </c>
      <c r="D50" s="71">
        <f>'[29]4. Assets (RAB)'!E18</f>
        <v>7952.8585000000003</v>
      </c>
      <c r="E50" s="71">
        <f>'[29]4. Assets (RAB)'!F18</f>
        <v>5489.8009599999996</v>
      </c>
      <c r="F50" s="71">
        <f>'[29]4. Assets (RAB)'!G18</f>
        <v>11902.6459</v>
      </c>
      <c r="G50" s="71">
        <f>'[29]4. Assets (RAB)'!H18</f>
        <v>8342.7995200000005</v>
      </c>
      <c r="H50" s="71">
        <f>'[29]4. Assets (RAB)'!I18</f>
        <v>9454.5497500000001</v>
      </c>
      <c r="I50" s="71">
        <f>'[29]4. Assets (RAB)'!J18</f>
        <v>6097.0242500000004</v>
      </c>
      <c r="J50" s="71">
        <f>'[29]4. Assets (RAB)'!K18</f>
        <v>9798.3695000000007</v>
      </c>
      <c r="K50" s="71">
        <f>'[30]3.3 Assets (RAB)'!E24</f>
        <v>11651.766375593234</v>
      </c>
      <c r="L50" s="71">
        <f>'[31]3.3 Assets (RAB)'!E24/1000</f>
        <v>8463.4615510338717</v>
      </c>
      <c r="M50" s="67">
        <f>'[32]3.3 Assets (RAB)'!$C$24/1000</f>
        <v>8276.0018788198267</v>
      </c>
      <c r="N50" s="67">
        <f>'[33]3.3 Assets (RAB)'!C24</f>
        <v>7209.566424309327</v>
      </c>
      <c r="O50" s="68">
        <f>'[34]3.3 Assets (RAB)'!$C$24/1000</f>
        <v>9384.4095659362683</v>
      </c>
      <c r="P50" s="68">
        <f>'[35]3.3 Assets (RAB)'!$C$24/1000</f>
        <v>8963.9108175293768</v>
      </c>
      <c r="Q50" s="68">
        <f>'[36]3.3 Assets (RAB)'!$C$24/1000</f>
        <v>8474.2366323195729</v>
      </c>
      <c r="R50" s="68">
        <f>('[37]3.3 Assets (RAB)'!$C$24)/1000</f>
        <v>4224.1920019089021</v>
      </c>
      <c r="T50" s="67">
        <f>'[29]4. Assets (RAB)'!D26</f>
        <v>176.81637000000003</v>
      </c>
      <c r="U50" s="67">
        <f>'[29]4. Assets (RAB)'!E26</f>
        <v>237.58274000000003</v>
      </c>
      <c r="V50" s="67">
        <f>'[29]4. Assets (RAB)'!F26</f>
        <v>278.10383000000007</v>
      </c>
      <c r="W50" s="67">
        <f>'[29]4. Assets (RAB)'!G26</f>
        <v>468.0684500000001</v>
      </c>
      <c r="X50" s="67">
        <f>'[29]4. Assets (RAB)'!H26</f>
        <v>342.58099999999996</v>
      </c>
      <c r="Y50" s="67">
        <f>'[29]4. Assets (RAB)'!I26</f>
        <v>378.93072999999998</v>
      </c>
      <c r="Z50" s="67">
        <f>'[29]4. Assets (RAB)'!J26</f>
        <v>277.32014999999996</v>
      </c>
      <c r="AA50" s="67">
        <f>'[29]4. Assets (RAB)'!K26</f>
        <v>926.61615999999992</v>
      </c>
      <c r="AB50" s="67">
        <f>'[30]3.3 Assets (RAB)'!E32</f>
        <v>929.73137000000054</v>
      </c>
      <c r="AC50" s="67">
        <f>'[31]3.3 Assets (RAB)'!E32/1000</f>
        <v>171.31959000000009</v>
      </c>
      <c r="AD50" s="67">
        <f>'[32]3.3 Assets (RAB)'!$C$31/1000</f>
        <v>511.85114999999996</v>
      </c>
      <c r="AE50" s="67">
        <f>'[33]3.3 Assets (RAB)'!C31</f>
        <v>519.42654702000004</v>
      </c>
      <c r="AF50" s="68">
        <f>'[34]3.3 Assets (RAB)'!$C$31/1000</f>
        <v>529.3428720085634</v>
      </c>
      <c r="AG50" s="82">
        <f>('[38]3.3 Assets (RAB)'!$C31)/1000</f>
        <v>538.78699104529096</v>
      </c>
      <c r="AH50" s="68">
        <f>'[36]3.3 Assets (RAB)'!$C$31/1000</f>
        <v>513.30119000529157</v>
      </c>
      <c r="AI50" s="68">
        <f>('[37]3.3 Assets (RAB)'!$C$31)/1000</f>
        <v>246.93580406024876</v>
      </c>
      <c r="AK50" s="67">
        <f>'[29]4. Assets (RAB)'!D34</f>
        <v>6011.1313</v>
      </c>
      <c r="AL50" s="67">
        <f>'[29]4. Assets (RAB)'!E34</f>
        <v>8197.5587599999999</v>
      </c>
      <c r="AM50" s="67">
        <f>'[29]4. Assets (RAB)'!F34</f>
        <v>9443.0952099999995</v>
      </c>
      <c r="AN50" s="67">
        <f>'[29]4. Assets (RAB)'!G34</f>
        <v>17140.285650000002</v>
      </c>
      <c r="AO50" s="67">
        <f>'[29]4. Assets (RAB)'!H34</f>
        <v>12890.619479999999</v>
      </c>
      <c r="AP50" s="67">
        <f>'[29]4. Assets (RAB)'!I34</f>
        <v>15614.51952</v>
      </c>
      <c r="AQ50" s="67">
        <f>'[29]4. Assets (RAB)'!J34</f>
        <v>8804.6556</v>
      </c>
      <c r="AR50" s="67">
        <f>'[29]4. Assets (RAB)'!K34</f>
        <v>14704.014340000002</v>
      </c>
      <c r="AS50" s="67">
        <f>'[30]3.3 Assets (RAB)'!E40</f>
        <v>18744.145193379234</v>
      </c>
      <c r="AT50" s="67">
        <f>'[31]3.3 Assets (RAB)'!E40/1000</f>
        <v>11807.898720837535</v>
      </c>
      <c r="AU50" s="67">
        <f>'[32]3.3 Assets (RAB)'!$C$38/1000</f>
        <v>11340.623320319659</v>
      </c>
      <c r="AV50" s="67">
        <f>'[33]3.3 Assets (RAB)'!C38</f>
        <v>9794.0086146939993</v>
      </c>
      <c r="AW50" s="68">
        <f>'[34]3.3 Assets (RAB)'!$C$38/1000</f>
        <v>10897.015773646395</v>
      </c>
      <c r="AX50" s="68">
        <f>'[35]3.3 Assets (RAB)'!$C$38/1000</f>
        <v>10084.913405230272</v>
      </c>
      <c r="AY50" s="68">
        <f>('[39]3.3 Assets (RAB)'!$C$38)/1000</f>
        <v>11310.979623837215</v>
      </c>
      <c r="AZ50" s="68">
        <f>('[37]3.3 Assets (RAB)'!$C$38)/1000</f>
        <v>5704.0789844721367</v>
      </c>
      <c r="BB50" s="67">
        <f>'[29]4. Assets (RAB)'!D48+'[29]4. Assets (RAB)'!D56</f>
        <v>189</v>
      </c>
      <c r="BC50" s="67">
        <f>'[29]4. Assets (RAB)'!E48+'[29]4. Assets (RAB)'!E56</f>
        <v>1046</v>
      </c>
      <c r="BD50" s="67">
        <f>'[29]4. Assets (RAB)'!F48+'[29]4. Assets (RAB)'!F56</f>
        <v>724</v>
      </c>
      <c r="BE50" s="67">
        <f>'[29]4. Assets (RAB)'!G48+'[29]4. Assets (RAB)'!G56</f>
        <v>1520</v>
      </c>
      <c r="BF50" s="67">
        <f>'[29]4. Assets (RAB)'!H48+'[29]4. Assets (RAB)'!H56</f>
        <v>1520</v>
      </c>
      <c r="BG50" s="67">
        <f>'[29]4. Assets (RAB)'!I48+'[29]4. Assets (RAB)'!I56</f>
        <v>1760</v>
      </c>
      <c r="BH50" s="67">
        <f>'[29]4. Assets (RAB)'!J48+'[29]4. Assets (RAB)'!J56</f>
        <v>1030</v>
      </c>
      <c r="BI50" s="67">
        <f>'[29]4. Assets (RAB)'!K48+'[29]4. Assets (RAB)'!K56</f>
        <v>1554</v>
      </c>
      <c r="BJ50" s="67">
        <f>'[30]3.3 Assets (RAB)'!E56+'[30]3.3 Assets (RAB)'!E64</f>
        <v>2008.4015913502367</v>
      </c>
      <c r="BK50" s="67">
        <f>('[31]3.3 Assets (RAB)'!E56+'[31]3.3 Assets (RAB)'!E64)/1000</f>
        <v>1613.3278822228046</v>
      </c>
      <c r="BL50" s="67">
        <f>('[32]3.3 Assets (RAB)'!$C$52+'[32]3.3 Assets (RAB)'!$C$59)/1000</f>
        <v>1557.2156274022709</v>
      </c>
      <c r="BM50" s="67">
        <f>'[33]3.3 Assets (RAB)'!C52+'[33]3.3 Assets (RAB)'!C59</f>
        <v>1276.6331665024888</v>
      </c>
      <c r="BN50" s="68">
        <f>('[34]3.3 Assets (RAB)'!$C$52+'[34]3.3 Assets (RAB)'!$C$59)/1000</f>
        <v>3171.7342520145912</v>
      </c>
      <c r="BO50" s="68">
        <f>('[35]3.3 Assets (RAB)'!$C$52+'[35]3.3 Assets (RAB)'!$C$59)/1000</f>
        <v>2941.8282599434965</v>
      </c>
      <c r="BP50" s="68">
        <f>('[39]3.3 Assets (RAB)'!$C$52+'[39]3.3 Assets (RAB)'!$C$59)/1000</f>
        <v>2909.410637884379</v>
      </c>
      <c r="BQ50" s="67">
        <f>('[37]3.3 Assets (RAB)'!$C$52+'[37]3.3 Assets (RAB)'!$C$59)/1000</f>
        <v>1495.2047394844089</v>
      </c>
    </row>
    <row r="51" spans="1:69" x14ac:dyDescent="0.35">
      <c r="A51" s="66" t="s">
        <v>51</v>
      </c>
      <c r="B51" s="85" t="s">
        <v>113</v>
      </c>
      <c r="C51" s="71">
        <f>'[29]4. Assets (RAB)'!D19</f>
        <v>-9707.8929900000003</v>
      </c>
      <c r="D51" s="71">
        <f>'[29]4. Assets (RAB)'!E19</f>
        <v>-10272.503360000001</v>
      </c>
      <c r="E51" s="71">
        <f>'[29]4. Assets (RAB)'!F19</f>
        <v>-11067.27792</v>
      </c>
      <c r="F51" s="71">
        <f>'[29]4. Assets (RAB)'!G19</f>
        <v>-11998.9159</v>
      </c>
      <c r="G51" s="71">
        <f>'[29]4. Assets (RAB)'!H19</f>
        <v>-13629.61738</v>
      </c>
      <c r="H51" s="71">
        <f>'[29]4. Assets (RAB)'!I19</f>
        <v>-14092.940909999999</v>
      </c>
      <c r="I51" s="71">
        <f>'[29]4. Assets (RAB)'!J19</f>
        <v>-16959.922709999999</v>
      </c>
      <c r="J51" s="71">
        <f>'[29]4. Assets (RAB)'!K19</f>
        <v>-17259.009579999998</v>
      </c>
      <c r="K51" s="71">
        <f>'[30]3.3 Assets (RAB)'!E25</f>
        <v>-18359.288211999996</v>
      </c>
      <c r="L51" s="71">
        <f>'[31]3.3 Assets (RAB)'!E25/1000</f>
        <v>-11350.586201904634</v>
      </c>
      <c r="M51" s="67">
        <f>'[32]3.3 Assets (RAB)'!$C$25/1000</f>
        <v>-11729.4018416586</v>
      </c>
      <c r="N51" s="67">
        <f>'[33]3.3 Assets (RAB)'!C25</f>
        <v>-12253.393135940009</v>
      </c>
      <c r="O51" s="68">
        <f>'[34]3.3 Assets (RAB)'!$C$25/1000</f>
        <v>-12810.171312320936</v>
      </c>
      <c r="P51" s="68">
        <f>'[35]3.3 Assets (RAB)'!$C$25/1000</f>
        <v>-13478.800922446964</v>
      </c>
      <c r="Q51" s="68">
        <f>('[39]3.3 Assets (RAB)'!$C$25)/1000</f>
        <v>-15456.41246609406</v>
      </c>
      <c r="R51" s="68">
        <f>('[37]3.3 Assets (RAB)'!$C$25)/1000</f>
        <v>-15763.470559926231</v>
      </c>
      <c r="T51" s="67">
        <f>'[29]4. Assets (RAB)'!D27</f>
        <v>-534.26691999999991</v>
      </c>
      <c r="U51" s="67">
        <f>'[29]4. Assets (RAB)'!E27</f>
        <v>-620.77354999999989</v>
      </c>
      <c r="V51" s="67">
        <f>'[29]4. Assets (RAB)'!F27</f>
        <v>-655.81359999999995</v>
      </c>
      <c r="W51" s="67">
        <f>'[29]4. Assets (RAB)'!G27</f>
        <v>-692.88579000000016</v>
      </c>
      <c r="X51" s="67">
        <f>'[29]4. Assets (RAB)'!H27</f>
        <v>-776.41384999999991</v>
      </c>
      <c r="Y51" s="67">
        <f>'[29]4. Assets (RAB)'!I27</f>
        <v>-792.4729699999998</v>
      </c>
      <c r="Z51" s="67">
        <f>'[29]4. Assets (RAB)'!J27</f>
        <v>-814.18895000000009</v>
      </c>
      <c r="AA51" s="67">
        <f>'[29]4. Assets (RAB)'!K27</f>
        <v>-1270.1833799999999</v>
      </c>
      <c r="AB51" s="67">
        <f>'[30]3.3 Assets (RAB)'!E33</f>
        <v>-1373.7676599999998</v>
      </c>
      <c r="AC51" s="67">
        <f>'[31]3.3 Assets (RAB)'!E33/1000</f>
        <v>-1158.1065500000004</v>
      </c>
      <c r="AD51" s="67">
        <f>'[32]3.3 Assets (RAB)'!$C$32/1000</f>
        <v>-1202.3329699999999</v>
      </c>
      <c r="AE51" s="67">
        <f>'[33]3.3 Assets (RAB)'!C32</f>
        <v>-1220.1274979559998</v>
      </c>
      <c r="AF51" s="68">
        <f>'[34]3.3 Assets (RAB)'!$C$32/1000</f>
        <v>-1250.0206216559218</v>
      </c>
      <c r="AG51" s="82">
        <f>('[38]3.3 Assets (RAB)'!$C32)/1000</f>
        <v>-850.52085350786376</v>
      </c>
      <c r="AH51" s="68">
        <f>'[36]3.3 Assets (RAB)'!$C$32/1000</f>
        <v>-965.3542847094983</v>
      </c>
      <c r="AI51" s="68">
        <f>('[37]3.3 Assets (RAB)'!$C$32)/1000</f>
        <v>-950.85833467906787</v>
      </c>
      <c r="AK51" s="67">
        <f>'[29]4. Assets (RAB)'!D35</f>
        <v>-20639.840090000002</v>
      </c>
      <c r="AL51" s="67">
        <f>'[29]4. Assets (RAB)'!E35</f>
        <v>-18809.72309</v>
      </c>
      <c r="AM51" s="67">
        <f>'[29]4. Assets (RAB)'!F35</f>
        <v>-21156.908479999998</v>
      </c>
      <c r="AN51" s="67">
        <f>'[29]4. Assets (RAB)'!G35</f>
        <v>-22645.19831</v>
      </c>
      <c r="AO51" s="67">
        <f>'[29]4. Assets (RAB)'!H35</f>
        <v>-24350.968769999999</v>
      </c>
      <c r="AP51" s="67">
        <f>'[29]4. Assets (RAB)'!I35</f>
        <v>-26889.58612</v>
      </c>
      <c r="AQ51" s="67">
        <f>'[29]4. Assets (RAB)'!J35</f>
        <v>-27865.888339999998</v>
      </c>
      <c r="AR51" s="67">
        <f>'[29]4. Assets (RAB)'!K35</f>
        <v>-32082.80704</v>
      </c>
      <c r="AS51" s="67">
        <f>'[30]3.3 Assets (RAB)'!E41</f>
        <v>-35673.151488000003</v>
      </c>
      <c r="AT51" s="67">
        <f>'[31]3.3 Assets (RAB)'!E41/1000</f>
        <v>-32778.074893129618</v>
      </c>
      <c r="AU51" s="67">
        <f>'[32]3.3 Assets (RAB)'!$C$39/1000</f>
        <v>-34399.677412138997</v>
      </c>
      <c r="AV51" s="67">
        <f>'[33]3.3 Assets (RAB)'!C39</f>
        <v>-35815.910135404571</v>
      </c>
      <c r="AW51" s="68">
        <f>'[34]3.3 Assets (RAB)'!$C$39/1000</f>
        <v>-26001.135186249772</v>
      </c>
      <c r="AX51" s="68">
        <f>'[35]3.3 Assets (RAB)'!$C$39/1000</f>
        <v>-23624.392574910824</v>
      </c>
      <c r="AY51" s="68">
        <f>('[39]3.3 Assets (RAB)'!$C$39)/1000</f>
        <v>-22728.66838935564</v>
      </c>
      <c r="AZ51" s="68">
        <f>('[37]3.3 Assets (RAB)'!$C$39)/1000</f>
        <v>-23156.666401507748</v>
      </c>
      <c r="BB51" s="67">
        <f>'[29]4. Assets (RAB)'!D49+'[29]4. Assets (RAB)'!D57</f>
        <v>-3235</v>
      </c>
      <c r="BC51" s="67">
        <f>'[29]4. Assets (RAB)'!E49+'[29]4. Assets (RAB)'!E57</f>
        <v>-4211</v>
      </c>
      <c r="BD51" s="67">
        <f>'[29]4. Assets (RAB)'!F49+'[29]4. Assets (RAB)'!F57</f>
        <v>-4897</v>
      </c>
      <c r="BE51" s="67">
        <f>'[29]4. Assets (RAB)'!G49+'[29]4. Assets (RAB)'!G57</f>
        <v>-5974</v>
      </c>
      <c r="BF51" s="67">
        <f>'[29]4. Assets (RAB)'!H49+'[29]4. Assets (RAB)'!H57</f>
        <v>-11084</v>
      </c>
      <c r="BG51" s="67">
        <f>'[29]4. Assets (RAB)'!I49+'[29]4. Assets (RAB)'!I57</f>
        <v>-12456</v>
      </c>
      <c r="BH51" s="67">
        <f>'[29]4. Assets (RAB)'!J49+'[29]4. Assets (RAB)'!J57</f>
        <v>-9240</v>
      </c>
      <c r="BI51" s="67">
        <f>'[29]4. Assets (RAB)'!K49+'[29]4. Assets (RAB)'!K57</f>
        <v>-3966</v>
      </c>
      <c r="BJ51" s="67">
        <f>'[30]3.3 Assets (RAB)'!E57+'[30]3.3 Assets (RAB)'!E65</f>
        <v>-6028.3992300000009</v>
      </c>
      <c r="BK51" s="67">
        <f>('[31]3.3 Assets (RAB)'!E57+'[31]3.3 Assets (RAB)'!E65)/1000</f>
        <v>-7950.7471278256289</v>
      </c>
      <c r="BL51" s="67">
        <f>('[32]3.3 Assets (RAB)'!$C$53+'[32]3.3 Assets (RAB)'!$C$60)/1000</f>
        <v>-9876.0182515613487</v>
      </c>
      <c r="BM51" s="67">
        <f>'[33]3.3 Assets (RAB)'!C53+'[33]3.3 Assets (RAB)'!C60</f>
        <v>-12014.617861361116</v>
      </c>
      <c r="BN51" s="68">
        <f>('[34]3.3 Assets (RAB)'!$C$53+'[34]3.3 Assets (RAB)'!$C$60)/1000</f>
        <v>-21329.167822194158</v>
      </c>
      <c r="BO51" s="68">
        <f>('[35]3.3 Assets (RAB)'!$C$53+'[35]3.3 Assets (RAB)'!$C$60)/1000</f>
        <v>-24836.905961223209</v>
      </c>
      <c r="BP51" s="68">
        <f>('[39]3.3 Assets (RAB)'!$C$53+'[39]3.3 Assets (RAB)'!$C$60)/1000</f>
        <v>-17263.094169171334</v>
      </c>
      <c r="BQ51" s="67">
        <f>('[37]3.3 Assets (RAB)'!$C$53+'[37]3.3 Assets (RAB)'!$C$60)/1000</f>
        <v>-18155.020475113419</v>
      </c>
    </row>
    <row r="52" spans="1:69" x14ac:dyDescent="0.35">
      <c r="A52" s="66" t="s">
        <v>52</v>
      </c>
      <c r="B52" s="83"/>
      <c r="C52" s="71">
        <f>'[29]4. Assets (RAB)'!D20</f>
        <v>-4814.8406599999998</v>
      </c>
      <c r="D52" s="71">
        <f>'[29]4. Assets (RAB)'!E20</f>
        <v>-2319.6448600000003</v>
      </c>
      <c r="E52" s="71">
        <f>'[29]4. Assets (RAB)'!F20</f>
        <v>-5577.4769600000009</v>
      </c>
      <c r="F52" s="71">
        <f>'[29]4. Assets (RAB)'!G20</f>
        <v>-96.270000000000437</v>
      </c>
      <c r="G52" s="71">
        <f>'[29]4. Assets (RAB)'!H20</f>
        <v>-5286.8178599999992</v>
      </c>
      <c r="H52" s="71">
        <f>'[29]4. Assets (RAB)'!I20</f>
        <v>-4638.3911599999992</v>
      </c>
      <c r="I52" s="71">
        <f>'[29]4. Assets (RAB)'!J20</f>
        <v>-10862.898459999999</v>
      </c>
      <c r="J52" s="71">
        <f>'[29]4. Assets (RAB)'!K20</f>
        <v>-7460.6400799999974</v>
      </c>
      <c r="K52" s="71">
        <f>'[30]3.3 Assets (RAB)'!E26</f>
        <v>-6707.5218364067623</v>
      </c>
      <c r="L52" s="71">
        <f>'[31]3.3 Assets (RAB)'!E26/1000</f>
        <v>-2887.1246508707627</v>
      </c>
      <c r="M52" s="67">
        <f t="shared" ref="M52:R52" si="114">M50+M51</f>
        <v>-3453.3999628387737</v>
      </c>
      <c r="N52" s="67">
        <f t="shared" si="114"/>
        <v>-5043.8267116306815</v>
      </c>
      <c r="O52" s="68">
        <f t="shared" si="114"/>
        <v>-3425.7617463846673</v>
      </c>
      <c r="P52" s="68">
        <f t="shared" si="114"/>
        <v>-4514.8901049175875</v>
      </c>
      <c r="Q52" s="68">
        <f t="shared" si="114"/>
        <v>-6982.1758337744868</v>
      </c>
      <c r="R52" s="68">
        <f t="shared" si="114"/>
        <v>-11539.278558017329</v>
      </c>
      <c r="T52" s="67">
        <f>'[29]4. Assets (RAB)'!D28</f>
        <v>-357.45054999999991</v>
      </c>
      <c r="U52" s="67">
        <f>'[29]4. Assets (RAB)'!E28</f>
        <v>-383.19080999999983</v>
      </c>
      <c r="V52" s="67">
        <f>'[29]4. Assets (RAB)'!F28</f>
        <v>-377.70976999999988</v>
      </c>
      <c r="W52" s="67">
        <f>'[29]4. Assets (RAB)'!G28</f>
        <v>-224.81734000000006</v>
      </c>
      <c r="X52" s="67">
        <f>'[29]4. Assets (RAB)'!H28</f>
        <v>-433.83284999999995</v>
      </c>
      <c r="Y52" s="67">
        <f>'[29]4. Assets (RAB)'!I28</f>
        <v>-413.54223999999982</v>
      </c>
      <c r="Z52" s="67">
        <f>'[29]4. Assets (RAB)'!J28</f>
        <v>-536.86880000000019</v>
      </c>
      <c r="AA52" s="67">
        <f>'[29]4. Assets (RAB)'!K28</f>
        <v>-343.56722000000002</v>
      </c>
      <c r="AB52" s="67">
        <f>'[30]3.3 Assets (RAB)'!E34</f>
        <v>-444.03628999999921</v>
      </c>
      <c r="AC52" s="67">
        <f>'[31]3.3 Assets (RAB)'!E34/1000</f>
        <v>-986.78696000000048</v>
      </c>
      <c r="AD52" s="67">
        <f t="shared" ref="AD52:AI52" si="115">AD50+AD51</f>
        <v>-690.48181999999997</v>
      </c>
      <c r="AE52" s="67">
        <f t="shared" si="115"/>
        <v>-700.7009509359998</v>
      </c>
      <c r="AF52" s="68">
        <f t="shared" si="115"/>
        <v>-720.67774964735838</v>
      </c>
      <c r="AG52" s="82">
        <f t="shared" si="115"/>
        <v>-311.7338624625728</v>
      </c>
      <c r="AH52" s="68">
        <f t="shared" si="115"/>
        <v>-452.05309470420673</v>
      </c>
      <c r="AI52" s="68">
        <f t="shared" si="115"/>
        <v>-703.92253061881911</v>
      </c>
      <c r="AK52" s="67">
        <f>'[29]4. Assets (RAB)'!D36</f>
        <v>-14628.708790000001</v>
      </c>
      <c r="AL52" s="67">
        <f>'[29]4. Assets (RAB)'!E36</f>
        <v>-10612.16433</v>
      </c>
      <c r="AM52" s="67">
        <f>'[29]4. Assets (RAB)'!F36</f>
        <v>-11713.813269999999</v>
      </c>
      <c r="AN52" s="67">
        <f>'[29]4. Assets (RAB)'!G36</f>
        <v>-5504.9126599999981</v>
      </c>
      <c r="AO52" s="67">
        <f>'[29]4. Assets (RAB)'!H36</f>
        <v>-11460.34929</v>
      </c>
      <c r="AP52" s="67">
        <f>'[29]4. Assets (RAB)'!I36</f>
        <v>-11275.0666</v>
      </c>
      <c r="AQ52" s="67">
        <f>'[29]4. Assets (RAB)'!J36</f>
        <v>-19061.232739999999</v>
      </c>
      <c r="AR52" s="67">
        <f>'[29]4. Assets (RAB)'!K36</f>
        <v>-17378.792699999998</v>
      </c>
      <c r="AS52" s="67">
        <f>'[30]3.3 Assets (RAB)'!E42</f>
        <v>-16929.006294620769</v>
      </c>
      <c r="AT52" s="67">
        <f>'[31]3.3 Assets (RAB)'!E42/1000</f>
        <v>-20970.176172292082</v>
      </c>
      <c r="AU52" s="67">
        <f t="shared" ref="AU52:AZ52" si="116">AU50+AU51</f>
        <v>-23059.054091819336</v>
      </c>
      <c r="AV52" s="67">
        <f t="shared" si="116"/>
        <v>-26021.901520710569</v>
      </c>
      <c r="AW52" s="68">
        <f t="shared" si="116"/>
        <v>-15104.119412603377</v>
      </c>
      <c r="AX52" s="68">
        <f t="shared" si="116"/>
        <v>-13539.479169680551</v>
      </c>
      <c r="AY52" s="68">
        <f t="shared" si="116"/>
        <v>-11417.688765518425</v>
      </c>
      <c r="AZ52" s="68">
        <f t="shared" si="116"/>
        <v>-17452.587417035611</v>
      </c>
      <c r="BB52" s="67">
        <f>'[29]4. Assets (RAB)'!D50+'[29]4. Assets (RAB)'!D58</f>
        <v>-3046</v>
      </c>
      <c r="BC52" s="67">
        <f>'[29]4. Assets (RAB)'!E50+'[29]4. Assets (RAB)'!E58</f>
        <v>-3165</v>
      </c>
      <c r="BD52" s="67">
        <f>'[29]4. Assets (RAB)'!F50+'[29]4. Assets (RAB)'!F58</f>
        <v>-4173</v>
      </c>
      <c r="BE52" s="67">
        <f>'[29]4. Assets (RAB)'!G50+'[29]4. Assets (RAB)'!G58</f>
        <v>-4454</v>
      </c>
      <c r="BF52" s="67">
        <f>'[29]4. Assets (RAB)'!H50+'[29]4. Assets (RAB)'!H58</f>
        <v>-9564</v>
      </c>
      <c r="BG52" s="67">
        <f>'[29]4. Assets (RAB)'!I50+'[29]4. Assets (RAB)'!I58</f>
        <v>-10696</v>
      </c>
      <c r="BH52" s="67">
        <f>'[29]4. Assets (RAB)'!J50+'[29]4. Assets (RAB)'!J58</f>
        <v>-8210</v>
      </c>
      <c r="BI52" s="67">
        <f>'[29]4. Assets (RAB)'!K50+'[29]4. Assets (RAB)'!K58</f>
        <v>-2412</v>
      </c>
      <c r="BJ52" s="67">
        <f>'[30]3.3 Assets (RAB)'!E58+'[30]3.3 Assets (RAB)'!E66</f>
        <v>-4019.9976386497638</v>
      </c>
      <c r="BK52" s="67">
        <f>('[31]3.3 Assets (RAB)'!E58+'[31]3.3 Assets (RAB)'!E66)/1000</f>
        <v>-6337.419245602824</v>
      </c>
      <c r="BL52" s="67">
        <f t="shared" ref="BL52:BQ52" si="117">BL50+BL51</f>
        <v>-8318.8026241590778</v>
      </c>
      <c r="BM52" s="67">
        <f t="shared" si="117"/>
        <v>-10737.984694858627</v>
      </c>
      <c r="BN52" s="68">
        <f t="shared" si="117"/>
        <v>-18157.433570179568</v>
      </c>
      <c r="BO52" s="68">
        <f t="shared" si="117"/>
        <v>-21895.077701279712</v>
      </c>
      <c r="BP52" s="68">
        <f t="shared" si="117"/>
        <v>-14353.683531286955</v>
      </c>
      <c r="BQ52" s="68">
        <f t="shared" si="117"/>
        <v>-16659.81573562901</v>
      </c>
    </row>
    <row r="53" spans="1:69" x14ac:dyDescent="0.35">
      <c r="A53" s="66" t="s">
        <v>53</v>
      </c>
      <c r="B53" s="85" t="s">
        <v>114</v>
      </c>
      <c r="C53" s="71">
        <f>'[29]4. Assets (RAB)'!D21</f>
        <v>5130.3838299999998</v>
      </c>
      <c r="D53" s="71">
        <f>'[29]4. Assets (RAB)'!E21</f>
        <v>39633.426330000002</v>
      </c>
      <c r="E53" s="71">
        <f>'[29]4. Assets (RAB)'!F21</f>
        <v>24458</v>
      </c>
      <c r="F53" s="71">
        <f>'[29]4. Assets (RAB)'!G21</f>
        <v>12756.271790000001</v>
      </c>
      <c r="G53" s="71">
        <f>'[29]4. Assets (RAB)'!H21</f>
        <v>1571</v>
      </c>
      <c r="H53" s="71">
        <f>'[29]4. Assets (RAB)'!I21</f>
        <v>111073</v>
      </c>
      <c r="I53" s="71">
        <f>'[29]4. Assets (RAB)'!J21</f>
        <v>18324</v>
      </c>
      <c r="J53" s="71">
        <f>'[29]4. Assets (RAB)'!K21</f>
        <v>10385.949560000001</v>
      </c>
      <c r="K53" s="71">
        <f>'[30]3.3 Assets (RAB)'!E27</f>
        <v>95646.140456821944</v>
      </c>
      <c r="L53" s="71">
        <f>'[31]3.3 Assets (RAB)'!E27/1000</f>
        <v>6646.3505172051009</v>
      </c>
      <c r="M53" s="67">
        <f>'[32]3.3 Assets (RAB)'!$C$26/1000</f>
        <v>3448.9031800000002</v>
      </c>
      <c r="N53" s="67">
        <f>'[33]3.3 Assets (RAB)'!C26</f>
        <v>6131.122910000001</v>
      </c>
      <c r="O53" s="68">
        <f>'[34]3.3 Assets (RAB)'!$C$26/1000</f>
        <v>15246.313920000004</v>
      </c>
      <c r="P53" s="68">
        <f>'[35]3.3 Assets (RAB)'!$C$26/1000</f>
        <v>10655.985600000022</v>
      </c>
      <c r="Q53" s="68">
        <f>('[39]3.3 Assets (RAB)'!$C$26)/1000</f>
        <v>15903.31902317972</v>
      </c>
      <c r="R53" s="68">
        <f>('[37]3.3 Assets (RAB)'!$C$26)/1000</f>
        <v>17178.201738978994</v>
      </c>
      <c r="T53" s="67">
        <f>'[29]4. Assets (RAB)'!D29</f>
        <v>2762.83817</v>
      </c>
      <c r="U53" s="67">
        <f>'[29]4. Assets (RAB)'!E29</f>
        <v>1881.6076499999995</v>
      </c>
      <c r="V53" s="67">
        <f>'[29]4. Assets (RAB)'!F29</f>
        <v>26.885000000000002</v>
      </c>
      <c r="W53" s="67">
        <f>'[29]4. Assets (RAB)'!G29</f>
        <v>738.12474999999995</v>
      </c>
      <c r="X53" s="67">
        <f>'[29]4. Assets (RAB)'!H29</f>
        <v>120.18056999999999</v>
      </c>
      <c r="Y53" s="67">
        <f>'[29]4. Assets (RAB)'!I29</f>
        <v>363.32554000000005</v>
      </c>
      <c r="Z53" s="67">
        <f>'[29]4. Assets (RAB)'!J29</f>
        <v>19249.382750000001</v>
      </c>
      <c r="AA53" s="67">
        <f>'[29]4. Assets (RAB)'!K29</f>
        <v>3120.2724499999995</v>
      </c>
      <c r="AB53" s="67">
        <f>'[30]3.3 Assets (RAB)'!E35</f>
        <v>-951.94081999999923</v>
      </c>
      <c r="AC53" s="67">
        <f>'[31]3.3 Assets (RAB)'!E35/1000</f>
        <v>0</v>
      </c>
      <c r="AD53" s="67">
        <f>'[32]3.3 Assets (RAB)'!$C$33/1000</f>
        <v>0</v>
      </c>
      <c r="AE53" s="67">
        <f>'[33]3.3 Assets (RAB)'!C33</f>
        <v>0</v>
      </c>
      <c r="AF53" s="68">
        <f>'[34]3.3 Assets (RAB)'!$C$33/1000</f>
        <v>0</v>
      </c>
      <c r="AG53" s="82">
        <f>'[35]3.3 Assets (RAB)'!$C$33/1000</f>
        <v>0</v>
      </c>
      <c r="AH53" s="68">
        <f>'[36]3.3 Assets (RAB)'!$C$33/1000</f>
        <v>0</v>
      </c>
      <c r="AI53" s="68">
        <f>'[37]3.3 Assets (RAB)'!$C$33</f>
        <v>0</v>
      </c>
      <c r="AK53" s="67">
        <f>'[29]4. Assets (RAB)'!D37</f>
        <v>48564.777999999998</v>
      </c>
      <c r="AL53" s="67">
        <f>'[29]4. Assets (RAB)'!E37</f>
        <v>42455.96602</v>
      </c>
      <c r="AM53" s="67">
        <f>'[29]4. Assets (RAB)'!F37</f>
        <v>25144.115000000002</v>
      </c>
      <c r="AN53" s="67">
        <f>'[29]4. Assets (RAB)'!G37</f>
        <v>44976.603459999998</v>
      </c>
      <c r="AO53" s="67">
        <f>'[29]4. Assets (RAB)'!H37</f>
        <v>35735.819430000003</v>
      </c>
      <c r="AP53" s="67">
        <f>'[29]4. Assets (RAB)'!I37</f>
        <v>90132.674459999995</v>
      </c>
      <c r="AQ53" s="67">
        <f>'[29]4. Assets (RAB)'!J37</f>
        <v>60084.617250000003</v>
      </c>
      <c r="AR53" s="67">
        <f>'[29]4. Assets (RAB)'!K37</f>
        <v>65089.777990000002</v>
      </c>
      <c r="AS53" s="67">
        <f>'[30]3.3 Assets (RAB)'!E43</f>
        <v>50362.26049309643</v>
      </c>
      <c r="AT53" s="67">
        <f>'[31]3.3 Assets (RAB)'!E43/1000</f>
        <v>20032.586873493845</v>
      </c>
      <c r="AU53" s="67">
        <f>'[32]3.3 Assets (RAB)'!$C$40/1000</f>
        <v>18884.290804301592</v>
      </c>
      <c r="AV53" s="67">
        <f>'[33]3.3 Assets (RAB)'!C40</f>
        <v>10513.770520000004</v>
      </c>
      <c r="AW53" s="68">
        <f>'[34]3.3 Assets (RAB)'!$C$40/1000</f>
        <v>11801.994819999991</v>
      </c>
      <c r="AX53" s="68">
        <f>'[35]3.3 Assets (RAB)'!$C$40/1000</f>
        <v>29809.293280000027</v>
      </c>
      <c r="AY53" s="68">
        <f>('[39]3.3 Assets (RAB)'!$C$40)/1000</f>
        <v>21252.588903042521</v>
      </c>
      <c r="AZ53" s="68">
        <f>('[37]3.3 Assets (RAB)'!$C$40)/1000</f>
        <v>4871.2705838991542</v>
      </c>
      <c r="BB53" s="67">
        <f>'[29]4. Assets (RAB)'!D51+'[29]4. Assets (RAB)'!D59</f>
        <v>11191</v>
      </c>
      <c r="BC53" s="67">
        <f>'[29]4. Assets (RAB)'!E51+'[29]4. Assets (RAB)'!E59</f>
        <v>10292</v>
      </c>
      <c r="BD53" s="67">
        <f>'[29]4. Assets (RAB)'!F51+'[29]4. Assets (RAB)'!F59</f>
        <v>9908</v>
      </c>
      <c r="BE53" s="67">
        <f>'[29]4. Assets (RAB)'!G51+'[29]4. Assets (RAB)'!G59</f>
        <v>25696</v>
      </c>
      <c r="BF53" s="67">
        <f>'[29]4. Assets (RAB)'!H51+'[29]4. Assets (RAB)'!H59</f>
        <v>12446</v>
      </c>
      <c r="BG53" s="67">
        <f>'[29]4. Assets (RAB)'!I51+'[29]4. Assets (RAB)'!I59</f>
        <v>20609</v>
      </c>
      <c r="BH53" s="67">
        <f>'[29]4. Assets (RAB)'!J51+'[29]4. Assets (RAB)'!J59</f>
        <v>7643</v>
      </c>
      <c r="BI53" s="67">
        <f>'[29]4. Assets (RAB)'!K51+'[29]4. Assets (RAB)'!K59</f>
        <v>8852</v>
      </c>
      <c r="BJ53" s="67">
        <f>'[30]3.3 Assets (RAB)'!E59+'[30]3.3 Assets (RAB)'!E67</f>
        <v>29638.167909701937</v>
      </c>
      <c r="BK53" s="67">
        <f>('[31]3.3 Assets (RAB)'!E59+'[31]3.3 Assets (RAB)'!E67)/1000</f>
        <v>4654.2218634286519</v>
      </c>
      <c r="BL53" s="67">
        <f>('[32]3.3 Assets (RAB)'!$C$54+'[32]3.3 Assets (RAB)'!$C$61)/1000</f>
        <v>2589.5300107717608</v>
      </c>
      <c r="BM53" s="67">
        <f>'[33]3.3 Assets (RAB)'!C54+'[33]3.3 Assets (RAB)'!C61</f>
        <v>11092.892426726561</v>
      </c>
      <c r="BN53" s="68">
        <f>('[34]3.3 Assets (RAB)'!$C$54+'[34]3.3 Assets (RAB)'!$C$61)/1000</f>
        <v>20287.967600199896</v>
      </c>
      <c r="BO53" s="68">
        <f>('[35]3.3 Assets (RAB)'!$C$54+'[35]3.3 Assets (RAB)'!$C$61)/1000</f>
        <v>24019.925754988792</v>
      </c>
      <c r="BP53" s="68">
        <f>('[39]3.3 Assets (RAB)'!$C$54+'[39]3.3 Assets (RAB)'!$C$61)/1000</f>
        <v>22316.231442492255</v>
      </c>
      <c r="BQ53" s="67">
        <f>('[37]3.3 Assets (RAB)'!$C$54+'[37]3.3 Assets (RAB)'!$C$61)/1000</f>
        <v>16062.016917713681</v>
      </c>
    </row>
    <row r="54" spans="1:69" x14ac:dyDescent="0.35">
      <c r="A54" s="66" t="s">
        <v>54</v>
      </c>
      <c r="B54" s="85" t="s">
        <v>115</v>
      </c>
      <c r="C54" s="71">
        <f>'[29]4. Assets (RAB)'!D22</f>
        <v>0</v>
      </c>
      <c r="D54" s="71">
        <f>'[29]4. Assets (RAB)'!E22</f>
        <v>0</v>
      </c>
      <c r="E54" s="71">
        <f>'[29]4. Assets (RAB)'!F22</f>
        <v>0</v>
      </c>
      <c r="F54" s="71">
        <f>'[29]4. Assets (RAB)'!G22</f>
        <v>0</v>
      </c>
      <c r="G54" s="71">
        <f>'[29]4. Assets (RAB)'!H22</f>
        <v>0</v>
      </c>
      <c r="H54" s="71">
        <f>'[29]4. Assets (RAB)'!I22</f>
        <v>0</v>
      </c>
      <c r="I54" s="71">
        <f>'[29]4. Assets (RAB)'!J22</f>
        <v>0</v>
      </c>
      <c r="J54" s="71">
        <f>'[29]4. Assets (RAB)'!K22</f>
        <v>-223</v>
      </c>
      <c r="K54" s="71">
        <f>'[30]3.3 Assets (RAB)'!E28</f>
        <v>0</v>
      </c>
      <c r="L54" s="71">
        <f>'[31]3.3 Assets (RAB)'!E28/1000</f>
        <v>0</v>
      </c>
      <c r="M54" s="67">
        <f>'[32]3.3 Assets (RAB)'!$C$27/1000</f>
        <v>0</v>
      </c>
      <c r="N54" s="67">
        <f>'[33]3.3 Assets (RAB)'!C27</f>
        <v>0</v>
      </c>
      <c r="O54" s="68">
        <f>'[34]3.3 Assets (RAB)'!$C$27/1000</f>
        <v>0</v>
      </c>
      <c r="P54" s="68">
        <f>'[35]3.3 Assets (RAB)'!$C$27/1000</f>
        <v>0</v>
      </c>
      <c r="Q54" s="68">
        <f>'[40]3.3 Assets (RAB)'!$C$27/1000</f>
        <v>0</v>
      </c>
      <c r="R54" s="68">
        <f>('[41]3.3 Assets (RAB)'!$C$27)/1000</f>
        <v>0</v>
      </c>
      <c r="T54" s="67">
        <f>'[29]4. Assets (RAB)'!D30</f>
        <v>0</v>
      </c>
      <c r="U54" s="67">
        <f>'[29]4. Assets (RAB)'!E30</f>
        <v>0</v>
      </c>
      <c r="V54" s="67">
        <f>'[29]4. Assets (RAB)'!F30</f>
        <v>0</v>
      </c>
      <c r="W54" s="67">
        <f>'[29]4. Assets (RAB)'!G30</f>
        <v>0</v>
      </c>
      <c r="X54" s="67">
        <f>'[29]4. Assets (RAB)'!H30</f>
        <v>0</v>
      </c>
      <c r="Y54" s="67">
        <f>'[29]4. Assets (RAB)'!I30</f>
        <v>0</v>
      </c>
      <c r="Z54" s="67">
        <f>'[29]4. Assets (RAB)'!J30</f>
        <v>0</v>
      </c>
      <c r="AA54" s="67">
        <f>'[29]4. Assets (RAB)'!K30</f>
        <v>0</v>
      </c>
      <c r="AB54" s="67">
        <f>'[30]3.3 Assets (RAB)'!E36</f>
        <v>0</v>
      </c>
      <c r="AC54" s="67">
        <f>'[31]3.3 Assets (RAB)'!E36/1000</f>
        <v>0</v>
      </c>
      <c r="AD54" s="67">
        <f>'[32]3.3 Assets (RAB)'!$C$34/1000</f>
        <v>0</v>
      </c>
      <c r="AE54" s="67">
        <f>'[33]3.3 Assets (RAB)'!C34</f>
        <v>0</v>
      </c>
      <c r="AF54" s="68">
        <f>'[34]3.3 Assets (RAB)'!$C$34/1000</f>
        <v>0</v>
      </c>
      <c r="AG54" s="82">
        <f>'[35]3.3 Assets (RAB)'!$C$34/1000</f>
        <v>0</v>
      </c>
      <c r="AH54" s="68">
        <f>'[36]3.3 Assets (RAB)'!$C$34/1000</f>
        <v>0</v>
      </c>
      <c r="AI54" s="68">
        <f>'[37]3.3 Assets (RAB)'!$C$34</f>
        <v>0</v>
      </c>
      <c r="AK54" s="67">
        <f>'[29]4. Assets (RAB)'!D38</f>
        <v>-2478</v>
      </c>
      <c r="AL54" s="67">
        <f>'[29]4. Assets (RAB)'!E38</f>
        <v>-498</v>
      </c>
      <c r="AM54" s="67">
        <f>'[29]4. Assets (RAB)'!F38</f>
        <v>-32</v>
      </c>
      <c r="AN54" s="67">
        <f>'[29]4. Assets (RAB)'!G38</f>
        <v>-81</v>
      </c>
      <c r="AO54" s="67">
        <f>'[29]4. Assets (RAB)'!H38</f>
        <v>0</v>
      </c>
      <c r="AP54" s="67">
        <f>'[29]4. Assets (RAB)'!I38</f>
        <v>-575</v>
      </c>
      <c r="AQ54" s="67">
        <f>'[29]4. Assets (RAB)'!J38</f>
        <v>0</v>
      </c>
      <c r="AR54" s="67">
        <f>'[29]4. Assets (RAB)'!K38</f>
        <v>0</v>
      </c>
      <c r="AS54" s="67">
        <f>'[30]3.3 Assets (RAB)'!E44</f>
        <v>0</v>
      </c>
      <c r="AT54" s="67">
        <f>'[31]3.3 Assets (RAB)'!E44/1000</f>
        <v>0</v>
      </c>
      <c r="AU54" s="67">
        <f>'[32]3.3 Assets (RAB)'!$C$41/1000</f>
        <v>0</v>
      </c>
      <c r="AV54" s="67">
        <f>'[33]3.3 Assets (RAB)'!C41</f>
        <v>0</v>
      </c>
      <c r="AW54" s="68">
        <f>'[34]3.3 Assets (RAB)'!$C$41/1000</f>
        <v>0</v>
      </c>
      <c r="AX54" s="68">
        <f>'[35]3.3 Assets (RAB)'!$C$41/1000</f>
        <v>0</v>
      </c>
      <c r="AY54" s="68">
        <f>'[36]3.3 Assets (RAB)'!$C$41/1000</f>
        <v>0</v>
      </c>
      <c r="AZ54" s="68">
        <f>'[42]3.3 Assets (RAB)'!$C$41/1000</f>
        <v>0</v>
      </c>
      <c r="BB54" s="67">
        <f>'[29]4. Assets (RAB)'!D52+'[29]4. Assets (RAB)'!D60</f>
        <v>-48</v>
      </c>
      <c r="BC54" s="67">
        <f>'[29]4. Assets (RAB)'!E52+'[29]4. Assets (RAB)'!E60</f>
        <v>-268</v>
      </c>
      <c r="BD54" s="67">
        <f>'[29]4. Assets (RAB)'!F52+'[29]4. Assets (RAB)'!F60</f>
        <v>-159</v>
      </c>
      <c r="BE54" s="67">
        <f>'[29]4. Assets (RAB)'!G52+'[29]4. Assets (RAB)'!G60</f>
        <v>-7057</v>
      </c>
      <c r="BF54" s="67">
        <f>'[29]4. Assets (RAB)'!H52+'[29]4. Assets (RAB)'!H60</f>
        <v>0</v>
      </c>
      <c r="BG54" s="67">
        <f>'[29]4. Assets (RAB)'!I52+'[29]4. Assets (RAB)'!I60</f>
        <v>9</v>
      </c>
      <c r="BH54" s="67">
        <f>'[29]4. Assets (RAB)'!J52+'[29]4. Assets (RAB)'!J60</f>
        <v>-40</v>
      </c>
      <c r="BI54" s="67">
        <f>'[29]4. Assets (RAB)'!K52+'[29]4. Assets (RAB)'!K60</f>
        <v>-15</v>
      </c>
      <c r="BJ54" s="67">
        <f>'[30]3.3 Assets (RAB)'!E60+'[30]3.3 Assets (RAB)'!E68</f>
        <v>-244.25943000000001</v>
      </c>
      <c r="BK54" s="67">
        <f>('[31]3.3 Assets (RAB)'!E60+'[31]3.3 Assets (RAB)'!E68)/1000</f>
        <v>-26.567160000000001</v>
      </c>
      <c r="BL54" s="67">
        <f>('[32]3.3 Assets (RAB)'!$C$55+'[32]3.3 Assets (RAB)'!$C$62)/1000</f>
        <v>-0.60028999999999999</v>
      </c>
      <c r="BM54" s="67">
        <f>'[33]3.3 Assets (RAB)'!C55+'[33]3.3 Assets (RAB)'!C62</f>
        <v>-14.747</v>
      </c>
      <c r="BN54" s="68">
        <f>('[34]3.3 Assets (RAB)'!$C$55+'[34]3.3 Assets (RAB)'!$C$62)/1000</f>
        <v>-14.747</v>
      </c>
      <c r="BO54" s="68">
        <f>('[35]3.3 Assets (RAB)'!$C$55+'[35]3.3 Assets (RAB)'!$C$62)/1000</f>
        <v>-69.160793480658896</v>
      </c>
      <c r="BP54" s="68">
        <f>('[39]3.3 Assets (RAB)'!$C$55+'[39]3.3 Assets (RAB)'!$C$62)/1000</f>
        <v>-25.788181276053596</v>
      </c>
      <c r="BQ54" s="67">
        <f>'[37]3.3 Assets (RAB)'!$C$55+'[37]3.3 Assets (RAB)'!$C$62</f>
        <v>0</v>
      </c>
    </row>
    <row r="55" spans="1:69" x14ac:dyDescent="0.35">
      <c r="A55" s="66" t="s">
        <v>55</v>
      </c>
      <c r="B55" s="85" t="s">
        <v>116</v>
      </c>
      <c r="C55" s="67">
        <f>'[29]4. Assets (RAB)'!D23</f>
        <v>218504.04961000002</v>
      </c>
      <c r="D55" s="67">
        <f>'[29]4. Assets (RAB)'!E23</f>
        <v>255817.83108000003</v>
      </c>
      <c r="E55" s="67">
        <f>'[29]4. Assets (RAB)'!F23</f>
        <v>274698.35412000003</v>
      </c>
      <c r="F55" s="67">
        <f>'[29]4. Assets (RAB)'!G23</f>
        <v>287358.35591000004</v>
      </c>
      <c r="G55" s="67">
        <f>'[29]4. Assets (RAB)'!H23</f>
        <v>283642.53805000003</v>
      </c>
      <c r="H55" s="67">
        <f>'[29]4. Assets (RAB)'!I23</f>
        <v>390077.14689000003</v>
      </c>
      <c r="I55" s="67">
        <f>'[29]4. Assets (RAB)'!J23</f>
        <v>397538.24843000004</v>
      </c>
      <c r="J55" s="67">
        <f>'[29]4. Assets (RAB)'!K23</f>
        <v>400240.55791000003</v>
      </c>
      <c r="K55" s="67">
        <f>'[30]3.3 Assets (RAB)'!E29</f>
        <v>489179.17653041525</v>
      </c>
      <c r="L55" s="67">
        <f>'[31]3.3 Assets (RAB)'!E29/1000</f>
        <v>492938.40286633431</v>
      </c>
      <c r="M55" s="67">
        <f>'[32]3.3 Assets (RAB)'!$C$28/1000</f>
        <v>492933.90608349524</v>
      </c>
      <c r="N55" s="67">
        <f>'[33]3.3 Assets (RAB)'!C28</f>
        <v>494021.20228186459</v>
      </c>
      <c r="O55" s="68">
        <f>'[34]3.3 Assets (RAB)'!$C$28/1000</f>
        <v>505841.75445547991</v>
      </c>
      <c r="P55" s="68">
        <f>'[35]3.3 Assets (RAB)'!$C$28/1000</f>
        <v>511982.84995056235</v>
      </c>
      <c r="Q55" s="68">
        <f>('[39]3.3 Assets (RAB)'!$C$28)/1000</f>
        <v>469354.66687876679</v>
      </c>
      <c r="R55" s="68">
        <f>('[37]3.3 Assets (RAB)'!$C$28)/1000</f>
        <v>474993.59005972848</v>
      </c>
      <c r="T55" s="67">
        <f>'[29]4. Assets (RAB)'!D31</f>
        <v>9909.4738599999982</v>
      </c>
      <c r="U55" s="67">
        <f>'[29]4. Assets (RAB)'!E31</f>
        <v>11407.890699999998</v>
      </c>
      <c r="V55" s="67">
        <f>'[29]4. Assets (RAB)'!F31</f>
        <v>11057.065929999999</v>
      </c>
      <c r="W55" s="67">
        <f>'[29]4. Assets (RAB)'!G31</f>
        <v>11570.373339999998</v>
      </c>
      <c r="X55" s="67">
        <f>'[29]4. Assets (RAB)'!H31</f>
        <v>11256.72106</v>
      </c>
      <c r="Y55" s="67">
        <f>'[29]4. Assets (RAB)'!I31</f>
        <v>11206.504360000001</v>
      </c>
      <c r="Z55" s="67">
        <f>'[29]4. Assets (RAB)'!J31</f>
        <v>29919.018309999999</v>
      </c>
      <c r="AA55" s="67">
        <f>'[29]4. Assets (RAB)'!K31</f>
        <v>32695.723540000003</v>
      </c>
      <c r="AB55" s="67">
        <f>'[30]3.3 Assets (RAB)'!E37</f>
        <v>31299.746429999999</v>
      </c>
      <c r="AC55" s="67">
        <f>'[31]3.3 Assets (RAB)'!E37/1000</f>
        <v>30312.959039999998</v>
      </c>
      <c r="AD55" s="67">
        <f>'[32]3.3 Assets (RAB)'!$C$35/1000</f>
        <v>29622.477219999997</v>
      </c>
      <c r="AE55" s="67">
        <f>'[33]3.3 Assets (RAB)'!C35</f>
        <v>28921.776269063997</v>
      </c>
      <c r="AF55" s="68">
        <f>'[34]3.3 Assets (RAB)'!$C$35/1000</f>
        <v>28201.098519416639</v>
      </c>
      <c r="AG55" s="82">
        <f>('[38]3.3 Assets (RAB)'!$C35)/1000</f>
        <v>27889.364656954065</v>
      </c>
      <c r="AH55" s="68">
        <f>('[39]3.3 Assets (RAB)'!$C$35)/1000</f>
        <v>27437.311562249859</v>
      </c>
      <c r="AI55" s="68">
        <f>('[37]3.3 Assets (RAB)'!$C$35)/1000</f>
        <v>26733.389031631043</v>
      </c>
      <c r="AK55" s="67">
        <f>'[29]4. Assets (RAB)'!D39</f>
        <v>360889.56277000002</v>
      </c>
      <c r="AL55" s="67">
        <f>'[29]4. Assets (RAB)'!E39</f>
        <v>392235.36446000001</v>
      </c>
      <c r="AM55" s="67">
        <f>'[29]4. Assets (RAB)'!F39</f>
        <v>405633.66619000002</v>
      </c>
      <c r="AN55" s="67">
        <f>'[29]4. Assets (RAB)'!G39</f>
        <v>445024.35699</v>
      </c>
      <c r="AO55" s="67">
        <f>'[29]4. Assets (RAB)'!H39</f>
        <v>469299.82712999999</v>
      </c>
      <c r="AP55" s="67">
        <f>'[29]4. Assets (RAB)'!I39</f>
        <v>547582.43498999998</v>
      </c>
      <c r="AQ55" s="67">
        <f>'[29]4. Assets (RAB)'!J39</f>
        <v>588605.8195000001</v>
      </c>
      <c r="AR55" s="67">
        <f>'[29]4. Assets (RAB)'!K39</f>
        <v>636316.80479000008</v>
      </c>
      <c r="AS55" s="67">
        <f>'[30]3.3 Assets (RAB)'!E45</f>
        <v>669750.05898847571</v>
      </c>
      <c r="AT55" s="67">
        <f>'[31]3.3 Assets (RAB)'!E45/1000</f>
        <v>668812.46970120177</v>
      </c>
      <c r="AU55" s="67">
        <f>'[32]3.3 Assets (RAB)'!$C$42/1000</f>
        <v>664637.7064136843</v>
      </c>
      <c r="AV55" s="67">
        <f>'[33]3.3 Assets (RAB)'!C42</f>
        <v>649129.57541297376</v>
      </c>
      <c r="AW55" s="68">
        <f>'[34]3.3 Assets (RAB)'!$C$42/1000</f>
        <v>645827.45082037034</v>
      </c>
      <c r="AX55" s="68">
        <f>'[35]3.3 Assets (RAB)'!$C$42/1000</f>
        <v>588434.80957301159</v>
      </c>
      <c r="AY55" s="68">
        <f>('[39]3.3 Assets (RAB)'!$C$42)/1000</f>
        <v>624398.12636601028</v>
      </c>
      <c r="AZ55" s="68">
        <f>('[37]3.3 Assets (RAB)'!$C$42)/1000</f>
        <v>611816.80953287391</v>
      </c>
      <c r="BB55" s="67">
        <f>'[29]4. Assets (RAB)'!D53+'[29]4. Assets (RAB)'!D61</f>
        <v>23329</v>
      </c>
      <c r="BC55" s="67">
        <f>'[29]4. Assets (RAB)'!E53+'[29]4. Assets (RAB)'!E61</f>
        <v>30188</v>
      </c>
      <c r="BD55" s="67">
        <f>'[29]4. Assets (RAB)'!F53+'[29]4. Assets (RAB)'!F61</f>
        <v>35764</v>
      </c>
      <c r="BE55" s="67">
        <f>'[29]4. Assets (RAB)'!G53+'[29]4. Assets (RAB)'!G61</f>
        <v>49949</v>
      </c>
      <c r="BF55" s="67">
        <f>'[29]4. Assets (RAB)'!H53+'[29]4. Assets (RAB)'!H61</f>
        <v>52831</v>
      </c>
      <c r="BG55" s="67">
        <f>'[29]4. Assets (RAB)'!I53+'[29]4. Assets (RAB)'!I61</f>
        <v>62735</v>
      </c>
      <c r="BH55" s="67">
        <f>'[29]4. Assets (RAB)'!J53+'[29]4. Assets (RAB)'!J61</f>
        <v>62128</v>
      </c>
      <c r="BI55" s="67">
        <f>'[29]4. Assets (RAB)'!K53+'[29]4. Assets (RAB)'!K61</f>
        <v>68553</v>
      </c>
      <c r="BJ55" s="67">
        <f>'[30]3.3 Assets (RAB)'!E61+'[30]3.3 Assets (RAB)'!E69</f>
        <v>93926.910841052173</v>
      </c>
      <c r="BK55" s="67">
        <f>('[31]3.3 Assets (RAB)'!E61+'[31]3.3 Assets (RAB)'!E69)/1000</f>
        <v>92217.146457825831</v>
      </c>
      <c r="BL55" s="67">
        <f>('[32]3.3 Assets (RAB)'!$C$56+'[32]3.3 Assets (RAB)'!$C$63)/1000</f>
        <v>86487.27355443858</v>
      </c>
      <c r="BM55" s="67">
        <f>'[33]3.3 Assets (RAB)'!C56+'[33]3.3 Assets (RAB)'!C63</f>
        <v>86827.434286306539</v>
      </c>
      <c r="BN55" s="68">
        <f>('[34]3.3 Assets (RAB)'!$C$56+'[34]3.3 Assets (RAB)'!$C$63)/1000</f>
        <v>88943.221316326861</v>
      </c>
      <c r="BO55" s="68">
        <f>('[35]3.3 Assets (RAB)'!$C$56+'[35]3.3 Assets (RAB)'!$C$63)/1000</f>
        <v>164652.17802423291</v>
      </c>
      <c r="BP55" s="68">
        <f>('[39]3.3 Assets (RAB)'!$C$56+'[39]3.3 Assets (RAB)'!$C$63)/1000</f>
        <v>166014.73772164655</v>
      </c>
      <c r="BQ55" s="67">
        <f>('[37]3.3 Assets (RAB)'!$C$56+'[37]3.3 Assets (RAB)'!$C$63)/1000</f>
        <v>165416.93890373115</v>
      </c>
    </row>
    <row r="56" spans="1:69" x14ac:dyDescent="0.35">
      <c r="A56" s="81" t="s">
        <v>109</v>
      </c>
      <c r="B56" s="83"/>
      <c r="C56" s="80">
        <f t="shared" ref="C56" si="118">SUM(C49:C51)+C53+C54-C55</f>
        <v>0</v>
      </c>
      <c r="D56" s="80">
        <f t="shared" ref="D56" si="119">SUM(D49:D51)+D53+D54-D55</f>
        <v>0</v>
      </c>
      <c r="E56" s="80">
        <f t="shared" ref="E56" si="120">SUM(E49:E51)+E53+E54-E55</f>
        <v>0</v>
      </c>
      <c r="F56" s="80">
        <f t="shared" ref="F56" si="121">SUM(F49:F51)+F53+F54-F55</f>
        <v>0</v>
      </c>
      <c r="G56" s="80">
        <f t="shared" ref="G56" si="122">SUM(G49:G51)+G53+G54-G55</f>
        <v>0</v>
      </c>
      <c r="H56" s="80">
        <f t="shared" ref="H56" si="123">SUM(H49:H51)+H53+H54-H55</f>
        <v>0</v>
      </c>
      <c r="I56" s="80">
        <f t="shared" ref="I56" si="124">SUM(I49:I51)+I53+I54-I55</f>
        <v>0</v>
      </c>
      <c r="J56" s="80">
        <f t="shared" ref="J56" si="125">SUM(J49:J51)+J53+J54-J55</f>
        <v>0</v>
      </c>
      <c r="K56" s="80">
        <f t="shared" ref="K56" si="126">SUM(K49:K51)+K53+K54-K55</f>
        <v>0</v>
      </c>
      <c r="L56" s="80">
        <f t="shared" ref="L56" si="127">SUM(L49:L51)+L53+L54-L55</f>
        <v>0</v>
      </c>
      <c r="M56" s="80">
        <f t="shared" ref="M56" si="128">SUM(M49:M51)+M53+M54-M55</f>
        <v>0</v>
      </c>
      <c r="N56" s="80">
        <f t="shared" ref="N56" si="129">SUM(N49:N51)+N53+N54-N55</f>
        <v>0</v>
      </c>
      <c r="O56" s="80">
        <f t="shared" ref="O56" si="130">SUM(O49:O51)+O53+O54-O55</f>
        <v>0</v>
      </c>
      <c r="P56" s="80">
        <f t="shared" ref="P56" si="131">SUM(P49:P51)+P53+P54-P55</f>
        <v>0</v>
      </c>
      <c r="Q56" s="80">
        <f t="shared" ref="Q56" si="132">SUM(Q49:Q51)+Q53+Q54-Q55</f>
        <v>0</v>
      </c>
      <c r="R56" s="80">
        <f t="shared" ref="R56" si="133">SUM(R49:R51)+R53+R54-R55</f>
        <v>0</v>
      </c>
      <c r="T56" s="80">
        <f t="shared" ref="T56" si="134">SUM(T49:T51)+T53+T54-T55</f>
        <v>0</v>
      </c>
      <c r="U56" s="80">
        <f t="shared" ref="U56" si="135">SUM(U49:U51)+U53+U54-U55</f>
        <v>0</v>
      </c>
      <c r="V56" s="80">
        <f t="shared" ref="V56" si="136">SUM(V49:V51)+V53+V54-V55</f>
        <v>0</v>
      </c>
      <c r="W56" s="80">
        <f t="shared" ref="W56" si="137">SUM(W49:W51)+W53+W54-W55</f>
        <v>0</v>
      </c>
      <c r="X56" s="80">
        <f t="shared" ref="X56" si="138">SUM(X49:X51)+X53+X54-X55</f>
        <v>0</v>
      </c>
      <c r="Y56" s="80">
        <f t="shared" ref="Y56" si="139">SUM(Y49:Y51)+Y53+Y54-Y55</f>
        <v>0</v>
      </c>
      <c r="Z56" s="80">
        <f t="shared" ref="Z56" si="140">SUM(Z49:Z51)+Z53+Z54-Z55</f>
        <v>0</v>
      </c>
      <c r="AA56" s="80">
        <f t="shared" ref="AA56" si="141">SUM(AA49:AA51)+AA53+AA54-AA55</f>
        <v>0</v>
      </c>
      <c r="AB56" s="80">
        <f t="shared" ref="AB56" si="142">SUM(AB49:AB51)+AB53+AB54-AB55</f>
        <v>0</v>
      </c>
      <c r="AC56" s="80">
        <f t="shared" ref="AC56" si="143">SUM(AC49:AC51)+AC53+AC54-AC55</f>
        <v>0</v>
      </c>
      <c r="AD56" s="80">
        <f t="shared" ref="AD56" si="144">SUM(AD49:AD51)+AD53+AD54-AD55</f>
        <v>0</v>
      </c>
      <c r="AE56" s="80">
        <f t="shared" ref="AE56" si="145">SUM(AE49:AE51)+AE53+AE54-AE55</f>
        <v>0</v>
      </c>
      <c r="AF56" s="80">
        <f t="shared" ref="AF56" si="146">SUM(AF49:AF51)+AF53+AF54-AF55</f>
        <v>0</v>
      </c>
      <c r="AG56" s="80">
        <f t="shared" ref="AG56" si="147">SUM(AG49:AG51)+AG53+AG54-AG55</f>
        <v>0</v>
      </c>
      <c r="AH56" s="80">
        <f t="shared" ref="AH56" si="148">SUM(AH49:AH51)+AH53+AH54-AH55</f>
        <v>0</v>
      </c>
      <c r="AI56" s="80">
        <f t="shared" ref="AI56" si="149">SUM(AI49:AI51)+AI53+AI54-AI55</f>
        <v>0</v>
      </c>
      <c r="AK56" s="80">
        <f t="shared" ref="AK56" si="150">SUM(AK49:AK51)+AK53+AK54-AK55</f>
        <v>0</v>
      </c>
      <c r="AL56" s="80">
        <f t="shared" ref="AL56" si="151">SUM(AL49:AL51)+AL53+AL54-AL55</f>
        <v>0</v>
      </c>
      <c r="AM56" s="80">
        <f t="shared" ref="AM56" si="152">SUM(AM49:AM51)+AM53+AM54-AM55</f>
        <v>0</v>
      </c>
      <c r="AN56" s="80">
        <f t="shared" ref="AN56" si="153">SUM(AN49:AN51)+AN53+AN54-AN55</f>
        <v>0</v>
      </c>
      <c r="AO56" s="80">
        <f t="shared" ref="AO56" si="154">SUM(AO49:AO51)+AO53+AO54-AO55</f>
        <v>0</v>
      </c>
      <c r="AP56" s="80">
        <f t="shared" ref="AP56" si="155">SUM(AP49:AP51)+AP53+AP54-AP55</f>
        <v>0</v>
      </c>
      <c r="AQ56" s="80">
        <f t="shared" ref="AQ56" si="156">SUM(AQ49:AQ51)+AQ53+AQ54-AQ55</f>
        <v>0</v>
      </c>
      <c r="AR56" s="80">
        <f t="shared" ref="AR56" si="157">SUM(AR49:AR51)+AR53+AR54-AR55</f>
        <v>0</v>
      </c>
      <c r="AS56" s="80">
        <f t="shared" ref="AS56" si="158">SUM(AS49:AS51)+AS53+AS54-AS55</f>
        <v>0</v>
      </c>
      <c r="AT56" s="80">
        <f t="shared" ref="AT56" si="159">SUM(AT49:AT51)+AT53+AT54-AT55</f>
        <v>0</v>
      </c>
      <c r="AU56" s="80">
        <f t="shared" ref="AU56" si="160">SUM(AU49:AU51)+AU53+AU54-AU55</f>
        <v>0</v>
      </c>
      <c r="AV56" s="80">
        <f t="shared" ref="AV56" si="161">SUM(AV49:AV51)+AV53+AV54-AV55</f>
        <v>0</v>
      </c>
      <c r="AW56" s="80">
        <f t="shared" ref="AW56" si="162">SUM(AW49:AW51)+AW53+AW54-AW55</f>
        <v>0</v>
      </c>
      <c r="AX56" s="80">
        <f t="shared" ref="AX56" si="163">SUM(AX49:AX51)+AX53+AX54-AX55</f>
        <v>0</v>
      </c>
      <c r="AY56" s="80">
        <f t="shared" ref="AY56" si="164">SUM(AY49:AY51)+AY53+AY54-AY55</f>
        <v>0</v>
      </c>
      <c r="AZ56" s="80">
        <f t="shared" ref="AZ56" si="165">SUM(AZ49:AZ51)+AZ53+AZ54-AZ55</f>
        <v>0</v>
      </c>
      <c r="BB56" s="80">
        <f t="shared" ref="BB56" si="166">SUM(BB49:BB51)+BB53+BB54-BB55</f>
        <v>0</v>
      </c>
      <c r="BC56" s="80">
        <f t="shared" ref="BC56" si="167">SUM(BC49:BC51)+BC53+BC54-BC55</f>
        <v>0</v>
      </c>
      <c r="BD56" s="80">
        <f t="shared" ref="BD56" si="168">SUM(BD49:BD51)+BD53+BD54-BD55</f>
        <v>0</v>
      </c>
      <c r="BE56" s="80">
        <f t="shared" ref="BE56" si="169">SUM(BE49:BE51)+BE53+BE54-BE55</f>
        <v>0</v>
      </c>
      <c r="BF56" s="80">
        <f t="shared" ref="BF56" si="170">SUM(BF49:BF51)+BF53+BF54-BF55</f>
        <v>0</v>
      </c>
      <c r="BG56" s="80">
        <f t="shared" ref="BG56" si="171">SUM(BG49:BG51)+BG53+BG54-BG55</f>
        <v>18</v>
      </c>
      <c r="BH56" s="80">
        <f t="shared" ref="BH56" si="172">SUM(BH49:BH51)+BH53+BH54-BH55</f>
        <v>0</v>
      </c>
      <c r="BI56" s="80">
        <f t="shared" ref="BI56" si="173">SUM(BI49:BI51)+BI53+BI54-BI55</f>
        <v>0</v>
      </c>
      <c r="BJ56" s="80">
        <f t="shared" ref="BJ56" si="174">SUM(BJ49:BJ51)+BJ53+BJ54-BJ55</f>
        <v>0</v>
      </c>
      <c r="BK56" s="80">
        <f t="shared" ref="BK56" si="175">SUM(BK49:BK51)+BK53+BK54-BK55</f>
        <v>0</v>
      </c>
      <c r="BL56" s="80">
        <f t="shared" ref="BL56" si="176">SUM(BL49:BL51)+BL53+BL54-BL55</f>
        <v>0</v>
      </c>
      <c r="BM56" s="80">
        <f t="shared" ref="BM56" si="177">SUM(BM49:BM51)+BM53+BM54-BM55</f>
        <v>0</v>
      </c>
      <c r="BN56" s="80">
        <f t="shared" ref="BN56" si="178">SUM(BN49:BN51)+BN53+BN54-BN55</f>
        <v>0</v>
      </c>
      <c r="BO56" s="80">
        <f t="shared" ref="BO56" si="179">SUM(BO49:BO51)+BO53+BO54-BO55</f>
        <v>0</v>
      </c>
      <c r="BP56" s="80">
        <f t="shared" ref="BP56" si="180">SUM(BP49:BP51)+BP53+BP54-BP55</f>
        <v>0</v>
      </c>
      <c r="BQ56" s="80">
        <f t="shared" ref="BQ56" si="181">SUM(BQ49:BQ51)+BQ53+BQ54-BQ55</f>
        <v>0</v>
      </c>
    </row>
    <row r="57" spans="1:69" x14ac:dyDescent="0.35">
      <c r="A57" s="69" t="s">
        <v>58</v>
      </c>
      <c r="B57" s="83"/>
      <c r="C57" s="67">
        <f>'[29]3. Opex'!D22</f>
        <v>35426.048000000003</v>
      </c>
      <c r="D57" s="67">
        <f>'[29]3. Opex'!E22</f>
        <v>37656.624000000003</v>
      </c>
      <c r="E57" s="67">
        <f>'[29]3. Opex'!F22</f>
        <v>46334.126000000004</v>
      </c>
      <c r="F57" s="67">
        <f>'[29]3. Opex'!G22</f>
        <v>46642.640999999996</v>
      </c>
      <c r="G57" s="67">
        <f>'[29]3. Opex'!H22</f>
        <v>47779.507999999994</v>
      </c>
      <c r="H57" s="67">
        <f>'[29]3. Opex'!I22</f>
        <v>46557.578000000001</v>
      </c>
      <c r="I57" s="67">
        <f>'[29]3. Opex'!J22</f>
        <v>46923.140000000007</v>
      </c>
      <c r="J57" s="67">
        <f>'[29]3. Opex'!K22</f>
        <v>44976.582999999999</v>
      </c>
      <c r="K57" s="67">
        <f>'[30]3.2 Opex'!E105</f>
        <v>45598</v>
      </c>
      <c r="L57" s="67">
        <f>'[31]3.2 Operating expenditure'!$E$60/1000</f>
        <v>34705.717769999996</v>
      </c>
      <c r="M57" s="68">
        <f>'[32]3.2 Operating expenditure'!$C$56/1000</f>
        <v>37603.399744925264</v>
      </c>
      <c r="N57" s="68">
        <f>'[33]3.2 Operating expenditure'!$C$56/1000</f>
        <v>32048.191384064245</v>
      </c>
      <c r="O57" s="68">
        <f>'[34]3.2 Operating expenditure'!$C$56/1000</f>
        <v>28974.888076739793</v>
      </c>
      <c r="P57" s="68">
        <f>'[35]3.2 Operating expenditure'!$C$56/1000</f>
        <v>31115.319920176305</v>
      </c>
      <c r="Q57" s="68">
        <f>'[43]3.2 Operating expenditure'!$C$56/1000</f>
        <v>27222.588454563338</v>
      </c>
      <c r="R57" s="68">
        <f>'[42]3.2 Operating expenditure'!$C$56/1000</f>
        <v>30726.430302345703</v>
      </c>
    </row>
    <row r="58" spans="1:69" x14ac:dyDescent="0.35">
      <c r="B58" s="58"/>
    </row>
    <row r="59" spans="1:69" x14ac:dyDescent="0.35">
      <c r="A59" s="81" t="s">
        <v>95</v>
      </c>
      <c r="B59" s="83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7"/>
      <c r="P59" s="77"/>
      <c r="Q59" s="77"/>
      <c r="R59" s="77"/>
    </row>
    <row r="60" spans="1:69" x14ac:dyDescent="0.35">
      <c r="A60" s="69"/>
      <c r="B60" s="83"/>
      <c r="C60" s="69" t="s">
        <v>56</v>
      </c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78"/>
      <c r="P60" s="78"/>
      <c r="Q60" s="78"/>
      <c r="R60" s="78"/>
      <c r="T60" s="69" t="s">
        <v>69</v>
      </c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78"/>
      <c r="AG60" s="78"/>
      <c r="AH60" s="78"/>
      <c r="AI60" s="78"/>
      <c r="AK60" s="89" t="s">
        <v>90</v>
      </c>
      <c r="AL60" s="87"/>
      <c r="AM60" s="87"/>
      <c r="AN60" s="87"/>
      <c r="AO60" s="87"/>
      <c r="AP60" s="87"/>
      <c r="AQ60" s="87"/>
      <c r="AR60" s="87"/>
      <c r="AS60" s="87"/>
      <c r="AT60" s="89"/>
      <c r="AU60" s="89"/>
      <c r="AV60" s="89"/>
      <c r="AW60" s="90"/>
      <c r="AX60" s="90"/>
      <c r="AY60" s="90"/>
      <c r="AZ60" s="90"/>
      <c r="BB60" s="69" t="s">
        <v>3</v>
      </c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78"/>
      <c r="BO60" s="78"/>
      <c r="BP60" s="78"/>
      <c r="BQ60" s="69"/>
    </row>
    <row r="61" spans="1:69" x14ac:dyDescent="0.35">
      <c r="A61" s="69"/>
      <c r="B61" s="83"/>
      <c r="C61" s="63">
        <v>2006</v>
      </c>
      <c r="D61" s="63">
        <v>2007</v>
      </c>
      <c r="E61" s="63">
        <v>2008</v>
      </c>
      <c r="F61" s="63">
        <v>2009</v>
      </c>
      <c r="G61" s="63">
        <v>2010</v>
      </c>
      <c r="H61" s="63">
        <v>2011</v>
      </c>
      <c r="I61" s="63">
        <v>2012</v>
      </c>
      <c r="J61" s="63">
        <v>2013</v>
      </c>
      <c r="K61" s="63">
        <v>2014</v>
      </c>
      <c r="L61" s="63">
        <v>2015</v>
      </c>
      <c r="M61" s="63">
        <v>2016</v>
      </c>
      <c r="N61" s="63">
        <v>2017</v>
      </c>
      <c r="O61" s="65">
        <v>2018</v>
      </c>
      <c r="P61" s="65">
        <v>2019</v>
      </c>
      <c r="Q61" s="65">
        <v>2020</v>
      </c>
      <c r="R61" s="64">
        <v>2021</v>
      </c>
      <c r="S61" s="51"/>
      <c r="T61" s="63">
        <v>2006</v>
      </c>
      <c r="U61" s="63">
        <v>2007</v>
      </c>
      <c r="V61" s="63">
        <v>2008</v>
      </c>
      <c r="W61" s="63">
        <v>2009</v>
      </c>
      <c r="X61" s="63">
        <v>2010</v>
      </c>
      <c r="Y61" s="63">
        <v>2011</v>
      </c>
      <c r="Z61" s="63">
        <v>2012</v>
      </c>
      <c r="AA61" s="63">
        <v>2013</v>
      </c>
      <c r="AB61" s="63">
        <v>2014</v>
      </c>
      <c r="AC61" s="63">
        <v>2015</v>
      </c>
      <c r="AD61" s="63">
        <v>2016</v>
      </c>
      <c r="AE61" s="63">
        <v>2017</v>
      </c>
      <c r="AF61" s="65">
        <v>2018</v>
      </c>
      <c r="AG61" s="65">
        <v>2019</v>
      </c>
      <c r="AH61" s="65">
        <v>2020</v>
      </c>
      <c r="AI61" s="64">
        <v>2021</v>
      </c>
      <c r="AJ61" s="51"/>
      <c r="AK61" s="63">
        <v>2006</v>
      </c>
      <c r="AL61" s="63">
        <v>2007</v>
      </c>
      <c r="AM61" s="63">
        <v>2008</v>
      </c>
      <c r="AN61" s="63">
        <v>2009</v>
      </c>
      <c r="AO61" s="63">
        <v>2010</v>
      </c>
      <c r="AP61" s="63">
        <v>2011</v>
      </c>
      <c r="AQ61" s="63">
        <v>2012</v>
      </c>
      <c r="AR61" s="63">
        <v>2013</v>
      </c>
      <c r="AS61" s="63">
        <v>2014</v>
      </c>
      <c r="AT61" s="63">
        <v>2015</v>
      </c>
      <c r="AU61" s="63">
        <v>2016</v>
      </c>
      <c r="AV61" s="63">
        <v>2017</v>
      </c>
      <c r="AW61" s="65">
        <v>2018</v>
      </c>
      <c r="AX61" s="65">
        <v>2019</v>
      </c>
      <c r="AY61" s="65">
        <v>2020</v>
      </c>
      <c r="AZ61" s="64">
        <v>2021</v>
      </c>
      <c r="BA61" s="51"/>
      <c r="BB61" s="63">
        <v>2006</v>
      </c>
      <c r="BC61" s="63">
        <v>2007</v>
      </c>
      <c r="BD61" s="63">
        <v>2008</v>
      </c>
      <c r="BE61" s="63">
        <v>2009</v>
      </c>
      <c r="BF61" s="63">
        <v>2010</v>
      </c>
      <c r="BG61" s="63">
        <v>2011</v>
      </c>
      <c r="BH61" s="63">
        <v>2012</v>
      </c>
      <c r="BI61" s="63">
        <v>2013</v>
      </c>
      <c r="BJ61" s="63">
        <v>2014</v>
      </c>
      <c r="BK61" s="63">
        <v>2015</v>
      </c>
      <c r="BL61" s="63">
        <v>2016</v>
      </c>
      <c r="BM61" s="63">
        <v>2017</v>
      </c>
      <c r="BN61" s="65">
        <v>2018</v>
      </c>
      <c r="BO61" s="65">
        <v>2019</v>
      </c>
      <c r="BP61" s="65">
        <v>2020</v>
      </c>
      <c r="BQ61" s="64">
        <v>2021</v>
      </c>
    </row>
    <row r="62" spans="1:69" x14ac:dyDescent="0.35">
      <c r="A62" s="66" t="s">
        <v>49</v>
      </c>
      <c r="B62" s="85" t="s">
        <v>111</v>
      </c>
      <c r="C62" s="71">
        <f>'[44]4. Assets (RAB)'!D17</f>
        <v>1262533.7235147201</v>
      </c>
      <c r="D62" s="71">
        <f>'[44]4. Assets (RAB)'!E17</f>
        <v>1267077.6261765629</v>
      </c>
      <c r="E62" s="71">
        <f>'[44]4. Assets (RAB)'!F17</f>
        <v>1260952.6261765629</v>
      </c>
      <c r="F62" s="71">
        <f>'[44]4. Assets (RAB)'!G17</f>
        <v>1310348.4446204</v>
      </c>
      <c r="G62" s="71">
        <f>'[44]4. Assets (RAB)'!H17</f>
        <v>1381871.75867367</v>
      </c>
      <c r="H62" s="71">
        <f>'[44]4. Assets (RAB)'!I17</f>
        <v>1438330.3744896899</v>
      </c>
      <c r="I62" s="71">
        <f>'[44]4. Assets (RAB)'!J17</f>
        <v>1468868.0326552901</v>
      </c>
      <c r="J62" s="71">
        <f>'[44]4. Assets (RAB)'!K17</f>
        <v>1509003.2929434499</v>
      </c>
      <c r="K62" s="72">
        <f>'[45]3.3 Assets (RAB)'!E23</f>
        <v>1576792.0197078306</v>
      </c>
      <c r="L62" s="71">
        <f>'[46]3.3 Assets (RAB)'!E23/1000</f>
        <v>1760532.1957204449</v>
      </c>
      <c r="M62" s="67">
        <f>'[47]3.3 Assets (RAB)'!$C$23/1000</f>
        <v>1721847.3474715033</v>
      </c>
      <c r="N62" s="67">
        <f>'[48]3.3 Assets (RAB)'!C23/1000</f>
        <v>1696396.5447502469</v>
      </c>
      <c r="O62" s="68">
        <f>'[49]3.3 Assets (RAB)'!$C$23/1000</f>
        <v>1652192.225695756</v>
      </c>
      <c r="P62" s="70">
        <f>'[50]3.3 Assets (RAB)'!$C$23/1000</f>
        <v>1739641.1920154251</v>
      </c>
      <c r="Q62" s="68">
        <f>'[51]3.3 Assets (RAB)'!$C$23/1000</f>
        <v>1785389.466</v>
      </c>
      <c r="R62" s="68">
        <f>('[52]3.3 Assets (RAB)'!$C23)/1000</f>
        <v>1802835.632</v>
      </c>
      <c r="T62" s="67">
        <f>'[44]4. Assets (RAB)'!D25</f>
        <v>205149.779809909</v>
      </c>
      <c r="U62" s="67">
        <f>'[44]4. Assets (RAB)'!E25</f>
        <v>208543.15624601059</v>
      </c>
      <c r="V62" s="67">
        <f>'[44]4. Assets (RAB)'!F25</f>
        <v>208322.15624601059</v>
      </c>
      <c r="W62" s="67">
        <f>'[44]4. Assets (RAB)'!G25</f>
        <v>211675.351706371</v>
      </c>
      <c r="X62" s="67">
        <f>'[44]4. Assets (RAB)'!H25</f>
        <v>217539.345970255</v>
      </c>
      <c r="Y62" s="67">
        <f>'[44]4. Assets (RAB)'!I25</f>
        <v>217546.17153907401</v>
      </c>
      <c r="Z62" s="67">
        <f>'[44]4. Assets (RAB)'!J25</f>
        <v>218340.55795862299</v>
      </c>
      <c r="AA62" s="67">
        <f>'[44]4. Assets (RAB)'!K25</f>
        <v>215128.00596797501</v>
      </c>
      <c r="AB62" s="67">
        <f>'[45]3.3 Assets (RAB)'!E31</f>
        <v>213733.46749389175</v>
      </c>
      <c r="AC62" s="67">
        <f>'[46]3.3 Assets (RAB)'!E31/1000</f>
        <v>213047.44528950829</v>
      </c>
      <c r="AD62" s="67">
        <f>'[47]3.3 Assets (RAB)'!$C$30/1000</f>
        <v>210995.29517549896</v>
      </c>
      <c r="AE62" s="67">
        <f>'[48]3.3 Assets (RAB)'!C30/1000</f>
        <v>207349.80356064139</v>
      </c>
      <c r="AF62" s="68">
        <f>'[49]3.3 Assets (RAB)'!$C$30/1000</f>
        <v>204661.26455323325</v>
      </c>
      <c r="AG62" s="70">
        <f>'[50]3.3 Assets (RAB)'!$C$30/1000</f>
        <v>200872.44463236121</v>
      </c>
      <c r="AH62" s="68">
        <f>'[51]3.3 Assets (RAB)'!$C$30/1000</f>
        <v>196784.07800000001</v>
      </c>
      <c r="AI62" s="68">
        <f>('[52]3.3 Assets (RAB)'!$C30)/1000</f>
        <v>192596.81200000001</v>
      </c>
      <c r="AK62" s="61">
        <f>'[44]4. Assets (RAB)'!D33</f>
        <v>942701.918717255</v>
      </c>
      <c r="AL62" s="61">
        <f>'[44]4. Assets (RAB)'!E33</f>
        <v>1035006.9204308742</v>
      </c>
      <c r="AM62" s="61">
        <f>'[44]4. Assets (RAB)'!F33</f>
        <v>1155470.9204308742</v>
      </c>
      <c r="AN62" s="61">
        <f>'[44]4. Assets (RAB)'!G33</f>
        <v>1369066.17842716</v>
      </c>
      <c r="AO62" s="61">
        <f>'[44]4. Assets (RAB)'!H33</f>
        <v>1702388.4002799999</v>
      </c>
      <c r="AP62" s="61">
        <f>'[44]4. Assets (RAB)'!I33</f>
        <v>1824771.11635355</v>
      </c>
      <c r="AQ62" s="61">
        <f>'[44]4. Assets (RAB)'!J33</f>
        <v>2063934.8473422099</v>
      </c>
      <c r="AR62" s="61">
        <f>'[44]4. Assets (RAB)'!K33</f>
        <v>2255327.8249627398</v>
      </c>
      <c r="AS62" s="91">
        <f>'[45]3.3 Assets (RAB)'!E39</f>
        <v>2496401.8832229916</v>
      </c>
      <c r="AT62" s="61">
        <f>'[46]3.3 Assets (RAB)'!E39/1000</f>
        <v>2728568.385743028</v>
      </c>
      <c r="AU62" s="61">
        <f>'[47]3.3 Assets (RAB)'!$C$37/1000</f>
        <v>2864845.5250500287</v>
      </c>
      <c r="AV62" s="61">
        <f>'[48]3.3 Assets (RAB)'!C37/1000</f>
        <v>2919150.7898914814</v>
      </c>
      <c r="AW62" s="60">
        <f>'[49]3.3 Assets (RAB)'!$C$37/1000</f>
        <v>2918995.2045704862</v>
      </c>
      <c r="AX62" s="91">
        <f>'[50]3.3 Assets (RAB)'!$C$37/1000</f>
        <v>2938475.3803232796</v>
      </c>
      <c r="AY62" s="60">
        <f>'[51]3.3 Assets (RAB)'!$C$37/1000</f>
        <v>2978124.7749999999</v>
      </c>
      <c r="AZ62" s="60">
        <f>('[52]3.3 Assets (RAB)'!$C37)/1000</f>
        <v>2988837.9819999998</v>
      </c>
      <c r="BB62" s="67">
        <f>'[44]4. Assets (RAB)'!D47+'[44]4. Assets (RAB)'!D55</f>
        <v>229549.874352646</v>
      </c>
      <c r="BC62" s="67">
        <f>'[44]4. Assets (RAB)'!E47+'[44]4. Assets (RAB)'!E55</f>
        <v>232978.51291487532</v>
      </c>
      <c r="BD62" s="67">
        <f>'[44]4. Assets (RAB)'!F47+'[44]4. Assets (RAB)'!F55</f>
        <v>241808.51291487532</v>
      </c>
      <c r="BE62" s="67">
        <f>'[44]4. Assets (RAB)'!G47+'[44]4. Assets (RAB)'!G55</f>
        <v>263594.45438205299</v>
      </c>
      <c r="BF62" s="67">
        <f>'[44]4. Assets (RAB)'!H47+'[44]4. Assets (RAB)'!H55</f>
        <v>285142.53745502199</v>
      </c>
      <c r="BG62" s="67">
        <f>'[44]4. Assets (RAB)'!I47+'[44]4. Assets (RAB)'!I55</f>
        <v>264977.03496401501</v>
      </c>
      <c r="BH62" s="67">
        <f>'[44]4. Assets (RAB)'!J47+'[44]4. Assets (RAB)'!J55</f>
        <v>302852.37482132099</v>
      </c>
      <c r="BI62" s="67">
        <f>'[44]4. Assets (RAB)'!K47+'[44]4. Assets (RAB)'!K55</f>
        <v>315961.24130362901</v>
      </c>
      <c r="BJ62" s="67">
        <f>'[45]3.3 Assets (RAB)'!E55+'[45]3.3 Assets (RAB)'!E63</f>
        <v>365742.73240007344</v>
      </c>
      <c r="BK62" s="67">
        <f>('[46]3.3 Assets (RAB)'!E55+'[46]3.3 Assets (RAB)'!E63)/1000</f>
        <v>402254.46212832618</v>
      </c>
      <c r="BL62" s="67">
        <f>('[47]3.3 Assets (RAB)'!$C$51+'[47]3.3 Assets (RAB)'!$C$58)/1000</f>
        <v>417451.88254658447</v>
      </c>
      <c r="BM62" s="67">
        <f>('[48]3.3 Assets (RAB)'!C51+'[48]3.3 Assets (RAB)'!C58)/1000</f>
        <v>416351.59564130957</v>
      </c>
      <c r="BN62" s="68">
        <f>('[49]3.3 Assets (RAB)'!$C$51+'[49]3.3 Assets (RAB)'!$C$58)/1000</f>
        <v>398269.64808944089</v>
      </c>
      <c r="BO62" s="70">
        <f>('[50]3.3 Assets (RAB)'!$C$51+'[50]3.3 Assets (RAB)'!$C$58)/1000</f>
        <v>434732.1534437472</v>
      </c>
      <c r="BP62" s="68">
        <f>('[51]3.3 Assets (RAB)'!$C$51+'[51]3.3 Assets (RAB)'!$C$58)/1000</f>
        <v>452567.17200000002</v>
      </c>
      <c r="BQ62" s="67">
        <f>('[52]3.3 Assets (RAB)'!$C51+'[52]3.3 Assets (RAB)'!$C58)/1000</f>
        <v>464510.86</v>
      </c>
    </row>
    <row r="63" spans="1:69" x14ac:dyDescent="0.35">
      <c r="A63" s="66" t="s">
        <v>50</v>
      </c>
      <c r="B63" s="85" t="s">
        <v>112</v>
      </c>
      <c r="C63" s="71">
        <f>'[44]4. Assets (RAB)'!D18</f>
        <v>37662.0229387441</v>
      </c>
      <c r="D63" s="71">
        <f>'[44]4. Assets (RAB)'!E18</f>
        <v>30864</v>
      </c>
      <c r="E63" s="71">
        <f>'[44]4. Assets (RAB)'!F18</f>
        <v>53485</v>
      </c>
      <c r="F63" s="71">
        <f>'[44]4. Assets (RAB)'!G18</f>
        <v>32314.3882767055</v>
      </c>
      <c r="G63" s="71">
        <f>'[44]4. Assets (RAB)'!H18</f>
        <v>39909.653680105803</v>
      </c>
      <c r="H63" s="71">
        <f>'[44]4. Assets (RAB)'!I18</f>
        <v>47944.345816322799</v>
      </c>
      <c r="I63" s="71">
        <f>'[44]4. Assets (RAB)'!J18</f>
        <v>23275.780936247102</v>
      </c>
      <c r="J63" s="71">
        <f>'[44]4. Assets (RAB)'!K18</f>
        <v>37762.845168754997</v>
      </c>
      <c r="K63" s="71">
        <f>'[45]3.3 Assets (RAB)'!E24</f>
        <v>45545.977462749906</v>
      </c>
      <c r="L63" s="71">
        <f>'[46]3.3 Assets (RAB)'!E24/1000</f>
        <v>30238.148399778438</v>
      </c>
      <c r="M63" s="67">
        <f>'[47]3.3 Assets (RAB)'!$C$24/1000</f>
        <v>29074.345454490733</v>
      </c>
      <c r="N63" s="67">
        <f>'[48]3.3 Assets (RAB)'!C24/1000</f>
        <v>25039.063391147596</v>
      </c>
      <c r="O63" s="68">
        <f>'[49]3.3 Assets (RAB)'!$C$24/1000</f>
        <v>31541.851581464358</v>
      </c>
      <c r="P63" s="68">
        <f>'[50]3.3 Assets (RAB)'!$C$24/1000</f>
        <v>31037.309402594747</v>
      </c>
      <c r="Q63" s="68">
        <f>'[51]3.3 Assets (RAB)'!$C$24/1000</f>
        <v>32859.928999999996</v>
      </c>
      <c r="R63" s="68">
        <f>('[52]3.3 Assets (RAB)'!$C24)/1000</f>
        <v>15514.937</v>
      </c>
      <c r="T63" s="67">
        <f>'[44]4. Assets (RAB)'!D26</f>
        <v>6119.7222451769303</v>
      </c>
      <c r="U63" s="67">
        <f>'[44]4. Assets (RAB)'!E26</f>
        <v>5080</v>
      </c>
      <c r="V63" s="67">
        <f>'[44]4. Assets (RAB)'!F26</f>
        <v>8836</v>
      </c>
      <c r="W63" s="67">
        <f>'[44]4. Assets (RAB)'!G26</f>
        <v>5220.1073170498503</v>
      </c>
      <c r="X63" s="67">
        <f>'[44]4. Assets (RAB)'!H26</f>
        <v>6282.7247933647404</v>
      </c>
      <c r="Y63" s="67">
        <f>'[44]4. Assets (RAB)'!I26</f>
        <v>7251.5390513024304</v>
      </c>
      <c r="Z63" s="67">
        <f>'[44]4. Assets (RAB)'!J26</f>
        <v>3459.83906216271</v>
      </c>
      <c r="AA63" s="67">
        <f>'[44]4. Assets (RAB)'!K26</f>
        <v>5383.5837329323003</v>
      </c>
      <c r="AB63" s="67">
        <f>'[45]3.3 Assets (RAB)'!E32</f>
        <v>6261.7226804851098</v>
      </c>
      <c r="AC63" s="67">
        <f>'[46]3.3 Assets (RAB)'!E32/1000</f>
        <v>3659.2118465755007</v>
      </c>
      <c r="AD63" s="67">
        <f>'[47]3.3 Assets (RAB)'!$C$31/1000</f>
        <v>3562.772338798301</v>
      </c>
      <c r="AE63" s="67">
        <f>'[48]3.3 Assets (RAB)'!C31/1000</f>
        <v>3060.5137056921285</v>
      </c>
      <c r="AF63" s="68">
        <f>'[49]3.3 Assets (RAB)'!$C$31/1000</f>
        <v>3907.1695960162629</v>
      </c>
      <c r="AG63" s="68">
        <f>'[50]3.3 Assets (RAB)'!$C$31/1000</f>
        <v>3583.8081111929064</v>
      </c>
      <c r="AH63" s="68">
        <f>'[51]3.3 Assets (RAB)'!$C$31/1000</f>
        <v>3621.7930000000001</v>
      </c>
      <c r="AI63" s="68">
        <f>('[52]3.3 Assets (RAB)'!$C31)/1000</f>
        <v>1657.46</v>
      </c>
      <c r="AK63" s="61">
        <f>'[44]4. Assets (RAB)'!D34</f>
        <v>28121.2775752944</v>
      </c>
      <c r="AL63" s="61">
        <f>'[44]4. Assets (RAB)'!E34</f>
        <v>25211</v>
      </c>
      <c r="AM63" s="61">
        <f>'[44]4. Assets (RAB)'!F34</f>
        <v>49011</v>
      </c>
      <c r="AN63" s="61">
        <f>'[44]4. Assets (RAB)'!G34</f>
        <v>33762.421169597299</v>
      </c>
      <c r="AO63" s="61">
        <f>'[44]4. Assets (RAB)'!H34</f>
        <v>49166.451993646202</v>
      </c>
      <c r="AP63" s="61">
        <f>'[44]4. Assets (RAB)'!I34</f>
        <v>60825.703878451503</v>
      </c>
      <c r="AQ63" s="61">
        <f>'[44]4. Assets (RAB)'!J34</f>
        <v>32705.249420250399</v>
      </c>
      <c r="AR63" s="61">
        <f>'[44]4. Assets (RAB)'!K34</f>
        <v>56439.635259327697</v>
      </c>
      <c r="AS63" s="61">
        <f>'[45]3.3 Assets (RAB)'!E40</f>
        <v>71224.83917255346</v>
      </c>
      <c r="AT63" s="61">
        <f>'[46]3.3 Assets (RAB)'!E40/1000</f>
        <v>46864.724182608959</v>
      </c>
      <c r="AU63" s="61">
        <f>'[47]3.3 Assets (RAB)'!$C$38/1000</f>
        <v>48374.502299156309</v>
      </c>
      <c r="AV63" s="61">
        <f>'[48]3.3 Assets (RAB)'!C38/1000</f>
        <v>43087.096529763621</v>
      </c>
      <c r="AW63" s="60">
        <f>'[49]3.3 Assets (RAB)'!$C$38/1000</f>
        <v>55726.272087254612</v>
      </c>
      <c r="AX63" s="60">
        <f>'[50]3.3 Assets (RAB)'!$C$38/1000</f>
        <v>52425.965750638665</v>
      </c>
      <c r="AY63" s="60">
        <f>'[51]3.3 Assets (RAB)'!$C$38/1000</f>
        <v>54812.112000000001</v>
      </c>
      <c r="AZ63" s="60">
        <f>('[52]3.3 Assets (RAB)'!$C38)/1000</f>
        <v>25721.496999999999</v>
      </c>
      <c r="BB63" s="67">
        <f>'[44]4. Assets (RAB)'!D48+'[44]4. Assets (RAB)'!D56</f>
        <v>6847.5894722145295</v>
      </c>
      <c r="BC63" s="67">
        <f>'[44]4. Assets (RAB)'!E48+'[44]4. Assets (RAB)'!E56</f>
        <v>5675</v>
      </c>
      <c r="BD63" s="67">
        <f>'[44]4. Assets (RAB)'!F48+'[44]4. Assets (RAB)'!F56</f>
        <v>10257</v>
      </c>
      <c r="BE63" s="67">
        <f>'[44]4. Assets (RAB)'!G48+'[44]4. Assets (RAB)'!G56</f>
        <v>6500.4797628126908</v>
      </c>
      <c r="BF63" s="67">
        <f>'[44]4. Assets (RAB)'!H48+'[44]4. Assets (RAB)'!H56</f>
        <v>8235.1635366071205</v>
      </c>
      <c r="BG63" s="67">
        <f>'[44]4. Assets (RAB)'!I48+'[44]4. Assets (RAB)'!I56</f>
        <v>8832.5678321337909</v>
      </c>
      <c r="BH63" s="67">
        <f>'[44]4. Assets (RAB)'!J48+'[44]4. Assets (RAB)'!J56</f>
        <v>4799.0189558557195</v>
      </c>
      <c r="BI63" s="67">
        <f>'[44]4. Assets (RAB)'!K48+'[44]4. Assets (RAB)'!K56</f>
        <v>7906.9379705612791</v>
      </c>
      <c r="BJ63" s="67">
        <f>'[45]3.3 Assets (RAB)'!E56+'[45]3.3 Assets (RAB)'!E64</f>
        <v>10605.889198416662</v>
      </c>
      <c r="BK63" s="67">
        <f>('[46]3.3 Assets (RAB)'!E56+'[46]3.3 Assets (RAB)'!E64)/1000</f>
        <v>6908.9506854101382</v>
      </c>
      <c r="BL63" s="67">
        <f>('[47]3.3 Assets (RAB)'!$C$52+'[47]3.3 Assets (RAB)'!$C$59)/1000</f>
        <v>7048.9060842762992</v>
      </c>
      <c r="BM63" s="67">
        <f>('[48]3.3 Assets (RAB)'!C52+'[48]3.3 Assets (RAB)'!C59)/1000</f>
        <v>6145.4110057757962</v>
      </c>
      <c r="BN63" s="68">
        <f>('[49]3.3 Assets (RAB)'!$C$52+'[49]3.3 Assets (RAB)'!$C$59)/1000</f>
        <v>7603.3296453438543</v>
      </c>
      <c r="BO63" s="68">
        <f>('[50]3.3 Assets (RAB)'!$C$52+'[50]3.3 Assets (RAB)'!$C$59)/1000</f>
        <v>7756.1490355709157</v>
      </c>
      <c r="BP63" s="68">
        <f>('[51]3.3 Assets (RAB)'!$C$52+'[51]3.3 Assets (RAB)'!$C$59)/1000</f>
        <v>8329.4570000000003</v>
      </c>
      <c r="BQ63" s="67">
        <f>('[52]3.3 Assets (RAB)'!$C52+'[52]3.3 Assets (RAB)'!$C59)/1000</f>
        <v>3997.5120000000002</v>
      </c>
    </row>
    <row r="64" spans="1:69" x14ac:dyDescent="0.35">
      <c r="A64" s="66" t="s">
        <v>51</v>
      </c>
      <c r="B64" s="85" t="s">
        <v>113</v>
      </c>
      <c r="C64" s="71">
        <f>'[44]4. Assets (RAB)'!D19</f>
        <v>-49190.120276901398</v>
      </c>
      <c r="D64" s="71">
        <f>'[44]4. Assets (RAB)'!E19</f>
        <v>-50989</v>
      </c>
      <c r="E64" s="71">
        <f>'[44]4. Assets (RAB)'!F19</f>
        <v>-50341</v>
      </c>
      <c r="F64" s="71">
        <f>'[44]4. Assets (RAB)'!G19</f>
        <v>-53440.138402985103</v>
      </c>
      <c r="G64" s="71">
        <f>'[44]4. Assets (RAB)'!H19</f>
        <v>-56997.468507117999</v>
      </c>
      <c r="H64" s="71">
        <f>'[44]4. Assets (RAB)'!I19</f>
        <v>-60114.112003796603</v>
      </c>
      <c r="I64" s="71">
        <f>'[44]4. Assets (RAB)'!J19</f>
        <v>-63000.535840553399</v>
      </c>
      <c r="J64" s="71">
        <f>'[44]4. Assets (RAB)'!K19</f>
        <v>-65621.356185174198</v>
      </c>
      <c r="K64" s="71">
        <f>'[45]3.3 Assets (RAB)'!E25</f>
        <v>-68768.801916100885</v>
      </c>
      <c r="L64" s="71">
        <f>'[46]3.3 Assets (RAB)'!E25/1000</f>
        <v>-75900.976884115953</v>
      </c>
      <c r="M64" s="67">
        <f>'[47]3.3 Assets (RAB)'!$C$25/1000</f>
        <v>-77599.618949664611</v>
      </c>
      <c r="N64" s="67">
        <f>'[48]3.3 Assets (RAB)'!C25/1000</f>
        <v>-80049.121071362504</v>
      </c>
      <c r="O64" s="68">
        <f>'[49]3.3 Assets (RAB)'!$C$25/1000</f>
        <v>-82153.309909747157</v>
      </c>
      <c r="P64" s="68">
        <f>'[50]3.3 Assets (RAB)'!$C$25/1000</f>
        <v>-83846.46601180156</v>
      </c>
      <c r="Q64" s="68">
        <f>'[51]3.3 Assets (RAB)'!$C$25/1000</f>
        <v>-86166.072</v>
      </c>
      <c r="R64" s="68">
        <f>('[52]3.3 Assets (RAB)'!$C25)/1000</f>
        <v>-88153.254000000001</v>
      </c>
      <c r="T64" s="67">
        <f>'[44]4. Assets (RAB)'!D27</f>
        <v>-5304.3458090753402</v>
      </c>
      <c r="U64" s="67">
        <f>'[44]4. Assets (RAB)'!E27</f>
        <v>-5522</v>
      </c>
      <c r="V64" s="67">
        <f>'[44]4. Assets (RAB)'!F27</f>
        <v>-5661</v>
      </c>
      <c r="W64" s="67">
        <f>'[44]4. Assets (RAB)'!G27</f>
        <v>-5905.3449137521702</v>
      </c>
      <c r="X64" s="67">
        <f>'[44]4. Assets (RAB)'!H27</f>
        <v>-6275.8992245456702</v>
      </c>
      <c r="Y64" s="67">
        <f>'[44]4. Assets (RAB)'!I27</f>
        <v>-6457.1526317527696</v>
      </c>
      <c r="Z64" s="67">
        <f>'[44]4. Assets (RAB)'!J27</f>
        <v>-6672.3910528111901</v>
      </c>
      <c r="AA64" s="67">
        <f>'[44]4. Assets (RAB)'!K27</f>
        <v>-6778.1222070153299</v>
      </c>
      <c r="AB64" s="67">
        <f>'[45]3.3 Assets (RAB)'!E33</f>
        <v>-6947.7448848685672</v>
      </c>
      <c r="AC64" s="67">
        <f>'[46]3.3 Assets (RAB)'!E33/1000</f>
        <v>-7185.6919461333155</v>
      </c>
      <c r="AD64" s="67">
        <f>'[47]3.3 Assets (RAB)'!$C$32/1000</f>
        <v>-7338.191979550922</v>
      </c>
      <c r="AE64" s="67">
        <f>'[48]3.3 Assets (RAB)'!C32/1000</f>
        <v>-7462.1014126015016</v>
      </c>
      <c r="AF64" s="68">
        <f>'[49]3.3 Assets (RAB)'!$C$32/1000</f>
        <v>-7695.9895168883349</v>
      </c>
      <c r="AG64" s="68">
        <f>'[50]3.3 Assets (RAB)'!$C$32/1000</f>
        <v>-7672.1745554556028</v>
      </c>
      <c r="AH64" s="68">
        <f>'[51]3.3 Assets (RAB)'!$C$32/1000</f>
        <v>-7809.0590000000002</v>
      </c>
      <c r="AI64" s="68">
        <f>('[52]3.3 Assets (RAB)'!$C32)/1000</f>
        <v>-7952.7879999999996</v>
      </c>
      <c r="AK64" s="61">
        <f>'[44]4. Assets (RAB)'!D35</f>
        <v>-37197.275861675203</v>
      </c>
      <c r="AL64" s="61">
        <f>'[44]4. Assets (RAB)'!E35</f>
        <v>-40917</v>
      </c>
      <c r="AM64" s="61">
        <f>'[44]4. Assets (RAB)'!F35</f>
        <v>-44670</v>
      </c>
      <c r="AN64" s="61">
        <f>'[44]4. Assets (RAB)'!G35</f>
        <v>-52018.416333024303</v>
      </c>
      <c r="AO64" s="61">
        <f>'[44]4. Assets (RAB)'!H35</f>
        <v>-61831.519026759401</v>
      </c>
      <c r="AP64" s="61">
        <f>'[44]4. Assets (RAB)'!I35</f>
        <v>-67076.571377513101</v>
      </c>
      <c r="AQ64" s="61">
        <f>'[44]4. Assets (RAB)'!J35</f>
        <v>-75652.334217696407</v>
      </c>
      <c r="AR64" s="61">
        <f>'[44]4. Assets (RAB)'!K35</f>
        <v>-82802.461925167794</v>
      </c>
      <c r="AS64" s="61">
        <f>'[45]3.3 Assets (RAB)'!E41</f>
        <v>-90049.550206048341</v>
      </c>
      <c r="AT64" s="61">
        <f>'[46]3.3 Assets (RAB)'!E41/1000</f>
        <v>-101525.71082106348</v>
      </c>
      <c r="AU64" s="61">
        <f>'[47]3.3 Assets (RAB)'!$C$39/1000</f>
        <v>-107277.26162935502</v>
      </c>
      <c r="AV64" s="61">
        <f>'[48]3.3 Assets (RAB)'!C39/1000</f>
        <v>-111915.65144078743</v>
      </c>
      <c r="AW64" s="60">
        <f>'[49]3.3 Assets (RAB)'!$C$39/1000</f>
        <v>-116805.09375379943</v>
      </c>
      <c r="AX64" s="60">
        <f>'[50]3.3 Assets (RAB)'!$C$39/1000</f>
        <v>-119018.76638757283</v>
      </c>
      <c r="AY64" s="60">
        <f>'[51]3.3 Assets (RAB)'!$C$39/1000</f>
        <v>-123536.92200000001</v>
      </c>
      <c r="AZ64" s="60">
        <f>('[52]3.3 Assets (RAB)'!$C39)/1000</f>
        <v>-128353.208</v>
      </c>
      <c r="BB64" s="67">
        <f>'[44]4. Assets (RAB)'!D49+'[44]4. Assets (RAB)'!D57</f>
        <v>-30028.950909985218</v>
      </c>
      <c r="BC64" s="67">
        <f>'[44]4. Assets (RAB)'!E49+'[44]4. Assets (RAB)'!E57</f>
        <v>-33409</v>
      </c>
      <c r="BD64" s="67">
        <f>'[44]4. Assets (RAB)'!F49+'[44]4. Assets (RAB)'!F57</f>
        <v>-37742</v>
      </c>
      <c r="BE64" s="67">
        <f>'[44]4. Assets (RAB)'!G49+'[44]4. Assets (RAB)'!G57</f>
        <v>-43983.374080815098</v>
      </c>
      <c r="BF64" s="67">
        <f>'[44]4. Assets (RAB)'!H49+'[44]4. Assets (RAB)'!H57</f>
        <v>-53851.141952588303</v>
      </c>
      <c r="BG64" s="67">
        <f>'[44]4. Assets (RAB)'!I49+'[44]4. Assets (RAB)'!I57</f>
        <v>-48067.110041604297</v>
      </c>
      <c r="BH64" s="67">
        <f>'[44]4. Assets (RAB)'!J49+'[44]4. Assets (RAB)'!J57</f>
        <v>-39013.024663866498</v>
      </c>
      <c r="BI64" s="67">
        <f>'[44]4. Assets (RAB)'!K49+'[44]4. Assets (RAB)'!K57</f>
        <v>-44213.621227307303</v>
      </c>
      <c r="BJ64" s="67">
        <f>'[45]3.3 Assets (RAB)'!E57+'[45]3.3 Assets (RAB)'!E65</f>
        <v>-56544.16035218694</v>
      </c>
      <c r="BK64" s="67">
        <f>('[46]3.3 Assets (RAB)'!E57+'[46]3.3 Assets (RAB)'!E65)/1000</f>
        <v>-59550.850432582141</v>
      </c>
      <c r="BL64" s="67">
        <f>('[47]3.3 Assets (RAB)'!$C$53+'[47]3.3 Assets (RAB)'!$C$60)/1000</f>
        <v>-69659.989830327322</v>
      </c>
      <c r="BM64" s="67">
        <f>('[48]3.3 Assets (RAB)'!C53+'[48]3.3 Assets (RAB)'!C60)/1000</f>
        <v>-80281.129020660956</v>
      </c>
      <c r="BN64" s="68">
        <f>('[49]3.3 Assets (RAB)'!$C$53+'[49]3.3 Assets (RAB)'!$C$60)/1000</f>
        <v>-58384.573759663581</v>
      </c>
      <c r="BO64" s="68">
        <f>('[50]3.3 Assets (RAB)'!$C$53+'[50]3.3 Assets (RAB)'!$C$60)/1000</f>
        <v>-45430.356194377986</v>
      </c>
      <c r="BP64" s="68">
        <f>('[51]3.3 Assets (RAB)'!$C$53+'[51]3.3 Assets (RAB)'!$C$60)/1000</f>
        <v>-57180.014000000003</v>
      </c>
      <c r="BQ64" s="67">
        <f>('[52]3.3 Assets (RAB)'!$C53+'[52]3.3 Assets (RAB)'!$C60)/1000</f>
        <v>-65501.036</v>
      </c>
    </row>
    <row r="65" spans="1:69" x14ac:dyDescent="0.35">
      <c r="A65" s="66" t="s">
        <v>52</v>
      </c>
      <c r="B65" s="83"/>
      <c r="C65" s="71">
        <f>'[44]4. Assets (RAB)'!D20</f>
        <v>-11528.097338157299</v>
      </c>
      <c r="D65" s="71">
        <f>'[44]4. Assets (RAB)'!E20</f>
        <v>-20125</v>
      </c>
      <c r="E65" s="71">
        <f>'[44]4. Assets (RAB)'!F20</f>
        <v>3144</v>
      </c>
      <c r="F65" s="71">
        <f>'[44]4. Assets (RAB)'!G20</f>
        <v>-21125.750126279603</v>
      </c>
      <c r="G65" s="71">
        <f>'[44]4. Assets (RAB)'!H20</f>
        <v>-17087.814827012196</v>
      </c>
      <c r="H65" s="71">
        <f>'[44]4. Assets (RAB)'!I20</f>
        <v>-12169.766187473804</v>
      </c>
      <c r="I65" s="71">
        <f>'[44]4. Assets (RAB)'!J20</f>
        <v>-39724.754904306297</v>
      </c>
      <c r="J65" s="71">
        <f>'[44]4. Assets (RAB)'!K20</f>
        <v>-27858.511016419201</v>
      </c>
      <c r="K65" s="71">
        <f>'[45]3.3 Assets (RAB)'!E26</f>
        <v>-23222.824453350979</v>
      </c>
      <c r="L65" s="71">
        <f>'[46]3.3 Assets (RAB)'!E26/1000</f>
        <v>-45662.828484337508</v>
      </c>
      <c r="M65" s="67">
        <f t="shared" ref="M65:R65" si="182">M63+M64</f>
        <v>-48525.273495173882</v>
      </c>
      <c r="N65" s="67">
        <f t="shared" si="182"/>
        <v>-55010.057680214908</v>
      </c>
      <c r="O65" s="68">
        <f t="shared" si="182"/>
        <v>-50611.458328282795</v>
      </c>
      <c r="P65" s="68">
        <f t="shared" si="182"/>
        <v>-52809.15660920681</v>
      </c>
      <c r="Q65" s="68">
        <f t="shared" si="182"/>
        <v>-53306.143000000004</v>
      </c>
      <c r="R65" s="68">
        <f t="shared" si="182"/>
        <v>-72638.316999999995</v>
      </c>
      <c r="T65" s="67">
        <f>'[44]4. Assets (RAB)'!D28</f>
        <v>815.37643610159012</v>
      </c>
      <c r="U65" s="67">
        <f>'[44]4. Assets (RAB)'!E28</f>
        <v>-442</v>
      </c>
      <c r="V65" s="67">
        <f>'[44]4. Assets (RAB)'!F28</f>
        <v>3175</v>
      </c>
      <c r="W65" s="67">
        <f>'[44]4. Assets (RAB)'!G28</f>
        <v>-685.23759670231993</v>
      </c>
      <c r="X65" s="67">
        <f>'[44]4. Assets (RAB)'!H28</f>
        <v>6.8255688190702131</v>
      </c>
      <c r="Y65" s="67">
        <f>'[44]4. Assets (RAB)'!I28</f>
        <v>794.38641954966079</v>
      </c>
      <c r="Z65" s="67">
        <f>'[44]4. Assets (RAB)'!J28</f>
        <v>-3212.5519906484801</v>
      </c>
      <c r="AA65" s="67">
        <f>'[44]4. Assets (RAB)'!K28</f>
        <v>-1394.5384740830295</v>
      </c>
      <c r="AB65" s="67">
        <f>'[45]3.3 Assets (RAB)'!E34</f>
        <v>-686.02220438345739</v>
      </c>
      <c r="AC65" s="67">
        <f>'[46]3.3 Assets (RAB)'!E34/1000</f>
        <v>-3526.4800995578153</v>
      </c>
      <c r="AD65" s="67">
        <f t="shared" ref="AD65:AI65" si="183">AD63+AD64</f>
        <v>-3775.419640752621</v>
      </c>
      <c r="AE65" s="67">
        <f t="shared" si="183"/>
        <v>-4401.5877069093731</v>
      </c>
      <c r="AF65" s="68">
        <f t="shared" si="183"/>
        <v>-3788.8199208720721</v>
      </c>
      <c r="AG65" s="68">
        <f t="shared" si="183"/>
        <v>-4088.3664442626964</v>
      </c>
      <c r="AH65" s="68">
        <f t="shared" si="183"/>
        <v>-4187.2659999999996</v>
      </c>
      <c r="AI65" s="68">
        <f t="shared" si="183"/>
        <v>-6295.3279999999995</v>
      </c>
      <c r="AK65" s="61">
        <f>'[44]4. Assets (RAB)'!D36</f>
        <v>-9075.9982863808036</v>
      </c>
      <c r="AL65" s="61">
        <f>'[44]4. Assets (RAB)'!E36</f>
        <v>-15706</v>
      </c>
      <c r="AM65" s="61">
        <f>'[44]4. Assets (RAB)'!F36</f>
        <v>4341</v>
      </c>
      <c r="AN65" s="61">
        <f>'[44]4. Assets (RAB)'!G36</f>
        <v>-18255.995163427004</v>
      </c>
      <c r="AO65" s="61">
        <f>'[44]4. Assets (RAB)'!H36</f>
        <v>-12665.067033113199</v>
      </c>
      <c r="AP65" s="61">
        <f>'[44]4. Assets (RAB)'!I36</f>
        <v>-6250.8674990615982</v>
      </c>
      <c r="AQ65" s="61">
        <f>'[44]4. Assets (RAB)'!J36</f>
        <v>-42947.084797446005</v>
      </c>
      <c r="AR65" s="61">
        <f>'[44]4. Assets (RAB)'!K36</f>
        <v>-26362.826665840097</v>
      </c>
      <c r="AS65" s="61">
        <f>'[45]3.3 Assets (RAB)'!E42</f>
        <v>-18824.711033494881</v>
      </c>
      <c r="AT65" s="61">
        <f>'[46]3.3 Assets (RAB)'!E42/1000</f>
        <v>-54660.986638454509</v>
      </c>
      <c r="AU65" s="61">
        <f t="shared" ref="AU65:AZ65" si="184">AU63+AU64</f>
        <v>-58902.759330198714</v>
      </c>
      <c r="AV65" s="61">
        <f t="shared" si="184"/>
        <v>-68828.554911023821</v>
      </c>
      <c r="AW65" s="60">
        <f t="shared" si="184"/>
        <v>-61078.82166654482</v>
      </c>
      <c r="AX65" s="60">
        <f t="shared" si="184"/>
        <v>-66592.800636934175</v>
      </c>
      <c r="AY65" s="60">
        <f t="shared" si="184"/>
        <v>-68724.81</v>
      </c>
      <c r="AZ65" s="60">
        <f t="shared" si="184"/>
        <v>-102631.711</v>
      </c>
      <c r="BB65" s="67">
        <f>'[44]4. Assets (RAB)'!D50+'[44]4. Assets (RAB)'!D58</f>
        <v>-23181.361437770691</v>
      </c>
      <c r="BC65" s="67">
        <f>'[44]4. Assets (RAB)'!E50+'[44]4. Assets (RAB)'!E58</f>
        <v>-27734</v>
      </c>
      <c r="BD65" s="67">
        <f>'[44]4. Assets (RAB)'!F50+'[44]4. Assets (RAB)'!F58</f>
        <v>-27485</v>
      </c>
      <c r="BE65" s="67">
        <f>'[44]4. Assets (RAB)'!G50+'[44]4. Assets (RAB)'!G58</f>
        <v>-37482.894318002407</v>
      </c>
      <c r="BF65" s="67">
        <f>'[44]4. Assets (RAB)'!H50+'[44]4. Assets (RAB)'!H58</f>
        <v>-45615.978415981182</v>
      </c>
      <c r="BG65" s="67">
        <f>'[44]4. Assets (RAB)'!I50+'[44]4. Assets (RAB)'!I58</f>
        <v>-39234.542209470506</v>
      </c>
      <c r="BH65" s="67">
        <f>'[44]4. Assets (RAB)'!J50+'[44]4. Assets (RAB)'!J58</f>
        <v>-34214.00570801078</v>
      </c>
      <c r="BI65" s="67">
        <f>'[44]4. Assets (RAB)'!K50+'[44]4. Assets (RAB)'!K58</f>
        <v>-36306.683256746022</v>
      </c>
      <c r="BJ65" s="67">
        <f>'[45]3.3 Assets (RAB)'!E58+'[45]3.3 Assets (RAB)'!E66</f>
        <v>-45938.271153770271</v>
      </c>
      <c r="BK65" s="67">
        <f>('[46]3.3 Assets (RAB)'!E58+'[46]3.3 Assets (RAB)'!E66)/1000</f>
        <v>-52641.899747172007</v>
      </c>
      <c r="BL65" s="67">
        <f t="shared" ref="BL65:BQ65" si="185">BL63+BL64</f>
        <v>-62611.083746051023</v>
      </c>
      <c r="BM65" s="67">
        <f t="shared" si="185"/>
        <v>-74135.718014885162</v>
      </c>
      <c r="BN65" s="68">
        <f t="shared" si="185"/>
        <v>-50781.244114319728</v>
      </c>
      <c r="BO65" s="68">
        <f t="shared" si="185"/>
        <v>-37674.207158807068</v>
      </c>
      <c r="BP65" s="68">
        <f t="shared" si="185"/>
        <v>-48850.557000000001</v>
      </c>
      <c r="BQ65" s="68">
        <f t="shared" si="185"/>
        <v>-61503.523999999998</v>
      </c>
    </row>
    <row r="66" spans="1:69" x14ac:dyDescent="0.35">
      <c r="A66" s="66" t="s">
        <v>53</v>
      </c>
      <c r="B66" s="85" t="s">
        <v>114</v>
      </c>
      <c r="C66" s="71">
        <f>'[44]4. Assets (RAB)'!D21</f>
        <v>16072</v>
      </c>
      <c r="D66" s="71">
        <f>'[44]4. Assets (RAB)'!E21</f>
        <v>14000</v>
      </c>
      <c r="E66" s="71">
        <f>'[44]4. Assets (RAB)'!F21</f>
        <v>46251</v>
      </c>
      <c r="F66" s="71">
        <f>'[44]4. Assets (RAB)'!G21</f>
        <v>92649.064179541194</v>
      </c>
      <c r="G66" s="71">
        <f>'[44]4. Assets (RAB)'!H21</f>
        <v>73546.430643036001</v>
      </c>
      <c r="H66" s="71">
        <f>'[44]4. Assets (RAB)'!I21</f>
        <v>42707.424353078299</v>
      </c>
      <c r="I66" s="71">
        <f>'[44]4. Assets (RAB)'!J21</f>
        <v>79860.015192464198</v>
      </c>
      <c r="J66" s="71">
        <f>'[44]4. Assets (RAB)'!K21</f>
        <v>75782.438464236096</v>
      </c>
      <c r="K66" s="71">
        <f>'[45]3.3 Assets (RAB)'!E27</f>
        <v>207580.89575232123</v>
      </c>
      <c r="L66" s="71">
        <f>'[46]3.3 Assets (RAB)'!E27/1000</f>
        <v>6983.7715278484429</v>
      </c>
      <c r="M66" s="67">
        <f>'[47]3.3 Assets (RAB)'!$C$26/1000</f>
        <v>23074.470773917514</v>
      </c>
      <c r="N66" s="67">
        <f>'[48]3.3 Assets (RAB)'!C26/1000</f>
        <v>10805.738625723858</v>
      </c>
      <c r="O66" s="68">
        <f>'[49]3.3 Assets (RAB)'!$C$26/1000</f>
        <v>60682.622076222367</v>
      </c>
      <c r="P66" s="68">
        <f>'[50]3.3 Assets (RAB)'!$C$26/1000</f>
        <v>98557.430233420062</v>
      </c>
      <c r="Q66" s="68">
        <f>'[51]3.3 Assets (RAB)'!$C$26/1000</f>
        <v>70752.31</v>
      </c>
      <c r="R66" s="68">
        <f>('[52]3.3 Assets (RAB)'!$C$26)/1000</f>
        <v>53936.811000000002</v>
      </c>
      <c r="T66" s="67">
        <f>'[44]4. Assets (RAB)'!D29</f>
        <v>2578</v>
      </c>
      <c r="U66" s="67">
        <f>'[44]4. Assets (RAB)'!E29</f>
        <v>221</v>
      </c>
      <c r="V66" s="67">
        <f>'[44]4. Assets (RAB)'!F29</f>
        <v>178</v>
      </c>
      <c r="W66" s="67">
        <f>'[44]4. Assets (RAB)'!G29</f>
        <v>6549.2318605862602</v>
      </c>
      <c r="X66" s="67">
        <f>'[44]4. Assets (RAB)'!H29</f>
        <v>0</v>
      </c>
      <c r="Y66" s="67">
        <f>'[44]4. Assets (RAB)'!I29</f>
        <v>0</v>
      </c>
      <c r="Z66" s="67">
        <f>'[44]4. Assets (RAB)'!J29</f>
        <v>0</v>
      </c>
      <c r="AA66" s="67">
        <f>'[44]4. Assets (RAB)'!K29</f>
        <v>0</v>
      </c>
      <c r="AB66" s="67">
        <f>'[45]3.3 Assets (RAB)'!E35</f>
        <v>0</v>
      </c>
      <c r="AC66" s="67">
        <f>'[46]3.3 Assets (RAB)'!E35/1000</f>
        <v>1474.329985548495</v>
      </c>
      <c r="AD66" s="67">
        <f>'[47]3.3 Assets (RAB)'!$C$33/1000</f>
        <v>129.92802589505396</v>
      </c>
      <c r="AE66" s="67">
        <f>'[48]3.3 Assets (RAB)'!C33/1000</f>
        <v>1713.0486995012764</v>
      </c>
      <c r="AF66" s="68">
        <f>'[49]3.3 Assets (RAB)'!$C$33/1000</f>
        <v>69.02779023965202</v>
      </c>
      <c r="AG66" s="68">
        <f>'[50]3.3 Assets (RAB)'!$C$33/1000</f>
        <v>0</v>
      </c>
      <c r="AH66" s="68">
        <f>'[51]3.3 Assets (RAB)'!$C$33/1000</f>
        <v>0</v>
      </c>
      <c r="AI66" s="68">
        <f>('[52]3.3 Assets (RAB)'!$C$33)/1000</f>
        <v>0</v>
      </c>
      <c r="AK66" s="61">
        <f>'[44]4. Assets (RAB)'!D37</f>
        <v>103659</v>
      </c>
      <c r="AL66" s="61">
        <f>'[44]4. Assets (RAB)'!E37</f>
        <v>136409</v>
      </c>
      <c r="AM66" s="61">
        <f>'[44]4. Assets (RAB)'!F37</f>
        <v>209852</v>
      </c>
      <c r="AN66" s="61">
        <f>'[44]4. Assets (RAB)'!G37</f>
        <v>352965.21701626398</v>
      </c>
      <c r="AO66" s="61">
        <f>'[44]4. Assets (RAB)'!H37</f>
        <v>136918.51115666199</v>
      </c>
      <c r="AP66" s="61">
        <f>'[44]4. Assets (RAB)'!I37</f>
        <v>246469.72360772299</v>
      </c>
      <c r="AQ66" s="61">
        <f>'[44]4. Assets (RAB)'!J37</f>
        <v>236731.65483797001</v>
      </c>
      <c r="AR66" s="61">
        <f>'[44]4. Assets (RAB)'!K37</f>
        <v>209259.589283821</v>
      </c>
      <c r="AS66" s="61">
        <f>'[45]3.3 Assets (RAB)'!E43</f>
        <v>254593.44938121058</v>
      </c>
      <c r="AT66" s="61">
        <f>'[46]3.3 Assets (RAB)'!E43/1000</f>
        <v>190936.08080837672</v>
      </c>
      <c r="AU66" s="61">
        <f>'[47]3.3 Assets (RAB)'!$C$40/1000</f>
        <v>113213.25222390128</v>
      </c>
      <c r="AV66" s="61">
        <f>'[48]3.3 Assets (RAB)'!C40/1000</f>
        <v>68672.969590028573</v>
      </c>
      <c r="AW66" s="60">
        <f>'[49]3.3 Assets (RAB)'!$C$40/1000</f>
        <v>130346.39609103234</v>
      </c>
      <c r="AX66" s="60">
        <f>'[50]3.3 Assets (RAB)'!$C$40/1000</f>
        <v>106242.19579112816</v>
      </c>
      <c r="AY66" s="60">
        <f>'[51]3.3 Assets (RAB)'!$C$40/1000</f>
        <v>79438.016000000003</v>
      </c>
      <c r="AZ66" s="60">
        <f>('[52]3.3 Assets (RAB)'!$C$40)/1000</f>
        <v>96746.767999999996</v>
      </c>
      <c r="BB66" s="67">
        <f>'[44]4. Assets (RAB)'!D51+'[44]4. Assets (RAB)'!D59</f>
        <v>31937</v>
      </c>
      <c r="BC66" s="67">
        <f>'[44]4. Assets (RAB)'!E51+'[44]4. Assets (RAB)'!E59</f>
        <v>40785</v>
      </c>
      <c r="BD66" s="67">
        <f>'[44]4. Assets (RAB)'!F51+'[44]4. Assets (RAB)'!F59</f>
        <v>53962</v>
      </c>
      <c r="BE66" s="67">
        <f>'[44]4. Assets (RAB)'!G51+'[44]4. Assets (RAB)'!G59</f>
        <v>61606.977390971304</v>
      </c>
      <c r="BF66" s="67">
        <f>'[44]4. Assets (RAB)'!H51+'[44]4. Assets (RAB)'!H59</f>
        <v>28037.032074973598</v>
      </c>
      <c r="BG66" s="67">
        <f>'[44]4. Assets (RAB)'!I51+'[44]4. Assets (RAB)'!I59</f>
        <v>81128.177846776598</v>
      </c>
      <c r="BH66" s="67">
        <f>'[44]4. Assets (RAB)'!J51+'[44]4. Assets (RAB)'!J59</f>
        <v>50375.673540318996</v>
      </c>
      <c r="BI66" s="67">
        <f>'[44]4. Assets (RAB)'!K51+'[44]4. Assets (RAB)'!K59</f>
        <v>86568.845623669695</v>
      </c>
      <c r="BJ66" s="67">
        <f>'[45]3.3 Assets (RAB)'!E59+'[45]3.3 Assets (RAB)'!E67</f>
        <v>85740.307933305448</v>
      </c>
      <c r="BK66" s="67">
        <f>('[46]3.3 Assets (RAB)'!E59+'[46]3.3 Assets (RAB)'!E67)/1000</f>
        <v>70621.781108183786</v>
      </c>
      <c r="BL66" s="67">
        <f>('[47]3.3 Assets (RAB)'!$C$54+'[47]3.3 Assets (RAB)'!$C$61)/1000</f>
        <v>64011.474708822025</v>
      </c>
      <c r="BM66" s="67">
        <f>('[48]3.3 Assets (RAB)'!C54+'[48]3.3 Assets (RAB)'!C61)/1000</f>
        <v>58024.641693416699</v>
      </c>
      <c r="BN66" s="68">
        <f>('[49]3.3 Assets (RAB)'!$C$54+'[49]3.3 Assets (RAB)'!$C$61)/1000</f>
        <v>40765.150187651205</v>
      </c>
      <c r="BO66" s="68">
        <f>('[50]3.3 Assets (RAB)'!$C$54+'[50]3.3 Assets (RAB)'!$C$61)/1000</f>
        <v>58934.109563542384</v>
      </c>
      <c r="BP66" s="68">
        <f>('[51]3.3 Assets (RAB)'!$C$54+'[51]3.3 Assets (RAB)'!$C$61)/1000</f>
        <v>63410.014000000003</v>
      </c>
      <c r="BQ66" s="67">
        <f>('[52]3.3 Assets (RAB)'!$C$54+'[52]3.3 Assets (RAB)'!$C$61)/1000</f>
        <v>57485.07</v>
      </c>
    </row>
    <row r="67" spans="1:69" x14ac:dyDescent="0.35">
      <c r="A67" s="66" t="s">
        <v>54</v>
      </c>
      <c r="B67" s="85" t="s">
        <v>115</v>
      </c>
      <c r="C67" s="71">
        <f>'[44]4. Assets (RAB)'!D22</f>
        <v>0</v>
      </c>
      <c r="D67" s="71">
        <f>'[44]4. Assets (RAB)'!E22</f>
        <v>0</v>
      </c>
      <c r="E67" s="71">
        <f>'[44]4. Assets (RAB)'!F22</f>
        <v>0</v>
      </c>
      <c r="F67" s="71">
        <f>'[44]4. Assets (RAB)'!G22</f>
        <v>0</v>
      </c>
      <c r="G67" s="71">
        <f>'[44]4. Assets (RAB)'!H22</f>
        <v>0</v>
      </c>
      <c r="H67" s="71">
        <f>'[44]4. Assets (RAB)'!I22</f>
        <v>0</v>
      </c>
      <c r="I67" s="71">
        <f>'[44]4. Assets (RAB)'!J22</f>
        <v>0</v>
      </c>
      <c r="J67" s="71">
        <f>'[44]4. Assets (RAB)'!K22</f>
        <v>0</v>
      </c>
      <c r="K67" s="71">
        <f>'[45]3.3 Assets (RAB)'!E28</f>
        <v>-436.34064000000001</v>
      </c>
      <c r="L67" s="71">
        <f>'[46]3.3 Assets (RAB)'!E28/1000</f>
        <v>-5.79129245239774</v>
      </c>
      <c r="M67" s="67">
        <f>'[47]3.3 Assets (RAB)'!$C$27/1000</f>
        <v>0</v>
      </c>
      <c r="N67" s="67">
        <f>'[48]3.3 Assets (RAB)'!C27/1000</f>
        <v>0</v>
      </c>
      <c r="O67" s="68">
        <f>'[49]3.3 Assets (RAB)'!$C$27/1000</f>
        <v>-6371.871554976844</v>
      </c>
      <c r="P67" s="68">
        <f>'[50]3.3 Assets (RAB)'!$C$27/1000</f>
        <v>0</v>
      </c>
      <c r="Q67" s="68">
        <f>'[51]3.3 Assets (RAB)'!$C$27/1000</f>
        <v>0</v>
      </c>
      <c r="R67" s="68">
        <f>('[52]3.3 Assets (RAB)'!$C$27)/1000</f>
        <v>0</v>
      </c>
      <c r="T67" s="67">
        <f>'[44]4. Assets (RAB)'!D30</f>
        <v>0</v>
      </c>
      <c r="U67" s="67">
        <f>'[44]4. Assets (RAB)'!E30</f>
        <v>0</v>
      </c>
      <c r="V67" s="67">
        <f>'[44]4. Assets (RAB)'!F30</f>
        <v>0</v>
      </c>
      <c r="W67" s="67">
        <f>'[44]4. Assets (RAB)'!G30</f>
        <v>0</v>
      </c>
      <c r="X67" s="67">
        <f>'[44]4. Assets (RAB)'!H30</f>
        <v>0</v>
      </c>
      <c r="Y67" s="67">
        <f>'[44]4. Assets (RAB)'!I30</f>
        <v>0</v>
      </c>
      <c r="Z67" s="67">
        <f>'[44]4. Assets (RAB)'!J30</f>
        <v>0</v>
      </c>
      <c r="AA67" s="67">
        <f>'[44]4. Assets (RAB)'!K30</f>
        <v>0</v>
      </c>
      <c r="AB67" s="67">
        <f>'[45]3.3 Assets (RAB)'!E36</f>
        <v>0</v>
      </c>
      <c r="AC67" s="67">
        <f>'[46]3.3 Assets (RAB)'!E36/1000</f>
        <v>0</v>
      </c>
      <c r="AD67" s="67">
        <f>'[47]3.3 Assets (RAB)'!$C$34/1000</f>
        <v>0</v>
      </c>
      <c r="AE67" s="67">
        <f>'[48]3.3 Assets (RAB)'!C34/1000</f>
        <v>0</v>
      </c>
      <c r="AF67" s="68">
        <f>'[49]3.3 Assets (RAB)'!$C$34/1000</f>
        <v>0</v>
      </c>
      <c r="AG67" s="68">
        <f>'[50]3.3 Assets (RAB)'!$C$34/1000</f>
        <v>0</v>
      </c>
      <c r="AH67" s="68">
        <f>'[51]3.3 Assets (RAB)'!$C$34/1000</f>
        <v>0</v>
      </c>
      <c r="AI67" s="68">
        <f>('[52]3.3 Assets (RAB)'!$C$34)/1000</f>
        <v>0</v>
      </c>
      <c r="AK67" s="61">
        <f>'[44]4. Assets (RAB)'!D38</f>
        <v>-2278</v>
      </c>
      <c r="AL67" s="61">
        <f>'[44]4. Assets (RAB)'!E38</f>
        <v>-239</v>
      </c>
      <c r="AM67" s="61">
        <f>'[44]4. Assets (RAB)'!F38</f>
        <v>-597</v>
      </c>
      <c r="AN67" s="61">
        <f>'[44]4. Assets (RAB)'!G38</f>
        <v>-1387</v>
      </c>
      <c r="AO67" s="61">
        <f>'[44]4. Assets (RAB)'!H38</f>
        <v>-1870.7280499999999</v>
      </c>
      <c r="AP67" s="61">
        <f>'[44]4. Assets (RAB)'!I38</f>
        <v>-1055.1251199999399</v>
      </c>
      <c r="AQ67" s="61">
        <f>'[44]4. Assets (RAB)'!J38</f>
        <v>-2391.5924199999399</v>
      </c>
      <c r="AR67" s="61">
        <f>'[44]4. Assets (RAB)'!K38</f>
        <v>-432.27473999994299</v>
      </c>
      <c r="AS67" s="61">
        <f>'[45]3.3 Assets (RAB)'!E44</f>
        <v>-3379.43523</v>
      </c>
      <c r="AT67" s="61">
        <f>'[46]3.3 Assets (RAB)'!E44/1000</f>
        <v>2.0451370784574827</v>
      </c>
      <c r="AU67" s="61">
        <f>'[47]3.3 Assets (RAB)'!$C$41/1000</f>
        <v>-5.2280522500377362</v>
      </c>
      <c r="AV67" s="61">
        <f>'[48]3.3 Assets (RAB)'!C41/1000</f>
        <v>0</v>
      </c>
      <c r="AW67" s="60">
        <f>'[49]3.3 Assets (RAB)'!$C$41/1000</f>
        <v>-42460.599569176266</v>
      </c>
      <c r="AX67" s="60">
        <f>'[50]3.3 Assets (RAB)'!$C$41/1000</f>
        <v>0</v>
      </c>
      <c r="AY67" s="60">
        <f>'[51]3.3 Assets (RAB)'!$C$41/1000</f>
        <v>0</v>
      </c>
      <c r="AZ67" s="60">
        <f>('[52]3.3 Assets (RAB)'!$C$41)/1000</f>
        <v>0</v>
      </c>
      <c r="BB67" s="67">
        <f>'[44]4. Assets (RAB)'!D52+'[44]4. Assets (RAB)'!D60</f>
        <v>-5327</v>
      </c>
      <c r="BC67" s="67">
        <f>'[44]4. Assets (RAB)'!E52+'[44]4. Assets (RAB)'!E60</f>
        <v>-4221</v>
      </c>
      <c r="BD67" s="67">
        <f>'[44]4. Assets (RAB)'!F52+'[44]4. Assets (RAB)'!F60</f>
        <v>-4693</v>
      </c>
      <c r="BE67" s="67">
        <f>'[44]4. Assets (RAB)'!G52+'[44]4. Assets (RAB)'!G60</f>
        <v>-2576</v>
      </c>
      <c r="BF67" s="67">
        <f>'[44]4. Assets (RAB)'!H52+'[44]4. Assets (RAB)'!H60</f>
        <v>-2586.5561499999999</v>
      </c>
      <c r="BG67" s="67">
        <f>'[44]4. Assets (RAB)'!I52+'[44]4. Assets (RAB)'!I60</f>
        <v>-4018.2957799999999</v>
      </c>
      <c r="BH67" s="67">
        <f>'[44]4. Assets (RAB)'!J52+'[44]4. Assets (RAB)'!J60</f>
        <v>-3052.8013500000002</v>
      </c>
      <c r="BI67" s="67">
        <f>'[44]4. Assets (RAB)'!K52+'[44]4. Assets (RAB)'!K60</f>
        <v>-2760.1592799999999</v>
      </c>
      <c r="BJ67" s="67">
        <f>'[45]3.3 Assets (RAB)'!E60+'[45]3.3 Assets (RAB)'!E68</f>
        <v>-3215.1804200000001</v>
      </c>
      <c r="BK67" s="67">
        <f>('[46]3.3 Assets (RAB)'!E60+'[46]3.3 Assets (RAB)'!E68)/1000</f>
        <v>-2782.4609427534947</v>
      </c>
      <c r="BL67" s="67">
        <f>('[47]3.3 Assets (RAB)'!$C$55+'[47]3.3 Assets (RAB)'!$C$62)/1000</f>
        <v>-2500.6778680458674</v>
      </c>
      <c r="BM67" s="67">
        <f>('[48]3.3 Assets (RAB)'!C55+'[48]3.3 Assets (RAB)'!C62)/1000</f>
        <v>-1970.8712304003075</v>
      </c>
      <c r="BN67" s="68">
        <f>('[49]3.3 Assets (RAB)'!$C$55+'[49]3.3 Assets (RAB)'!$C$62)/1000</f>
        <v>-17223.689669974938</v>
      </c>
      <c r="BO67" s="68">
        <f>('[50]3.3 Assets (RAB)'!$C$55+'[50]3.3 Assets (RAB)'!$C$62)/1000</f>
        <v>-3424.8839033833792</v>
      </c>
      <c r="BP67" s="68">
        <f>('[51]3.3 Assets (RAB)'!$C$55+'[51]3.3 Assets (RAB)'!$C$62)/1000</f>
        <v>-2198.6790000000001</v>
      </c>
      <c r="BQ67" s="67">
        <f>('[52]3.3 Assets (RAB)'!$C$55+'[52]3.3 Assets (RAB)'!$C$62)/1000</f>
        <v>-3910.6190000000001</v>
      </c>
    </row>
    <row r="68" spans="1:69" x14ac:dyDescent="0.35">
      <c r="A68" s="66" t="s">
        <v>55</v>
      </c>
      <c r="B68" s="85" t="s">
        <v>116</v>
      </c>
      <c r="C68" s="67">
        <f>'[44]4. Assets (RAB)'!D23</f>
        <v>1267077.6261765629</v>
      </c>
      <c r="D68" s="67">
        <f>'[44]4. Assets (RAB)'!E23</f>
        <v>1260952.6261765629</v>
      </c>
      <c r="E68" s="67">
        <f>'[44]4. Assets (RAB)'!F23</f>
        <v>1310347.6261765629</v>
      </c>
      <c r="F68" s="67">
        <f>'[44]4. Assets (RAB)'!G23</f>
        <v>1381871.7586736616</v>
      </c>
      <c r="G68" s="67">
        <f>'[44]4. Assets (RAB)'!H23</f>
        <v>1438330.3744896937</v>
      </c>
      <c r="H68" s="67">
        <f>'[44]4. Assets (RAB)'!I23</f>
        <v>1468868.0326552945</v>
      </c>
      <c r="I68" s="67">
        <f>'[44]4. Assets (RAB)'!J23</f>
        <v>1509003.2929434481</v>
      </c>
      <c r="J68" s="67">
        <f>'[44]4. Assets (RAB)'!K23</f>
        <v>1556927.2203912665</v>
      </c>
      <c r="K68" s="67">
        <f>'[45]3.3 Assets (RAB)'!E29</f>
        <v>1760713.7503668009</v>
      </c>
      <c r="L68" s="67">
        <f>'[46]3.3 Assets (RAB)'!E29/1000</f>
        <v>1721847.3474715035</v>
      </c>
      <c r="M68" s="67">
        <f>'[47]3.3 Assets (RAB)'!$C$28/1000</f>
        <v>1696396.5447502467</v>
      </c>
      <c r="N68" s="67">
        <f>'[48]3.3 Assets (RAB)'!C28/1000</f>
        <v>1652192.225695756</v>
      </c>
      <c r="O68" s="68">
        <f>'[49]3.3 Assets (RAB)'!$C$28/1000</f>
        <v>1655891.5178887185</v>
      </c>
      <c r="P68" s="68">
        <f>'[50]3.3 Assets (RAB)'!$C$28/1000</f>
        <v>1785389.4656396385</v>
      </c>
      <c r="Q68" s="68">
        <f>'[51]3.3 Assets (RAB)'!$C$28/1000</f>
        <v>1802835.6329999999</v>
      </c>
      <c r="R68" s="68">
        <f>('[52]3.3 Assets (RAB)'!$C$28)/1000</f>
        <v>1784134.1259999999</v>
      </c>
      <c r="T68" s="67">
        <f>'[44]4. Assets (RAB)'!D31</f>
        <v>208543.15624601059</v>
      </c>
      <c r="U68" s="67">
        <f>'[44]4. Assets (RAB)'!E31</f>
        <v>208322.15624601059</v>
      </c>
      <c r="V68" s="67">
        <f>'[44]4. Assets (RAB)'!F31</f>
        <v>211675.15624601059</v>
      </c>
      <c r="W68" s="67">
        <f>'[44]4. Assets (RAB)'!G31</f>
        <v>217539.34597025494</v>
      </c>
      <c r="X68" s="67">
        <f>'[44]4. Assets (RAB)'!H31</f>
        <v>217546.17153907407</v>
      </c>
      <c r="Y68" s="67">
        <f>'[44]4. Assets (RAB)'!I31</f>
        <v>218340.55795862366</v>
      </c>
      <c r="Z68" s="67">
        <f>'[44]4. Assets (RAB)'!J31</f>
        <v>215128.00596797449</v>
      </c>
      <c r="AA68" s="67">
        <f>'[44]4. Assets (RAB)'!K31</f>
        <v>213733.46749389201</v>
      </c>
      <c r="AB68" s="67">
        <f>'[45]3.3 Assets (RAB)'!E37</f>
        <v>213047.44528950829</v>
      </c>
      <c r="AC68" s="67">
        <f>'[46]3.3 Assets (RAB)'!E37/1000</f>
        <v>210995.29517549896</v>
      </c>
      <c r="AD68" s="67">
        <f>'[47]3.3 Assets (RAB)'!$C$35/1000</f>
        <v>207349.80356064142</v>
      </c>
      <c r="AE68" s="67">
        <f>'[48]3.3 Assets (RAB)'!C35/1000</f>
        <v>204661.26455323328</v>
      </c>
      <c r="AF68" s="68">
        <f>'[49]3.3 Assets (RAB)'!$C$35/1000</f>
        <v>200941.47242260084</v>
      </c>
      <c r="AG68" s="68">
        <f>'[50]3.3 Assets (RAB)'!$C$35/1000</f>
        <v>196784.07818809853</v>
      </c>
      <c r="AH68" s="68">
        <f>'[51]3.3 Assets (RAB)'!$C$35/1000</f>
        <v>192596.81200000001</v>
      </c>
      <c r="AI68" s="68">
        <f>('[52]3.3 Assets (RAB)'!$C$35)/1000</f>
        <v>186301.484</v>
      </c>
      <c r="AK68" s="61">
        <f>'[44]4. Assets (RAB)'!D39</f>
        <v>1035006.9204308742</v>
      </c>
      <c r="AL68" s="61">
        <f>'[44]4. Assets (RAB)'!E39</f>
        <v>1155470.9204308742</v>
      </c>
      <c r="AM68" s="61">
        <f>'[44]4. Assets (RAB)'!F39</f>
        <v>1369065.9204308742</v>
      </c>
      <c r="AN68" s="61">
        <f>'[44]4. Assets (RAB)'!G39</f>
        <v>1702388.4002799967</v>
      </c>
      <c r="AO68" s="61">
        <f>'[44]4. Assets (RAB)'!H39</f>
        <v>1824771.1163535486</v>
      </c>
      <c r="AP68" s="61">
        <f>'[44]4. Assets (RAB)'!I39</f>
        <v>2063934.8473422115</v>
      </c>
      <c r="AQ68" s="61">
        <f>'[44]4. Assets (RAB)'!J39</f>
        <v>2255327.8249627338</v>
      </c>
      <c r="AR68" s="92">
        <f>'[44]4. Assets (RAB)'!K39</f>
        <v>2437792.3128407211</v>
      </c>
      <c r="AS68" s="61">
        <f>'[45]3.3 Assets (RAB)'!E45</f>
        <v>2728791.1863407069</v>
      </c>
      <c r="AT68" s="61">
        <f>'[46]3.3 Assets (RAB)'!E45/1000</f>
        <v>2864845.5250500287</v>
      </c>
      <c r="AU68" s="61">
        <f>'[47]3.3 Assets (RAB)'!$C$42/1000</f>
        <v>2919150.7898914814</v>
      </c>
      <c r="AV68" s="61">
        <f>'[48]3.3 Assets (RAB)'!C42/1000</f>
        <v>2918995.2045704867</v>
      </c>
      <c r="AW68" s="93">
        <f>'[49]3.3 Assets (RAB)'!$C$42/1000</f>
        <v>2945802.1794257974</v>
      </c>
      <c r="AX68" s="60">
        <f>'[50]3.3 Assets (RAB)'!$C$42/1000</f>
        <v>2978124.7754774736</v>
      </c>
      <c r="AY68" s="60">
        <f>'[51]3.3 Assets (RAB)'!$C$42/1000</f>
        <v>2988837.9810000001</v>
      </c>
      <c r="AZ68" s="60">
        <f>('[52]3.3 Assets (RAB)'!$C$42)/1000</f>
        <v>2982953.0389999999</v>
      </c>
      <c r="BB68" s="67">
        <f>'[44]4. Assets (RAB)'!D53+'[44]4. Assets (RAB)'!D61</f>
        <v>232978.51291487532</v>
      </c>
      <c r="BC68" s="67">
        <f>'[44]4. Assets (RAB)'!E53+'[44]4. Assets (RAB)'!E61</f>
        <v>241808.51291487532</v>
      </c>
      <c r="BD68" s="67">
        <f>'[44]4. Assets (RAB)'!F53+'[44]4. Assets (RAB)'!F61</f>
        <v>263593.51291487529</v>
      </c>
      <c r="BE68" s="67">
        <f>'[44]4. Assets (RAB)'!G53+'[44]4. Assets (RAB)'!G61</f>
        <v>285142.53745502187</v>
      </c>
      <c r="BF68" s="67">
        <f>'[44]4. Assets (RAB)'!H53+'[44]4. Assets (RAB)'!H61</f>
        <v>264977.03496401443</v>
      </c>
      <c r="BG68" s="67">
        <f>'[44]4. Assets (RAB)'!I53+'[44]4. Assets (RAB)'!I61</f>
        <v>302852.37482132111</v>
      </c>
      <c r="BH68" s="67">
        <f>'[44]4. Assets (RAB)'!J53+'[44]4. Assets (RAB)'!J61</f>
        <v>315961.24130362924</v>
      </c>
      <c r="BI68" s="67">
        <f>'[44]4. Assets (RAB)'!K53+'[44]4. Assets (RAB)'!K61</f>
        <v>363463.24439055269</v>
      </c>
      <c r="BJ68" s="67">
        <f>'[45]3.3 Assets (RAB)'!E61+'[45]3.3 Assets (RAB)'!E69</f>
        <v>402329.58875960857</v>
      </c>
      <c r="BK68" s="67">
        <f>('[46]3.3 Assets (RAB)'!E61+'[46]3.3 Assets (RAB)'!E69)/1000</f>
        <v>417451.88254658447</v>
      </c>
      <c r="BL68" s="67">
        <f>('[47]3.3 Assets (RAB)'!$C$56+'[47]3.3 Assets (RAB)'!$C$63)/1000</f>
        <v>416351.59564130963</v>
      </c>
      <c r="BM68" s="67">
        <f>('[48]3.3 Assets (RAB)'!C56+'[48]3.3 Assets (RAB)'!C63)/1000</f>
        <v>398269.64808944077</v>
      </c>
      <c r="BN68" s="68">
        <f>('[49]3.3 Assets (RAB)'!$C$56+'[49]3.3 Assets (RAB)'!$C$63)/1000</f>
        <v>371029.86449279729</v>
      </c>
      <c r="BO68" s="68">
        <f>('[50]3.3 Assets (RAB)'!$C$56+'[50]3.3 Assets (RAB)'!$C$63)/1000</f>
        <v>452567.17194509925</v>
      </c>
      <c r="BP68" s="68">
        <f>('[51]3.3 Assets (RAB)'!$C$56+'[51]3.3 Assets (RAB)'!$C$63)/1000</f>
        <v>464927.95</v>
      </c>
      <c r="BQ68" s="67">
        <f>('[52]3.3 Assets (RAB)'!$C$56+'[52]3.3 Assets (RAB)'!$C$63)/1000</f>
        <v>456581.78700000001</v>
      </c>
    </row>
    <row r="69" spans="1:69" s="69" customFormat="1" x14ac:dyDescent="0.35">
      <c r="A69" s="81" t="s">
        <v>118</v>
      </c>
      <c r="C69" s="80">
        <f t="shared" ref="C69" si="186">SUM(C62:C64)+C66+C67-C68</f>
        <v>0</v>
      </c>
      <c r="D69" s="80">
        <f t="shared" ref="D69" si="187">SUM(D62:D64)+D66+D67-D68</f>
        <v>0</v>
      </c>
      <c r="E69" s="80">
        <f t="shared" ref="E69" si="188">SUM(E62:E64)+E66+E67-E68</f>
        <v>0</v>
      </c>
      <c r="F69" s="80">
        <f t="shared" ref="F69" si="189">SUM(F62:F64)+F66+F67-F68</f>
        <v>0</v>
      </c>
      <c r="G69" s="80">
        <f t="shared" ref="G69" si="190">SUM(G62:G64)+G66+G67-G68</f>
        <v>0</v>
      </c>
      <c r="H69" s="80">
        <f t="shared" ref="H69" si="191">SUM(H62:H64)+H66+H67-H68</f>
        <v>0</v>
      </c>
      <c r="I69" s="80">
        <f t="shared" ref="I69" si="192">SUM(I62:I64)+I66+I67-I68</f>
        <v>0</v>
      </c>
      <c r="J69" s="80">
        <f t="shared" ref="J69" si="193">SUM(J62:J64)+J66+J67-J68</f>
        <v>0</v>
      </c>
      <c r="K69" s="80">
        <f t="shared" ref="K69" si="194">SUM(K62:K64)+K66+K67-K68</f>
        <v>0</v>
      </c>
      <c r="L69" s="80">
        <f t="shared" ref="L69" si="195">SUM(L62:L64)+L66+L67-L68</f>
        <v>0</v>
      </c>
      <c r="M69" s="80">
        <f t="shared" ref="M69" si="196">SUM(M62:M64)+M66+M67-M68</f>
        <v>0</v>
      </c>
      <c r="N69" s="80">
        <f t="shared" ref="N69" si="197">SUM(N62:N64)+N66+N67-N68</f>
        <v>0</v>
      </c>
      <c r="O69" s="80">
        <f t="shared" ref="O69" si="198">SUM(O62:O64)+O66+O67-O68</f>
        <v>0</v>
      </c>
      <c r="P69" s="80">
        <f t="shared" ref="P69" si="199">SUM(P62:P64)+P66+P67-P68</f>
        <v>0</v>
      </c>
      <c r="Q69" s="80">
        <f t="shared" ref="Q69" si="200">SUM(Q62:Q64)+Q66+Q67-Q68</f>
        <v>0</v>
      </c>
      <c r="R69" s="80">
        <f t="shared" ref="R69" si="201">SUM(R62:R64)+R66+R67-R68</f>
        <v>0</v>
      </c>
      <c r="T69" s="80">
        <f t="shared" ref="T69" si="202">SUM(T62:T64)+T66+T67-T68</f>
        <v>0</v>
      </c>
      <c r="U69" s="80">
        <f t="shared" ref="U69" si="203">SUM(U62:U64)+U66+U67-U68</f>
        <v>0</v>
      </c>
      <c r="V69" s="80">
        <f t="shared" ref="V69" si="204">SUM(V62:V64)+V66+V67-V68</f>
        <v>0</v>
      </c>
      <c r="W69" s="80">
        <f t="shared" ref="W69" si="205">SUM(W62:W64)+W66+W67-W68</f>
        <v>0</v>
      </c>
      <c r="X69" s="80">
        <f t="shared" ref="X69" si="206">SUM(X62:X64)+X66+X67-X68</f>
        <v>0</v>
      </c>
      <c r="Y69" s="80">
        <f t="shared" ref="Y69" si="207">SUM(Y62:Y64)+Y66+Y67-Y68</f>
        <v>0</v>
      </c>
      <c r="Z69" s="80">
        <f t="shared" ref="Z69" si="208">SUM(Z62:Z64)+Z66+Z67-Z68</f>
        <v>0</v>
      </c>
      <c r="AA69" s="80">
        <f t="shared" ref="AA69" si="209">SUM(AA62:AA64)+AA66+AA67-AA68</f>
        <v>0</v>
      </c>
      <c r="AB69" s="80">
        <f t="shared" ref="AB69" si="210">SUM(AB62:AB64)+AB66+AB67-AB68</f>
        <v>0</v>
      </c>
      <c r="AC69" s="80">
        <f t="shared" ref="AC69" si="211">SUM(AC62:AC64)+AC66+AC67-AC68</f>
        <v>0</v>
      </c>
      <c r="AD69" s="80">
        <f t="shared" ref="AD69" si="212">SUM(AD62:AD64)+AD66+AD67-AD68</f>
        <v>0</v>
      </c>
      <c r="AE69" s="80">
        <f t="shared" ref="AE69" si="213">SUM(AE62:AE64)+AE66+AE67-AE68</f>
        <v>0</v>
      </c>
      <c r="AF69" s="80">
        <f t="shared" ref="AF69" si="214">SUM(AF62:AF64)+AF66+AF67-AF68</f>
        <v>0</v>
      </c>
      <c r="AG69" s="80">
        <f t="shared" ref="AG69" si="215">SUM(AG62:AG64)+AG66+AG67-AG68</f>
        <v>0</v>
      </c>
      <c r="AH69" s="80">
        <f t="shared" ref="AH69" si="216">SUM(AH62:AH64)+AH66+AH67-AH68</f>
        <v>0</v>
      </c>
      <c r="AI69" s="80">
        <f t="shared" ref="AI69" si="217">SUM(AI62:AI64)+AI66+AI67-AI68</f>
        <v>0</v>
      </c>
      <c r="AK69" s="80">
        <f t="shared" ref="AK69" si="218">SUM(AK62:AK64)+AK66+AK67-AK68</f>
        <v>0</v>
      </c>
      <c r="AL69" s="80">
        <f t="shared" ref="AL69" si="219">SUM(AL62:AL64)+AL66+AL67-AL68</f>
        <v>0</v>
      </c>
      <c r="AM69" s="80">
        <f t="shared" ref="AM69" si="220">SUM(AM62:AM64)+AM66+AM67-AM68</f>
        <v>1</v>
      </c>
      <c r="AN69" s="80">
        <f t="shared" ref="AN69" si="221">SUM(AN62:AN64)+AN66+AN67-AN68</f>
        <v>0</v>
      </c>
      <c r="AO69" s="80">
        <f t="shared" ref="AO69" si="222">SUM(AO62:AO64)+AO66+AO67-AO68</f>
        <v>0</v>
      </c>
      <c r="AP69" s="80">
        <f t="shared" ref="AP69" si="223">SUM(AP62:AP64)+AP66+AP67-AP68</f>
        <v>0</v>
      </c>
      <c r="AQ69" s="80">
        <f t="shared" ref="AQ69" si="224">SUM(AQ62:AQ64)+AQ66+AQ67-AQ68</f>
        <v>0</v>
      </c>
      <c r="AR69" s="80">
        <f t="shared" ref="AR69" si="225">SUM(AR62:AR64)+AR66+AR67-AR68</f>
        <v>0</v>
      </c>
      <c r="AS69" s="80">
        <f t="shared" ref="AS69" si="226">SUM(AS62:AS64)+AS66+AS67-AS68</f>
        <v>0</v>
      </c>
      <c r="AT69" s="80">
        <f t="shared" ref="AT69" si="227">SUM(AT62:AT64)+AT66+AT67-AT68</f>
        <v>0</v>
      </c>
      <c r="AU69" s="80">
        <f t="shared" ref="AU69" si="228">SUM(AU62:AU64)+AU66+AU67-AU68</f>
        <v>0</v>
      </c>
      <c r="AV69" s="80">
        <f t="shared" ref="AV69" si="229">SUM(AV62:AV64)+AV66+AV67-AV68</f>
        <v>0</v>
      </c>
      <c r="AW69" s="80">
        <f t="shared" ref="AW69" si="230">SUM(AW62:AW64)+AW66+AW67-AW68</f>
        <v>0</v>
      </c>
      <c r="AX69" s="80">
        <f t="shared" ref="AX69" si="231">SUM(AX62:AX64)+AX66+AX67-AX68</f>
        <v>0</v>
      </c>
      <c r="AY69" s="80">
        <f t="shared" ref="AY69" si="232">SUM(AY62:AY64)+AY66+AY67-AY68</f>
        <v>0</v>
      </c>
      <c r="AZ69" s="80">
        <f t="shared" ref="AZ69" si="233">SUM(AZ62:AZ64)+AZ66+AZ67-AZ68</f>
        <v>0</v>
      </c>
      <c r="BB69" s="80">
        <f t="shared" ref="BB69" si="234">SUM(BB62:BB64)+BB66+BB67-BB68</f>
        <v>0</v>
      </c>
      <c r="BC69" s="80">
        <f t="shared" ref="BC69" si="235">SUM(BC62:BC64)+BC66+BC67-BC68</f>
        <v>0</v>
      </c>
      <c r="BD69" s="80">
        <f t="shared" ref="BD69" si="236">SUM(BD62:BD64)+BD66+BD67-BD68</f>
        <v>-1</v>
      </c>
      <c r="BE69" s="80">
        <f t="shared" ref="BE69" si="237">SUM(BE62:BE64)+BE66+BE67-BE68</f>
        <v>0</v>
      </c>
      <c r="BF69" s="80">
        <f t="shared" ref="BF69" si="238">SUM(BF62:BF64)+BF66+BF67-BF68</f>
        <v>0</v>
      </c>
      <c r="BG69" s="80">
        <f t="shared" ref="BG69" si="239">SUM(BG62:BG64)+BG66+BG67-BG68</f>
        <v>0</v>
      </c>
      <c r="BH69" s="80">
        <f t="shared" ref="BH69" si="240">SUM(BH62:BH64)+BH66+BH67-BH68</f>
        <v>0</v>
      </c>
      <c r="BI69" s="80">
        <f t="shared" ref="BI69" si="241">SUM(BI62:BI64)+BI66+BI67-BI68</f>
        <v>0</v>
      </c>
      <c r="BJ69" s="80">
        <f t="shared" ref="BJ69" si="242">SUM(BJ62:BJ64)+BJ66+BJ67-BJ68</f>
        <v>0</v>
      </c>
      <c r="BK69" s="80">
        <f t="shared" ref="BK69" si="243">SUM(BK62:BK64)+BK66+BK67-BK68</f>
        <v>0</v>
      </c>
      <c r="BL69" s="80">
        <f t="shared" ref="BL69" si="244">SUM(BL62:BL64)+BL66+BL67-BL68</f>
        <v>0</v>
      </c>
      <c r="BM69" s="80">
        <f t="shared" ref="BM69" si="245">SUM(BM62:BM64)+BM66+BM67-BM68</f>
        <v>0</v>
      </c>
      <c r="BN69" s="80">
        <f t="shared" ref="BN69" si="246">SUM(BN62:BN64)+BN66+BN67-BN68</f>
        <v>0</v>
      </c>
      <c r="BO69" s="80">
        <f t="shared" ref="BO69" si="247">SUM(BO62:BO64)+BO66+BO67-BO68</f>
        <v>0</v>
      </c>
      <c r="BP69" s="80">
        <f t="shared" ref="BP69" si="248">SUM(BP62:BP64)+BP66+BP67-BP68</f>
        <v>0</v>
      </c>
      <c r="BQ69" s="80">
        <f t="shared" ref="BQ69" si="249">SUM(BQ62:BQ64)+BQ66+BQ67-BQ68</f>
        <v>0</v>
      </c>
    </row>
    <row r="70" spans="1:69" x14ac:dyDescent="0.35">
      <c r="A70" s="69" t="s">
        <v>58</v>
      </c>
      <c r="B70" s="69"/>
      <c r="C70" s="67">
        <f>'[44]3. Opex'!D36</f>
        <v>120730</v>
      </c>
      <c r="D70" s="67">
        <f>'[44]3. Opex'!E36</f>
        <v>123090</v>
      </c>
      <c r="E70" s="67">
        <f>'[44]3. Opex'!F36</f>
        <v>119710</v>
      </c>
      <c r="F70" s="67">
        <f>'[44]3. Opex'!G36</f>
        <v>124140</v>
      </c>
      <c r="G70" s="67">
        <f>'[44]3. Opex'!H36</f>
        <v>143240</v>
      </c>
      <c r="H70" s="67">
        <f>'[44]3. Opex'!I36</f>
        <v>137770</v>
      </c>
      <c r="I70" s="67">
        <f>'[44]3. Opex'!J36</f>
        <v>152110</v>
      </c>
      <c r="J70" s="67">
        <f>'[44]3. Opex'!K36</f>
        <v>143050</v>
      </c>
      <c r="K70" s="67">
        <f>'[45]3.2 Opex'!E60</f>
        <v>175638</v>
      </c>
      <c r="L70" s="67">
        <f>'[46]3.2 Operating expenditure'!$E$60/1000</f>
        <v>168228.603</v>
      </c>
      <c r="M70" s="68">
        <f>'[47]3.2 Operating expenditure'!$C$56/1000</f>
        <v>169534.48734000002</v>
      </c>
      <c r="N70" s="68">
        <f>'[48]3.2 Operating expenditure'!$C$56/1000</f>
        <v>170366.70697000079</v>
      </c>
      <c r="O70" s="68">
        <f>'[49]3.2 Operating expenditure'!$C$56/1000</f>
        <v>153556.69399000015</v>
      </c>
      <c r="P70" s="68">
        <f>'[50]3.2 Operating expenditure'!$C$56/1000</f>
        <v>154447.8451599995</v>
      </c>
      <c r="Q70" s="68">
        <f>'[51]3.2 Operating expenditure'!$C$56/1000</f>
        <v>161451.859</v>
      </c>
      <c r="R70" s="68">
        <f>('[52]3.2 Operating expenditure'!$C$56)/1000</f>
        <v>168541.965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8"/>
  <sheetViews>
    <sheetView topLeftCell="B34" workbookViewId="0">
      <selection activeCell="R3" sqref="R3"/>
    </sheetView>
  </sheetViews>
  <sheetFormatPr defaultRowHeight="14.5" x14ac:dyDescent="0.35"/>
  <cols>
    <col min="1" max="1" width="51.7265625" bestFit="1" customWidth="1"/>
    <col min="2" max="2" width="5" bestFit="1" customWidth="1"/>
    <col min="3" max="10" width="12.1796875" bestFit="1" customWidth="1"/>
    <col min="11" max="12" width="12.7265625" customWidth="1"/>
    <col min="13" max="13" width="12.26953125" customWidth="1"/>
    <col min="14" max="15" width="12.1796875" bestFit="1" customWidth="1"/>
    <col min="16" max="17" width="12.26953125" bestFit="1" customWidth="1"/>
    <col min="18" max="18" width="13" customWidth="1"/>
  </cols>
  <sheetData>
    <row r="1" spans="1:18" ht="26.25" customHeight="1" x14ac:dyDescent="0.35">
      <c r="C1" s="95" t="s">
        <v>101</v>
      </c>
      <c r="D1" s="95"/>
      <c r="E1" s="95"/>
      <c r="F1" s="95"/>
      <c r="G1" s="95"/>
      <c r="H1" s="95"/>
      <c r="I1" s="95"/>
      <c r="J1" s="95"/>
      <c r="Q1" s="55" t="s">
        <v>110</v>
      </c>
    </row>
    <row r="2" spans="1:18" x14ac:dyDescent="0.35">
      <c r="C2" s="27">
        <v>38534</v>
      </c>
      <c r="D2" s="27">
        <f t="shared" ref="D2:K2" si="0">DATE(YEAR(C2)+1,MONTH(C2),DAY(C2))</f>
        <v>38899</v>
      </c>
      <c r="E2" s="27">
        <f t="shared" si="0"/>
        <v>39264</v>
      </c>
      <c r="F2" s="27">
        <f t="shared" si="0"/>
        <v>39630</v>
      </c>
      <c r="G2" s="27">
        <f t="shared" si="0"/>
        <v>39995</v>
      </c>
      <c r="H2" s="27">
        <f t="shared" si="0"/>
        <v>40360</v>
      </c>
      <c r="I2" s="27">
        <f t="shared" si="0"/>
        <v>40725</v>
      </c>
      <c r="J2" s="27">
        <f t="shared" si="0"/>
        <v>41091</v>
      </c>
      <c r="K2" s="27">
        <f t="shared" si="0"/>
        <v>41456</v>
      </c>
      <c r="L2" s="27">
        <f>DATE(YEAR(K2)+1,MONTH(K2),DAY(K2))</f>
        <v>41821</v>
      </c>
      <c r="M2" s="27">
        <f>'[53]PTRM inputs'!M2</f>
        <v>42186</v>
      </c>
      <c r="N2" s="27">
        <f>'[53]PTRM inputs'!N2</f>
        <v>42552</v>
      </c>
      <c r="O2" s="27">
        <f>'[53]PTRM inputs'!O2</f>
        <v>42917</v>
      </c>
      <c r="P2" s="27">
        <f>'[54]PTRM inputs'!P2</f>
        <v>43282</v>
      </c>
      <c r="Q2" s="27">
        <f>'[55]PTRM inputs'!Q2</f>
        <v>43647</v>
      </c>
      <c r="R2" s="27">
        <f>'[55]PTRM inputs'!R2</f>
        <v>44013</v>
      </c>
    </row>
    <row r="3" spans="1:18" x14ac:dyDescent="0.35">
      <c r="A3" t="s">
        <v>5</v>
      </c>
      <c r="B3" t="s">
        <v>6</v>
      </c>
      <c r="C3" s="28">
        <f>'[56]PTRM inputs'!C3</f>
        <v>5.426912643678157E-2</v>
      </c>
      <c r="D3" s="28">
        <f>'[56]PTRM inputs'!D3</f>
        <v>5.3919233716475105E-2</v>
      </c>
      <c r="E3" s="28">
        <f>'[56]PTRM inputs'!E3</f>
        <v>5.7988804597701157E-2</v>
      </c>
      <c r="F3" s="28">
        <f>'[56]PTRM inputs'!F3</f>
        <v>6.1664279693486562E-2</v>
      </c>
      <c r="G3" s="28">
        <f>'[56]PTRM inputs'!G3</f>
        <v>5.0201352490421458E-2</v>
      </c>
      <c r="H3" s="28">
        <f>'[56]PTRM inputs'!H3</f>
        <v>5.53847662835249E-2</v>
      </c>
      <c r="I3" s="28">
        <f>'[56]PTRM inputs'!I3</f>
        <v>5.3279996168582359E-2</v>
      </c>
      <c r="J3" s="28">
        <f>'[56]PTRM inputs'!J3</f>
        <v>4.0734919847328237E-2</v>
      </c>
      <c r="K3" s="28">
        <f>'[56]PTRM inputs'!K3</f>
        <v>3.2822367816091928E-2</v>
      </c>
      <c r="L3" s="28">
        <f>'[56]PTRM inputs'!L3</f>
        <v>4.0165766283524897E-2</v>
      </c>
      <c r="M3" s="28">
        <f>'[53]PTRM inputs'!M3</f>
        <v>3.0020766283524885E-2</v>
      </c>
      <c r="N3" s="28">
        <f>'[53]PTRM inputs'!N3</f>
        <v>2.6436217557251892E-2</v>
      </c>
      <c r="O3" s="28">
        <f>'[53]PTRM inputs'!O3</f>
        <v>2.4512636015325683E-2</v>
      </c>
      <c r="P3" s="28">
        <f>'[54]PTRM inputs'!P3</f>
        <v>2.7157053639846742E-2</v>
      </c>
      <c r="Q3" s="28">
        <f>'[57]PTRM inputs'!Q3</f>
        <v>2.2606862068965519E-2</v>
      </c>
      <c r="R3" s="28">
        <f>'[57]PTRM inputs'!R3</f>
        <v>1.0552530534351149E-2</v>
      </c>
    </row>
    <row r="4" spans="1:18" x14ac:dyDescent="0.35">
      <c r="A4" t="s">
        <v>7</v>
      </c>
      <c r="B4" t="s">
        <v>8</v>
      </c>
      <c r="C4" s="29">
        <f>'[56]PTRM inputs'!C4</f>
        <v>2.8555245304177301E-2</v>
      </c>
      <c r="D4" s="29">
        <f>'[56]PTRM inputs'!D4</f>
        <v>2.8213886552658662E-2</v>
      </c>
      <c r="E4" s="29">
        <f>'[56]PTRM inputs'!E4</f>
        <v>3.2184199607513397E-2</v>
      </c>
      <c r="F4" s="29">
        <f>'[56]PTRM inputs'!F4</f>
        <v>3.5770028969255296E-2</v>
      </c>
      <c r="G4" s="29">
        <f>'[56]PTRM inputs'!G4</f>
        <v>2.4586685356508875E-2</v>
      </c>
      <c r="H4" s="29">
        <f>'[56]PTRM inputs'!H4</f>
        <v>2.9643674422951349E-2</v>
      </c>
      <c r="I4" s="29">
        <f>'[56]PTRM inputs'!I4</f>
        <v>2.7590240164470758E-2</v>
      </c>
      <c r="J4" s="29">
        <f>'[56]PTRM inputs'!J4</f>
        <v>1.5351141314466465E-2</v>
      </c>
      <c r="K4" s="29">
        <f>'[56]PTRM inputs'!K4</f>
        <v>7.6315783571629936E-3</v>
      </c>
      <c r="L4" s="29">
        <f>'[56]PTRM inputs'!L4</f>
        <v>1.4795869544902418E-2</v>
      </c>
      <c r="M4" s="29">
        <f>'[53]PTRM inputs'!M4</f>
        <v>4.8983085692926309E-3</v>
      </c>
      <c r="N4" s="29">
        <f>'[53]PTRM inputs'!N4</f>
        <v>1.4011878607336214E-3</v>
      </c>
      <c r="O4" s="29">
        <f t="shared" ref="O4" si="1">(1+O3)/(1+O5)-1</f>
        <v>-4.7547705821882058E-4</v>
      </c>
      <c r="P4" s="28">
        <f>'[54]PTRM inputs'!P4</f>
        <v>2.1044425754601637E-3</v>
      </c>
      <c r="Q4" s="28">
        <f>'[57]PTRM inputs'!Q4</f>
        <v>-2.3347687132043715E-3</v>
      </c>
      <c r="R4" s="28">
        <f>'[57]PTRM inputs'!R4</f>
        <v>-1.4095092161608425E-2</v>
      </c>
    </row>
    <row r="5" spans="1:18" x14ac:dyDescent="0.35">
      <c r="A5" t="s">
        <v>9</v>
      </c>
      <c r="B5" t="s">
        <v>10</v>
      </c>
      <c r="C5" s="30">
        <f>'[56]PTRM inputs'!C5</f>
        <v>2.5000000000000001E-2</v>
      </c>
      <c r="D5" s="30">
        <f>'[56]PTRM inputs'!D5</f>
        <v>2.5000000000000001E-2</v>
      </c>
      <c r="E5" s="30">
        <f>'[56]PTRM inputs'!E5</f>
        <v>2.5000000000000001E-2</v>
      </c>
      <c r="F5" s="30">
        <f>'[56]PTRM inputs'!F5</f>
        <v>2.5000000000000001E-2</v>
      </c>
      <c r="G5" s="30">
        <f>'[56]PTRM inputs'!G5</f>
        <v>2.5000000000000001E-2</v>
      </c>
      <c r="H5" s="30">
        <f>'[56]PTRM inputs'!H5</f>
        <v>2.5000000000000001E-2</v>
      </c>
      <c r="I5" s="30">
        <f>'[56]PTRM inputs'!I5</f>
        <v>2.5000000000000001E-2</v>
      </c>
      <c r="J5" s="30">
        <f>'[56]PTRM inputs'!J5</f>
        <v>2.5000000000000001E-2</v>
      </c>
      <c r="K5" s="30">
        <f>'[56]PTRM inputs'!K5</f>
        <v>2.5000000000000001E-2</v>
      </c>
      <c r="L5" s="30">
        <f>'[56]PTRM inputs'!L5</f>
        <v>2.5000000000000001E-2</v>
      </c>
      <c r="M5" s="30">
        <f>'[53]PTRM inputs'!M5</f>
        <v>2.5000000000000001E-2</v>
      </c>
      <c r="N5" s="30">
        <f>'[53]PTRM inputs'!N5</f>
        <v>2.5000000000000001E-2</v>
      </c>
      <c r="O5" s="30">
        <f>0.025</f>
        <v>2.5000000000000001E-2</v>
      </c>
      <c r="P5" s="30">
        <f>'[54]PTRM inputs'!P5</f>
        <v>2.5000000000000001E-2</v>
      </c>
      <c r="Q5" s="30">
        <f>'[57]PTRM inputs'!Q5</f>
        <v>2.5000000000000001E-2</v>
      </c>
      <c r="R5" s="30">
        <f>'[57]PTRM inputs'!R5</f>
        <v>2.5000000000000001E-2</v>
      </c>
    </row>
    <row r="6" spans="1:18" x14ac:dyDescent="0.35">
      <c r="A6" t="s">
        <v>11</v>
      </c>
      <c r="B6" t="s">
        <v>12</v>
      </c>
      <c r="C6" s="28">
        <f>'[56]PTRM inputs'!C6</f>
        <v>1.4566286141442522E-2</v>
      </c>
      <c r="D6" s="28">
        <f>'[56]PTRM inputs'!D6</f>
        <v>1.2045002630475095E-2</v>
      </c>
      <c r="E6" s="28">
        <f>'[56]PTRM inputs'!E6</f>
        <v>1.2482226536236568E-2</v>
      </c>
      <c r="F6" s="28">
        <f>'[56]PTRM inputs'!F6</f>
        <v>2.426548740620306E-2</v>
      </c>
      <c r="G6" s="28">
        <f>'[56]PTRM inputs'!G6</f>
        <v>3.3118054966351534E-2</v>
      </c>
      <c r="H6" s="28">
        <f>'[56]PTRM inputs'!H6</f>
        <v>3.7945076110393383E-2</v>
      </c>
      <c r="I6" s="28">
        <f>'[56]PTRM inputs'!I6</f>
        <v>4.1025254866978104E-2</v>
      </c>
      <c r="J6" s="28">
        <f>'[56]PTRM inputs'!J6</f>
        <v>3.5531002101689461E-2</v>
      </c>
      <c r="K6" s="28">
        <f>'[56]PTRM inputs'!K6</f>
        <v>2.8105030122976424E-2</v>
      </c>
      <c r="L6" s="28">
        <f>'[56]PTRM inputs'!L6</f>
        <v>1.9043574273204918E-2</v>
      </c>
      <c r="M6" s="28">
        <f>'[53]PTRM inputs'!M6</f>
        <v>1.7211607269182239E-2</v>
      </c>
      <c r="N6" s="28">
        <f>'[53]PTRM inputs'!N6</f>
        <v>2.3255030447062178E-2</v>
      </c>
      <c r="O6" s="28">
        <f>'[53]PTRM inputs'!O6</f>
        <v>2.1401007311156316E-2</v>
      </c>
      <c r="P6" s="28">
        <f>'[54]PTRM inputs'!P6</f>
        <v>1.4985168476461367E-2</v>
      </c>
      <c r="Q6" s="28">
        <f>'[57]PTRM inputs'!Q6</f>
        <v>1.9209491222851746E-2</v>
      </c>
      <c r="R6" s="28">
        <f>'[57]PTRM inputs'!R6</f>
        <v>1.8593402691058497E-2</v>
      </c>
    </row>
    <row r="7" spans="1:18" x14ac:dyDescent="0.35">
      <c r="A7" t="s">
        <v>13</v>
      </c>
      <c r="B7" t="s">
        <v>14</v>
      </c>
      <c r="C7" s="29">
        <f>'[56]PTRM inputs'!C7</f>
        <v>6.8835412578224092E-2</v>
      </c>
      <c r="D7" s="29">
        <f>'[56]PTRM inputs'!D7</f>
        <v>6.59642363469502E-2</v>
      </c>
      <c r="E7" s="29">
        <f>'[56]PTRM inputs'!E7</f>
        <v>7.0471031133937725E-2</v>
      </c>
      <c r="F7" s="29">
        <f>'[56]PTRM inputs'!F7</f>
        <v>8.5929767099689622E-2</v>
      </c>
      <c r="G7" s="29">
        <f>'[56]PTRM inputs'!G7</f>
        <v>8.3319407456772993E-2</v>
      </c>
      <c r="H7" s="29">
        <f>'[56]PTRM inputs'!H7</f>
        <v>9.3329842393918283E-2</v>
      </c>
      <c r="I7" s="29">
        <f>'[56]PTRM inputs'!I7</f>
        <v>9.4305251035560464E-2</v>
      </c>
      <c r="J7" s="29">
        <f>'[56]PTRM inputs'!J7</f>
        <v>7.6265921949017698E-2</v>
      </c>
      <c r="K7" s="29">
        <f>'[56]PTRM inputs'!K7</f>
        <v>6.0927397939068352E-2</v>
      </c>
      <c r="L7" s="29">
        <f>'[56]PTRM inputs'!L7</f>
        <v>5.9209340556729814E-2</v>
      </c>
      <c r="M7" s="29">
        <f>'[53]PTRM inputs'!M7</f>
        <v>4.7232373552707124E-2</v>
      </c>
      <c r="N7" s="29">
        <f>'[53]PTRM inputs'!N7</f>
        <v>4.969124800431407E-2</v>
      </c>
      <c r="O7" s="29">
        <f>'[53]PTRM inputs'!O7</f>
        <v>4.5913643326481998E-2</v>
      </c>
      <c r="P7" s="29">
        <f>'[54]PTRM inputs'!P7</f>
        <v>4.2142222116308109E-2</v>
      </c>
      <c r="Q7" s="29">
        <f>'[57]PTRM inputs'!Q7</f>
        <v>4.1816353291817265E-2</v>
      </c>
      <c r="R7" s="29">
        <f>'[57]PTRM inputs'!R7</f>
        <v>2.9145933225409645E-2</v>
      </c>
    </row>
    <row r="8" spans="1:18" x14ac:dyDescent="0.35">
      <c r="A8" t="s">
        <v>15</v>
      </c>
      <c r="B8" t="s">
        <v>16</v>
      </c>
      <c r="C8" s="29">
        <f>'[56]PTRM inputs'!C8</f>
        <v>4.2766256173877082E-2</v>
      </c>
      <c r="D8" s="29">
        <f>'[56]PTRM inputs'!D8</f>
        <v>3.9965108631170976E-2</v>
      </c>
      <c r="E8" s="29">
        <f>'[56]PTRM inputs'!E8</f>
        <v>4.4361981594085664E-2</v>
      </c>
      <c r="F8" s="29">
        <f>'[56]PTRM inputs'!F8</f>
        <v>5.9443675219209569E-2</v>
      </c>
      <c r="G8" s="29">
        <f>'[56]PTRM inputs'!G8</f>
        <v>5.6896982884656611E-2</v>
      </c>
      <c r="H8" s="29">
        <f>'[56]PTRM inputs'!H8</f>
        <v>6.6663260872115604E-2</v>
      </c>
      <c r="I8" s="29">
        <f>'[56]PTRM inputs'!I8</f>
        <v>6.7614879059083366E-2</v>
      </c>
      <c r="J8" s="29">
        <f>'[56]PTRM inputs'!J8</f>
        <v>5.0015533608797735E-2</v>
      </c>
      <c r="K8" s="29">
        <f>'[56]PTRM inputs'!K8</f>
        <v>3.5051119940554543E-2</v>
      </c>
      <c r="L8" s="29">
        <f>'[56]PTRM inputs'!L8</f>
        <v>3.3374966396809702E-2</v>
      </c>
      <c r="M8" s="29">
        <f>'[53]PTRM inputs'!M8</f>
        <v>2.1690120539226587E-2</v>
      </c>
      <c r="N8" s="29">
        <f>'[53]PTRM inputs'!N8</f>
        <v>2.4089022443233299E-2</v>
      </c>
      <c r="O8" s="29">
        <f>(1+O7)/(1+O5)-1</f>
        <v>2.040355446486064E-2</v>
      </c>
      <c r="P8" s="29">
        <f>'[54]PTRM inputs'!P8</f>
        <v>1.6724119137861759E-2</v>
      </c>
      <c r="Q8" s="29">
        <f>'[57]PTRM inputs'!Q8</f>
        <v>1.6406198333480226E-2</v>
      </c>
      <c r="R8" s="29">
        <f>'[57]PTRM inputs'!R8</f>
        <v>4.0448129028387569E-3</v>
      </c>
    </row>
    <row r="9" spans="1:18" x14ac:dyDescent="0.35">
      <c r="A9" t="s">
        <v>17</v>
      </c>
      <c r="B9" t="s">
        <v>18</v>
      </c>
      <c r="C9" s="28">
        <f>'[56]PTRM inputs'!C9</f>
        <v>6.5000000000000002E-2</v>
      </c>
      <c r="D9" s="28">
        <f>'[56]PTRM inputs'!D9</f>
        <v>6.5000000000000002E-2</v>
      </c>
      <c r="E9" s="28">
        <f>'[56]PTRM inputs'!E9</f>
        <v>6.5000000000000002E-2</v>
      </c>
      <c r="F9" s="28">
        <f>'[56]PTRM inputs'!F9</f>
        <v>6.5000000000000002E-2</v>
      </c>
      <c r="G9" s="28">
        <f>'[56]PTRM inputs'!G9</f>
        <v>6.5000000000000002E-2</v>
      </c>
      <c r="H9" s="28">
        <f>'[56]PTRM inputs'!H9</f>
        <v>6.5000000000000002E-2</v>
      </c>
      <c r="I9" s="28">
        <f>'[56]PTRM inputs'!I9</f>
        <v>6.5000000000000002E-2</v>
      </c>
      <c r="J9" s="28">
        <f>'[56]PTRM inputs'!J9</f>
        <v>6.5000000000000002E-2</v>
      </c>
      <c r="K9" s="28">
        <f>'[56]PTRM inputs'!K9</f>
        <v>6.5000000000000002E-2</v>
      </c>
      <c r="L9" s="28">
        <f>'[56]PTRM inputs'!L9</f>
        <v>6.5000000000000002E-2</v>
      </c>
      <c r="M9" s="28">
        <f>'[53]PTRM inputs'!M9</f>
        <v>6.5000000000000002E-2</v>
      </c>
      <c r="N9" s="28">
        <f>'[53]PTRM inputs'!N9</f>
        <v>6.5000000000000002E-2</v>
      </c>
      <c r="O9" s="28">
        <f>'[53]PTRM inputs'!O9</f>
        <v>6.5000000000000002E-2</v>
      </c>
      <c r="P9" s="28">
        <f>'[54]PTRM inputs'!P9</f>
        <v>6.5000000000000002E-2</v>
      </c>
      <c r="Q9" s="28">
        <f>'[57]PTRM inputs'!Q9</f>
        <v>6.0999999999999999E-2</v>
      </c>
      <c r="R9" s="28">
        <f>'[57]PTRM inputs'!R9</f>
        <v>6.0999999999999999E-2</v>
      </c>
    </row>
    <row r="10" spans="1:18" x14ac:dyDescent="0.35">
      <c r="A10" t="s">
        <v>19</v>
      </c>
      <c r="B10" t="s">
        <v>20</v>
      </c>
      <c r="C10" s="28">
        <f>'[56]PTRM inputs'!C10</f>
        <v>0.3</v>
      </c>
      <c r="D10" s="28">
        <f>'[56]PTRM inputs'!D10</f>
        <v>0.3</v>
      </c>
      <c r="E10" s="28">
        <f>'[56]PTRM inputs'!E10</f>
        <v>0.3</v>
      </c>
      <c r="F10" s="28">
        <f>'[56]PTRM inputs'!F10</f>
        <v>0.3</v>
      </c>
      <c r="G10" s="28">
        <f>'[56]PTRM inputs'!G10</f>
        <v>0.3</v>
      </c>
      <c r="H10" s="28">
        <f>'[56]PTRM inputs'!H10</f>
        <v>0.3</v>
      </c>
      <c r="I10" s="28">
        <f>'[56]PTRM inputs'!I10</f>
        <v>0.3</v>
      </c>
      <c r="J10" s="28">
        <f>'[56]PTRM inputs'!J10</f>
        <v>0.3</v>
      </c>
      <c r="K10" s="28">
        <f>'[56]PTRM inputs'!K10</f>
        <v>0.3</v>
      </c>
      <c r="L10" s="28">
        <f>'[56]PTRM inputs'!L10</f>
        <v>0.3</v>
      </c>
      <c r="M10" s="28">
        <f>'[53]PTRM inputs'!M10</f>
        <v>0.3</v>
      </c>
      <c r="N10" s="28">
        <f>'[53]PTRM inputs'!N10</f>
        <v>0.3</v>
      </c>
      <c r="O10" s="28">
        <f>'[53]PTRM inputs'!O10</f>
        <v>0.3</v>
      </c>
      <c r="P10" s="28">
        <f>'[54]PTRM inputs'!P10</f>
        <v>0.3</v>
      </c>
      <c r="Q10" s="28">
        <f>'[57]PTRM inputs'!Q10</f>
        <v>0.3</v>
      </c>
      <c r="R10" s="28">
        <f>'[57]PTRM inputs'!R10</f>
        <v>0.3</v>
      </c>
    </row>
    <row r="11" spans="1:18" x14ac:dyDescent="0.35">
      <c r="A11" t="s">
        <v>21</v>
      </c>
      <c r="B11" t="s">
        <v>22</v>
      </c>
      <c r="C11" s="5">
        <f>'[56]PTRM inputs'!C11</f>
        <v>0.22034793272461239</v>
      </c>
      <c r="D11" s="5">
        <f>'[56]PTRM inputs'!D11</f>
        <v>0.22034793272461239</v>
      </c>
      <c r="E11" s="5">
        <f>'[56]PTRM inputs'!E11</f>
        <v>0.22034793272461239</v>
      </c>
      <c r="F11" s="5">
        <f>'[56]PTRM inputs'!F11</f>
        <v>0.22034793272461239</v>
      </c>
      <c r="G11" s="5">
        <f>'[56]PTRM inputs'!G11</f>
        <v>0.22034793272461239</v>
      </c>
      <c r="H11" s="5">
        <f>'[56]PTRM inputs'!H11</f>
        <v>0.22034793272461239</v>
      </c>
      <c r="I11" s="5">
        <f>'[56]PTRM inputs'!I11</f>
        <v>0.22034793272461239</v>
      </c>
      <c r="J11" s="5">
        <f>'[56]PTRM inputs'!J11</f>
        <v>0.22034793272461239</v>
      </c>
      <c r="K11" s="5">
        <f>'[56]PTRM inputs'!K11</f>
        <v>0.22034793272461239</v>
      </c>
      <c r="L11" s="5">
        <f>'[56]PTRM inputs'!L11</f>
        <v>0.22034793272461239</v>
      </c>
      <c r="M11" s="5">
        <f>'[53]PTRM inputs'!M11</f>
        <v>0.22034793272461239</v>
      </c>
      <c r="N11" s="5">
        <f>'[53]PTRM inputs'!N11</f>
        <v>0.22034793272461239</v>
      </c>
      <c r="O11" s="5">
        <f>'[53]PTRM inputs'!O11</f>
        <v>0.22034793272461239</v>
      </c>
      <c r="P11" s="5">
        <f>'[54]PTRM inputs'!P11</f>
        <v>0.22034793272461239</v>
      </c>
      <c r="Q11" s="5">
        <f>'[57]PTRM inputs'!Q11</f>
        <v>0.22034793272461239</v>
      </c>
      <c r="R11" s="5">
        <f>'[57]PTRM inputs'!R11</f>
        <v>0.22034793272461239</v>
      </c>
    </row>
    <row r="12" spans="1:18" x14ac:dyDescent="0.35">
      <c r="A12" t="s">
        <v>23</v>
      </c>
      <c r="B12" t="s">
        <v>24</v>
      </c>
      <c r="C12" s="6">
        <f>'[56]PTRM inputs'!C12</f>
        <v>0.29999999999990945</v>
      </c>
      <c r="D12" s="6">
        <f>'[56]PTRM inputs'!D12</f>
        <v>0.29999999999990945</v>
      </c>
      <c r="E12" s="6">
        <f>'[56]PTRM inputs'!E12</f>
        <v>0.29999999999990945</v>
      </c>
      <c r="F12" s="6">
        <f>'[56]PTRM inputs'!F12</f>
        <v>0.29999999999990945</v>
      </c>
      <c r="G12" s="6">
        <f>'[56]PTRM inputs'!G12</f>
        <v>0.29999999999990945</v>
      </c>
      <c r="H12" s="6">
        <f>'[56]PTRM inputs'!H12</f>
        <v>0.29999999999990945</v>
      </c>
      <c r="I12" s="6">
        <f>'[56]PTRM inputs'!I12</f>
        <v>0.29999999999990945</v>
      </c>
      <c r="J12" s="6">
        <f>'[56]PTRM inputs'!J12</f>
        <v>0.29999999999990945</v>
      </c>
      <c r="K12" s="6">
        <f>'[56]PTRM inputs'!K12</f>
        <v>0.29999999999990945</v>
      </c>
      <c r="L12" s="6">
        <f>'[56]PTRM inputs'!L12</f>
        <v>0.29999999999990945</v>
      </c>
      <c r="M12" s="6">
        <f>'[53]PTRM inputs'!M12</f>
        <v>0.29999999999990945</v>
      </c>
      <c r="N12" s="6">
        <f>'[53]PTRM inputs'!N12</f>
        <v>0.29999999999990945</v>
      </c>
      <c r="O12" s="6">
        <f>'[53]PTRM inputs'!O12</f>
        <v>0.29999999999990945</v>
      </c>
      <c r="P12" s="6">
        <f>'[54]PTRM inputs'!P12</f>
        <v>0.29999999999990945</v>
      </c>
      <c r="Q12" s="6">
        <f>'[57]PTRM inputs'!Q12</f>
        <v>0.29999999999990945</v>
      </c>
      <c r="R12" s="6">
        <f>'[57]PTRM inputs'!R12</f>
        <v>0.29999999999990945</v>
      </c>
    </row>
    <row r="13" spans="1:18" x14ac:dyDescent="0.35">
      <c r="A13" t="s">
        <v>25</v>
      </c>
      <c r="B13" t="s">
        <v>26</v>
      </c>
      <c r="C13" s="28">
        <f>'[56]PTRM inputs'!C13</f>
        <v>0.4</v>
      </c>
      <c r="D13" s="28">
        <f>'[56]PTRM inputs'!D13</f>
        <v>0.4</v>
      </c>
      <c r="E13" s="28">
        <f>'[56]PTRM inputs'!E13</f>
        <v>0.4</v>
      </c>
      <c r="F13" s="28">
        <f>'[56]PTRM inputs'!F13</f>
        <v>0.4</v>
      </c>
      <c r="G13" s="28">
        <f>'[56]PTRM inputs'!G13</f>
        <v>0.4</v>
      </c>
      <c r="H13" s="28">
        <f>'[56]PTRM inputs'!H13</f>
        <v>0.4</v>
      </c>
      <c r="I13" s="28">
        <f>'[56]PTRM inputs'!I13</f>
        <v>0.4</v>
      </c>
      <c r="J13" s="28">
        <f>'[56]PTRM inputs'!J13</f>
        <v>0.4</v>
      </c>
      <c r="K13" s="28">
        <f>'[56]PTRM inputs'!K13</f>
        <v>0.4</v>
      </c>
      <c r="L13" s="28">
        <f>'[56]PTRM inputs'!L13</f>
        <v>0.4</v>
      </c>
      <c r="M13" s="28">
        <f>'[53]PTRM inputs'!M13</f>
        <v>0.4</v>
      </c>
      <c r="N13" s="28">
        <f>'[53]PTRM inputs'!N13</f>
        <v>0.4</v>
      </c>
      <c r="O13" s="28">
        <f>'[53]PTRM inputs'!O13</f>
        <v>0.4</v>
      </c>
      <c r="P13" s="28">
        <f>'[54]PTRM inputs'!P13</f>
        <v>0.4</v>
      </c>
      <c r="Q13" s="28">
        <f>'[57]PTRM inputs'!Q13</f>
        <v>0.58499999999999996</v>
      </c>
      <c r="R13" s="28">
        <f>'[57]PTRM inputs'!R13</f>
        <v>0.58499999999999996</v>
      </c>
    </row>
    <row r="14" spans="1:18" x14ac:dyDescent="0.35">
      <c r="A14" t="s">
        <v>27</v>
      </c>
      <c r="B14" t="s">
        <v>28</v>
      </c>
      <c r="C14" s="29">
        <f>'[56]PTRM inputs'!C14</f>
        <v>0.4</v>
      </c>
      <c r="D14" s="29">
        <f>'[56]PTRM inputs'!D14</f>
        <v>0.4</v>
      </c>
      <c r="E14" s="29">
        <f>'[56]PTRM inputs'!E14</f>
        <v>0.4</v>
      </c>
      <c r="F14" s="29">
        <f>'[56]PTRM inputs'!F14</f>
        <v>0.4</v>
      </c>
      <c r="G14" s="29">
        <f>'[56]PTRM inputs'!G14</f>
        <v>0.4</v>
      </c>
      <c r="H14" s="29">
        <f>'[56]PTRM inputs'!H14</f>
        <v>0.4</v>
      </c>
      <c r="I14" s="29">
        <f>'[56]PTRM inputs'!I14</f>
        <v>0.4</v>
      </c>
      <c r="J14" s="29">
        <f>'[56]PTRM inputs'!J14</f>
        <v>0.4</v>
      </c>
      <c r="K14" s="29">
        <f>'[56]PTRM inputs'!K14</f>
        <v>0.4</v>
      </c>
      <c r="L14" s="29">
        <f>'[56]PTRM inputs'!L14</f>
        <v>0.4</v>
      </c>
      <c r="M14" s="29">
        <f>'[53]PTRM inputs'!M14</f>
        <v>0.4</v>
      </c>
      <c r="N14" s="29">
        <f>'[53]PTRM inputs'!N14</f>
        <v>0.4</v>
      </c>
      <c r="O14" s="29">
        <f>'[53]PTRM inputs'!O14</f>
        <v>0.4</v>
      </c>
      <c r="P14" s="29">
        <f>'[54]PTRM inputs'!P14</f>
        <v>0.4</v>
      </c>
      <c r="Q14" s="29">
        <f>'[57]PTRM inputs'!Q14</f>
        <v>0.4</v>
      </c>
      <c r="R14" s="29">
        <f>'[57]PTRM inputs'!R14</f>
        <v>0.4</v>
      </c>
    </row>
    <row r="15" spans="1:18" x14ac:dyDescent="0.35">
      <c r="A15" t="s">
        <v>29</v>
      </c>
      <c r="B15" t="s">
        <v>30</v>
      </c>
      <c r="C15" s="28">
        <f>'[56]PTRM inputs'!C15</f>
        <v>0.6</v>
      </c>
      <c r="D15" s="28">
        <f>'[56]PTRM inputs'!D15</f>
        <v>0.6</v>
      </c>
      <c r="E15" s="28">
        <f>'[56]PTRM inputs'!E15</f>
        <v>0.6</v>
      </c>
      <c r="F15" s="28">
        <f>'[56]PTRM inputs'!F15</f>
        <v>0.6</v>
      </c>
      <c r="G15" s="28">
        <f>'[56]PTRM inputs'!G15</f>
        <v>0.6</v>
      </c>
      <c r="H15" s="28">
        <f>'[56]PTRM inputs'!H15</f>
        <v>0.6</v>
      </c>
      <c r="I15" s="28">
        <f>'[56]PTRM inputs'!I15</f>
        <v>0.6</v>
      </c>
      <c r="J15" s="28">
        <f>'[56]PTRM inputs'!J15</f>
        <v>0.6</v>
      </c>
      <c r="K15" s="28">
        <f>'[56]PTRM inputs'!K15</f>
        <v>0.6</v>
      </c>
      <c r="L15" s="28">
        <f>'[56]PTRM inputs'!L15</f>
        <v>0.6</v>
      </c>
      <c r="M15" s="28">
        <f>'[53]PTRM inputs'!M15</f>
        <v>0.6</v>
      </c>
      <c r="N15" s="28">
        <f>'[53]PTRM inputs'!N15</f>
        <v>0.6</v>
      </c>
      <c r="O15" s="28">
        <f>'[53]PTRM inputs'!O15</f>
        <v>0.6</v>
      </c>
      <c r="P15" s="28">
        <f>'[54]PTRM inputs'!P15</f>
        <v>0.6</v>
      </c>
      <c r="Q15" s="28">
        <f>'[57]PTRM inputs'!Q15</f>
        <v>0.6</v>
      </c>
      <c r="R15" s="28">
        <f>'[57]PTRM inputs'!R15</f>
        <v>0.6</v>
      </c>
    </row>
    <row r="16" spans="1:18" x14ac:dyDescent="0.35">
      <c r="A16" t="s">
        <v>31</v>
      </c>
      <c r="B16" t="s">
        <v>32</v>
      </c>
      <c r="C16" s="32">
        <f>'[56]PTRM inputs'!C16</f>
        <v>0.7</v>
      </c>
      <c r="D16" s="32">
        <f>'[56]PTRM inputs'!D16</f>
        <v>0.7</v>
      </c>
      <c r="E16" s="32">
        <f>'[56]PTRM inputs'!E16</f>
        <v>0.7</v>
      </c>
      <c r="F16" s="32">
        <f>'[56]PTRM inputs'!F16</f>
        <v>0.7</v>
      </c>
      <c r="G16" s="32">
        <f>'[56]PTRM inputs'!G16</f>
        <v>0.7</v>
      </c>
      <c r="H16" s="32">
        <f>'[56]PTRM inputs'!H16</f>
        <v>0.7</v>
      </c>
      <c r="I16" s="32">
        <f>'[56]PTRM inputs'!I16</f>
        <v>0.7</v>
      </c>
      <c r="J16" s="32">
        <f>'[56]PTRM inputs'!J16</f>
        <v>0.7</v>
      </c>
      <c r="K16" s="32">
        <f>'[56]PTRM inputs'!K16</f>
        <v>0.7</v>
      </c>
      <c r="L16" s="32">
        <f>'[56]PTRM inputs'!L16</f>
        <v>0.7</v>
      </c>
      <c r="M16" s="32">
        <f>'[53]PTRM inputs'!M16</f>
        <v>0.7</v>
      </c>
      <c r="N16" s="32">
        <f>'[53]PTRM inputs'!N16</f>
        <v>0.7</v>
      </c>
      <c r="O16" s="32">
        <f>'[53]PTRM inputs'!O16</f>
        <v>0.7</v>
      </c>
      <c r="P16" s="32">
        <f>'[54]PTRM inputs'!P16</f>
        <v>0.7</v>
      </c>
      <c r="Q16" s="32">
        <f>'[57]PTRM inputs'!Q16</f>
        <v>0.6</v>
      </c>
      <c r="R16" s="32">
        <f>'[57]PTRM inputs'!R16</f>
        <v>0.6</v>
      </c>
    </row>
    <row r="17" spans="1:18" x14ac:dyDescent="0.35">
      <c r="A17" s="7"/>
      <c r="B17" s="7"/>
      <c r="C17" s="7"/>
      <c r="D17" s="7"/>
      <c r="E17" s="8"/>
      <c r="F17" s="31"/>
      <c r="G17" s="31"/>
      <c r="H17" s="31"/>
      <c r="I17" s="31"/>
      <c r="J17" s="31"/>
      <c r="P17" s="28"/>
      <c r="Q17" s="28"/>
    </row>
    <row r="18" spans="1:18" x14ac:dyDescent="0.35">
      <c r="A18" s="33" t="s">
        <v>33</v>
      </c>
      <c r="B18" s="34"/>
      <c r="C18" s="35"/>
      <c r="D18" s="35"/>
      <c r="E18" s="36"/>
      <c r="P18" s="28"/>
      <c r="Q18" s="28"/>
    </row>
    <row r="19" spans="1:18" x14ac:dyDescent="0.35">
      <c r="A19" t="s">
        <v>34</v>
      </c>
      <c r="C19" s="37">
        <f>C3+C16*(C9)</f>
        <v>9.9769126436781569E-2</v>
      </c>
      <c r="D19" s="37">
        <f t="shared" ref="D19:J19" si="2">D3+D16*(D9)</f>
        <v>9.9419233716475097E-2</v>
      </c>
      <c r="E19" s="37">
        <f t="shared" si="2"/>
        <v>0.10348880459770116</v>
      </c>
      <c r="F19" s="37">
        <f t="shared" si="2"/>
        <v>0.10716427969348656</v>
      </c>
      <c r="G19" s="37">
        <f t="shared" si="2"/>
        <v>9.5701352490421457E-2</v>
      </c>
      <c r="H19" s="37">
        <f t="shared" si="2"/>
        <v>0.1008847662835249</v>
      </c>
      <c r="I19" s="37">
        <f t="shared" si="2"/>
        <v>9.8779996168582351E-2</v>
      </c>
      <c r="J19" s="37">
        <f t="shared" si="2"/>
        <v>8.6234919847328229E-2</v>
      </c>
      <c r="K19" s="37">
        <f t="shared" ref="K19" si="3">K3+K16*(K9)</f>
        <v>7.832236781609192E-2</v>
      </c>
      <c r="L19" s="42">
        <f t="shared" ref="L19:M19" si="4">L3+L16*(L9)</f>
        <v>8.5665766283524902E-2</v>
      </c>
      <c r="M19" s="42">
        <f t="shared" si="4"/>
        <v>7.5520766283524887E-2</v>
      </c>
      <c r="N19" s="37">
        <f>N3+N16*(N9)</f>
        <v>7.1936217557251894E-2</v>
      </c>
      <c r="O19" s="37">
        <f t="shared" ref="O19" si="5">O3+O16*(O9)</f>
        <v>7.0012636015325674E-2</v>
      </c>
      <c r="P19" s="37">
        <f>'[54]PTRM inputs'!P19</f>
        <v>7.2657053639846744E-2</v>
      </c>
      <c r="Q19" s="37">
        <f>'[57]PTRM inputs'!Q19</f>
        <v>5.920686206896552E-2</v>
      </c>
      <c r="R19" s="37">
        <f>'[57]PTRM inputs'!R19</f>
        <v>4.7152530534351152E-2</v>
      </c>
    </row>
    <row r="20" spans="1:18" x14ac:dyDescent="0.35">
      <c r="A20" t="s">
        <v>35</v>
      </c>
      <c r="C20" s="37">
        <f>(1+C19)/(1+C5)-1</f>
        <v>7.2945489206616143E-2</v>
      </c>
      <c r="D20" s="37">
        <f t="shared" ref="D20:J20" si="6">(1+D19)/(1+D5)-1</f>
        <v>7.2604130455097948E-2</v>
      </c>
      <c r="E20" s="37">
        <f t="shared" si="6"/>
        <v>7.6574443509952461E-2</v>
      </c>
      <c r="F20" s="37">
        <f t="shared" si="6"/>
        <v>8.016027287169436E-2</v>
      </c>
      <c r="G20" s="37">
        <f t="shared" si="6"/>
        <v>6.8976929258947939E-2</v>
      </c>
      <c r="H20" s="37">
        <f t="shared" si="6"/>
        <v>7.4033918325390191E-2</v>
      </c>
      <c r="I20" s="37">
        <f t="shared" si="6"/>
        <v>7.19804840669096E-2</v>
      </c>
      <c r="J20" s="37">
        <f t="shared" si="6"/>
        <v>5.9741385216905751E-2</v>
      </c>
      <c r="K20" s="37">
        <f t="shared" ref="K20" si="7">(1+K19)/(1+K5)-1</f>
        <v>5.2021822259601835E-2</v>
      </c>
      <c r="L20" s="42">
        <f>(1+L19)/(1+L5)-1</f>
        <v>5.9186113447341482E-2</v>
      </c>
      <c r="M20" s="42">
        <f t="shared" ref="M20" si="8">(1+M19)/(1+M5)-1</f>
        <v>4.9288552471731695E-2</v>
      </c>
      <c r="N20" s="37">
        <f>(1+N19)/(1+N5)-1</f>
        <v>4.5791431763172685E-2</v>
      </c>
      <c r="O20" s="37">
        <f t="shared" ref="O20" si="9">(1+O19)/(1+O5)-1</f>
        <v>4.3914766844220354E-2</v>
      </c>
      <c r="P20" s="37">
        <f>'[54]PTRM inputs'!P20</f>
        <v>4.649468647789945E-2</v>
      </c>
      <c r="Q20" s="37">
        <f>'[57]PTRM inputs'!Q20</f>
        <v>3.3372548359966281E-2</v>
      </c>
      <c r="R20" s="37">
        <f>'[57]PTRM inputs'!R20</f>
        <v>2.1612224911562228E-2</v>
      </c>
    </row>
    <row r="21" spans="1:18" x14ac:dyDescent="0.35">
      <c r="A21" s="4" t="s">
        <v>36</v>
      </c>
      <c r="B21" s="4"/>
      <c r="C21" s="38">
        <f t="shared" ref="C21:J21" si="10">C14*C19+C15*C7</f>
        <v>8.1208898121647083E-2</v>
      </c>
      <c r="D21" s="38">
        <f t="shared" si="10"/>
        <v>7.9346235294760148E-2</v>
      </c>
      <c r="E21" s="38">
        <f t="shared" si="10"/>
        <v>8.3678140519443098E-2</v>
      </c>
      <c r="F21" s="38">
        <f t="shared" si="10"/>
        <v>9.4423572137208395E-2</v>
      </c>
      <c r="G21" s="38">
        <f t="shared" si="10"/>
        <v>8.8272185470232384E-2</v>
      </c>
      <c r="H21" s="38">
        <f t="shared" si="10"/>
        <v>9.6351811949760932E-2</v>
      </c>
      <c r="I21" s="38">
        <f t="shared" si="10"/>
        <v>9.6095149088769219E-2</v>
      </c>
      <c r="J21" s="38">
        <f t="shared" si="10"/>
        <v>8.0253521108341913E-2</v>
      </c>
      <c r="K21" s="38">
        <f t="shared" ref="K21" si="11">K14*K19+K15*K7</f>
        <v>6.7885385889877775E-2</v>
      </c>
      <c r="L21" s="43">
        <f t="shared" ref="L21:O21" si="12">L14*L19+L15*L7</f>
        <v>6.9791910847447847E-2</v>
      </c>
      <c r="M21" s="43">
        <f t="shared" si="12"/>
        <v>5.8547730645034227E-2</v>
      </c>
      <c r="N21" s="38">
        <f t="shared" si="12"/>
        <v>5.8589235825489201E-2</v>
      </c>
      <c r="O21" s="38">
        <f t="shared" si="12"/>
        <v>5.5553240402019463E-2</v>
      </c>
      <c r="P21" s="38">
        <f>'[54]PTRM inputs'!P21</f>
        <v>5.434815472572356E-2</v>
      </c>
      <c r="Q21" s="38">
        <f>'[57]PTRM inputs'!Q21</f>
        <v>4.8772556802676573E-2</v>
      </c>
      <c r="R21" s="38">
        <f>'[57]PTRM inputs'!R21</f>
        <v>3.634857214898625E-2</v>
      </c>
    </row>
    <row r="22" spans="1:18" x14ac:dyDescent="0.35">
      <c r="A22" t="s">
        <v>37</v>
      </c>
      <c r="C22" s="37">
        <f t="shared" ref="C22:J22" si="13">C14*C20+C15*C8</f>
        <v>5.4837949386972701E-2</v>
      </c>
      <c r="D22" s="37">
        <f t="shared" si="13"/>
        <v>5.3020717360741765E-2</v>
      </c>
      <c r="E22" s="37">
        <f t="shared" si="13"/>
        <v>5.7246966360432382E-2</v>
      </c>
      <c r="F22" s="37">
        <f t="shared" si="13"/>
        <v>6.7730314280203485E-2</v>
      </c>
      <c r="G22" s="37">
        <f t="shared" si="13"/>
        <v>6.1728961434373147E-2</v>
      </c>
      <c r="H22" s="37">
        <f t="shared" si="13"/>
        <v>6.9611523853425436E-2</v>
      </c>
      <c r="I22" s="37">
        <f t="shared" si="13"/>
        <v>6.9361121062213871E-2</v>
      </c>
      <c r="J22" s="37">
        <f t="shared" si="13"/>
        <v>5.3905874252040943E-2</v>
      </c>
      <c r="K22" s="37">
        <f t="shared" ref="K22" si="14">K14*K20+K15*K8</f>
        <v>4.1839400868173462E-2</v>
      </c>
      <c r="L22" s="42">
        <f t="shared" ref="L22:O22" si="15">L14*L20+L15*L8</f>
        <v>4.3699425217022414E-2</v>
      </c>
      <c r="M22" s="42">
        <f t="shared" si="15"/>
        <v>3.272949331222863E-2</v>
      </c>
      <c r="N22" s="37">
        <f t="shared" si="15"/>
        <v>3.2769986171209055E-2</v>
      </c>
      <c r="O22" s="37">
        <f t="shared" si="15"/>
        <v>2.9808039416604527E-2</v>
      </c>
      <c r="P22" s="37">
        <f>'[54]PTRM inputs'!P22</f>
        <v>2.8632346073876838E-2</v>
      </c>
      <c r="Q22" s="37">
        <f>'[57]PTRM inputs'!Q22</f>
        <v>2.3192738344074648E-2</v>
      </c>
      <c r="R22" s="37">
        <f>'[57]PTRM inputs'!R22</f>
        <v>1.1071777706328145E-2</v>
      </c>
    </row>
    <row r="23" spans="1:18" x14ac:dyDescent="0.35">
      <c r="A23" t="s">
        <v>38</v>
      </c>
      <c r="C23" s="37">
        <f t="shared" ref="C23:J23" si="16">C19*((1-C11)/(1-C11*(1-C13)))*C14+C7*C15*(1-C12)</f>
        <v>6.4765213386110493E-2</v>
      </c>
      <c r="D23" s="37">
        <f t="shared" si="16"/>
        <v>6.3433577337932562E-2</v>
      </c>
      <c r="E23" s="37">
        <f t="shared" si="16"/>
        <v>6.6788925445661104E-2</v>
      </c>
      <c r="F23" s="37">
        <f t="shared" si="16"/>
        <v>7.4602461424947614E-2</v>
      </c>
      <c r="G23" s="37">
        <f t="shared" si="16"/>
        <v>6.9386642707958898E-2</v>
      </c>
      <c r="H23" s="37">
        <f t="shared" si="16"/>
        <v>7.5453804857249104E-2</v>
      </c>
      <c r="I23" s="37">
        <f t="shared" si="16"/>
        <v>7.5107078728880075E-2</v>
      </c>
      <c r="J23" s="37">
        <f t="shared" si="16"/>
        <v>6.3022197563913779E-2</v>
      </c>
      <c r="K23" s="37">
        <f t="shared" ref="K23" si="17">K19*((1-K11)/(1-K11*(1-K13)))*K14+K7*K15*(1-K12)</f>
        <v>5.3736459139144814E-2</v>
      </c>
      <c r="L23" s="42">
        <f t="shared" ref="L23:O23" si="18">L19*((1-L11)/(1-L11*(1-L13)))*L14+L7*L15*(1-L12)</f>
        <v>5.5653894899399758E-2</v>
      </c>
      <c r="M23" s="42">
        <f t="shared" si="18"/>
        <v>4.6977728673322519E-2</v>
      </c>
      <c r="N23" s="37">
        <f t="shared" si="18"/>
        <v>4.6722265560475672E-2</v>
      </c>
      <c r="O23" s="37">
        <f t="shared" si="18"/>
        <v>4.4444388136826746E-2</v>
      </c>
      <c r="P23" s="37">
        <f>'[54]PTRM inputs'!P23</f>
        <v>4.3810723784032897E-2</v>
      </c>
      <c r="Q23" s="37">
        <f>'[57]PTRM inputs'!Q23</f>
        <v>3.788556608278533E-2</v>
      </c>
      <c r="R23" s="37">
        <f>'[57]PTRM inputs'!R23</f>
        <v>2.8426352104184538E-2</v>
      </c>
    </row>
    <row r="24" spans="1:18" x14ac:dyDescent="0.35">
      <c r="A24" t="s">
        <v>39</v>
      </c>
      <c r="C24" s="37">
        <f t="shared" ref="C24:J24" si="19">(1+C23)/(1+C5)-1</f>
        <v>3.8795330132790795E-2</v>
      </c>
      <c r="D24" s="37">
        <f t="shared" si="19"/>
        <v>3.7496173012617318E-2</v>
      </c>
      <c r="E24" s="37">
        <f t="shared" si="19"/>
        <v>4.0769683361620679E-2</v>
      </c>
      <c r="F24" s="37">
        <f t="shared" si="19"/>
        <v>4.8392645292631986E-2</v>
      </c>
      <c r="G24" s="37">
        <f t="shared" si="19"/>
        <v>4.3304041666301307E-2</v>
      </c>
      <c r="H24" s="37">
        <f t="shared" si="19"/>
        <v>4.9223224250974695E-2</v>
      </c>
      <c r="I24" s="37">
        <f t="shared" si="19"/>
        <v>4.8884954857444152E-2</v>
      </c>
      <c r="J24" s="37">
        <f t="shared" si="19"/>
        <v>3.7094826891623356E-2</v>
      </c>
      <c r="K24" s="37">
        <f t="shared" ref="K24" si="20">(1+K23)/(1+K5)-1</f>
        <v>2.8035569891848633E-2</v>
      </c>
      <c r="L24" s="42">
        <f t="shared" ref="L24:O24" si="21">(1+L23)/(1+L5)-1</f>
        <v>2.9906238926243889E-2</v>
      </c>
      <c r="M24" s="42">
        <f t="shared" si="21"/>
        <v>2.1441686510558666E-2</v>
      </c>
      <c r="N24" s="37">
        <f t="shared" si="21"/>
        <v>2.1192454205342326E-2</v>
      </c>
      <c r="O24" s="37">
        <f t="shared" si="21"/>
        <v>1.8970134767636093E-2</v>
      </c>
      <c r="P24" s="37">
        <f>'[54]PTRM inputs'!P24</f>
        <v>1.8351925642958955E-2</v>
      </c>
      <c r="Q24" s="37">
        <f>'[57]PTRM inputs'!Q24</f>
        <v>1.2571283983205284E-2</v>
      </c>
      <c r="R24" s="37">
        <f>'[57]PTRM inputs'!R24</f>
        <v>3.342782540667999E-3</v>
      </c>
    </row>
    <row r="25" spans="1:18" x14ac:dyDescent="0.35">
      <c r="A25" t="s">
        <v>40</v>
      </c>
      <c r="C25" s="37">
        <f t="shared" ref="C25:J25" si="22">C19*(1/(1-C11*(1-C13)))*C14+C7*C15</f>
        <v>8.7288863828837063E-2</v>
      </c>
      <c r="D25" s="37">
        <f t="shared" si="22"/>
        <v>8.5404878416330349E-2</v>
      </c>
      <c r="E25" s="37">
        <f t="shared" si="22"/>
        <v>8.9984784723958655E-2</v>
      </c>
      <c r="F25" s="37">
        <f t="shared" si="22"/>
        <v>0.1009542010886904</v>
      </c>
      <c r="G25" s="37">
        <f t="shared" si="22"/>
        <v>9.4104259600320678E-2</v>
      </c>
      <c r="H25" s="37">
        <f t="shared" si="22"/>
        <v>0.10249976514217835</v>
      </c>
      <c r="I25" s="37">
        <f t="shared" si="22"/>
        <v>0.10211483684900929</v>
      </c>
      <c r="J25" s="37">
        <f t="shared" si="22"/>
        <v>8.5508707498755554E-2</v>
      </c>
      <c r="K25" s="37">
        <f t="shared" ref="K25" si="23">K19*(1/(1-K11*(1-K13)))*K14+K7*K15</f>
        <v>7.2658378572433735E-2</v>
      </c>
      <c r="L25" s="42">
        <f t="shared" ref="L25:O25" si="24">L19*(1/(1-L11*(1-L13)))*L14+L7*L15</f>
        <v>7.5012412819207772E-2</v>
      </c>
      <c r="M25" s="42">
        <f t="shared" si="24"/>
        <v>6.3149992743374725E-2</v>
      </c>
      <c r="N25" s="37">
        <f t="shared" si="24"/>
        <v>6.2973054261848738E-2</v>
      </c>
      <c r="O25" s="37">
        <f t="shared" si="24"/>
        <v>5.9819835101662167E-2</v>
      </c>
      <c r="P25" s="37">
        <f>'[54]PTRM inputs'!P25</f>
        <v>5.8775901166859795E-2</v>
      </c>
      <c r="Q25" s="37">
        <f>'[57]PTRM inputs'!Q25</f>
        <v>5.1156179978500596E-2</v>
      </c>
      <c r="R25" s="37">
        <f>'[57]PTRM inputs'!R25</f>
        <v>3.8246897117627729E-2</v>
      </c>
    </row>
    <row r="26" spans="1:18" x14ac:dyDescent="0.35">
      <c r="A26" t="s">
        <v>41</v>
      </c>
      <c r="C26" s="37">
        <f t="shared" ref="C26:J26" si="25">(1+C25)/(1+C5)-1</f>
        <v>6.076962324764601E-2</v>
      </c>
      <c r="D26" s="37">
        <f t="shared" si="25"/>
        <v>5.8931588698859061E-2</v>
      </c>
      <c r="E26" s="37">
        <f t="shared" si="25"/>
        <v>6.3399789974593723E-2</v>
      </c>
      <c r="F26" s="37">
        <f t="shared" si="25"/>
        <v>7.410165959872228E-2</v>
      </c>
      <c r="G26" s="37">
        <f t="shared" si="25"/>
        <v>6.7418789853971539E-2</v>
      </c>
      <c r="H26" s="37">
        <f t="shared" si="25"/>
        <v>7.5609526967979068E-2</v>
      </c>
      <c r="I26" s="37">
        <f t="shared" si="25"/>
        <v>7.5233987169765149E-2</v>
      </c>
      <c r="J26" s="37">
        <f t="shared" si="25"/>
        <v>5.9032885364639576E-2</v>
      </c>
      <c r="K26" s="37">
        <f t="shared" ref="K26" si="26">(1+K25)/(1+K5)-1</f>
        <v>4.6495979095057427E-2</v>
      </c>
      <c r="L26" s="42">
        <f t="shared" ref="L26:O26" si="27">(1+L25)/(1+L5)-1</f>
        <v>4.879259787239798E-2</v>
      </c>
      <c r="M26" s="42">
        <f t="shared" si="27"/>
        <v>3.721950511548755E-2</v>
      </c>
      <c r="N26" s="37">
        <f t="shared" si="27"/>
        <v>3.7046882206681842E-2</v>
      </c>
      <c r="O26" s="37">
        <f t="shared" si="27"/>
        <v>3.3970570830889946E-2</v>
      </c>
      <c r="P26" s="37">
        <f>'[54]PTRM inputs'!P26</f>
        <v>3.2952098699375432E-2</v>
      </c>
      <c r="Q26" s="37">
        <f>'[57]PTRM inputs'!Q26</f>
        <v>2.5518224369268871E-2</v>
      </c>
      <c r="R26" s="37">
        <f>'[57]PTRM inputs'!R26</f>
        <v>1.2923802065978318E-2</v>
      </c>
    </row>
    <row r="27" spans="1:18" x14ac:dyDescent="0.35">
      <c r="A27" t="s">
        <v>42</v>
      </c>
      <c r="C27" s="37">
        <f t="shared" ref="C27:J28" si="28">C25-C21</f>
        <v>6.0799657071899799E-3</v>
      </c>
      <c r="D27" s="37">
        <f t="shared" si="28"/>
        <v>6.0586431215702008E-3</v>
      </c>
      <c r="E27" s="37">
        <f t="shared" si="28"/>
        <v>6.3066442045155574E-3</v>
      </c>
      <c r="F27" s="37">
        <f t="shared" si="28"/>
        <v>6.530628951482001E-3</v>
      </c>
      <c r="G27" s="37">
        <f t="shared" si="28"/>
        <v>5.8320741300882939E-3</v>
      </c>
      <c r="H27" s="37">
        <f t="shared" si="28"/>
        <v>6.147953192417413E-3</v>
      </c>
      <c r="I27" s="37">
        <f t="shared" si="28"/>
        <v>6.019687760240075E-3</v>
      </c>
      <c r="J27" s="37">
        <f t="shared" si="28"/>
        <v>5.2551863904136409E-3</v>
      </c>
      <c r="K27" s="37">
        <f t="shared" ref="K27" si="29">K25-K21</f>
        <v>4.7729926825559599E-3</v>
      </c>
      <c r="L27" s="42">
        <f t="shared" ref="L27:O28" si="30">L25-L21</f>
        <v>5.2205019717599249E-3</v>
      </c>
      <c r="M27" s="42">
        <f t="shared" si="30"/>
        <v>4.6022620983404983E-3</v>
      </c>
      <c r="N27" s="37">
        <f t="shared" si="30"/>
        <v>4.3838184363595364E-3</v>
      </c>
      <c r="O27" s="37">
        <f t="shared" si="30"/>
        <v>4.2665946996427034E-3</v>
      </c>
      <c r="P27" s="37">
        <f>'[54]PTRM inputs'!P27</f>
        <v>4.4277464411362349E-3</v>
      </c>
      <c r="Q27" s="37">
        <f>'[57]PTRM inputs'!Q27</f>
        <v>2.3836231758240234E-3</v>
      </c>
      <c r="R27" s="37">
        <f>'[57]PTRM inputs'!R27</f>
        <v>1.8983249686414794E-3</v>
      </c>
    </row>
    <row r="28" spans="1:18" x14ac:dyDescent="0.35">
      <c r="A28" t="s">
        <v>43</v>
      </c>
      <c r="C28" s="37">
        <f t="shared" si="28"/>
        <v>5.9316738606733088E-3</v>
      </c>
      <c r="D28" s="37">
        <f t="shared" si="28"/>
        <v>5.9108713381172961E-3</v>
      </c>
      <c r="E28" s="37">
        <f t="shared" si="28"/>
        <v>6.1528236141613415E-3</v>
      </c>
      <c r="F28" s="37">
        <f t="shared" si="28"/>
        <v>6.3713453185187952E-3</v>
      </c>
      <c r="G28" s="37">
        <f t="shared" si="28"/>
        <v>5.6898284195983917E-3</v>
      </c>
      <c r="H28" s="37">
        <f t="shared" si="28"/>
        <v>5.9980031145536322E-3</v>
      </c>
      <c r="I28" s="37">
        <f t="shared" si="28"/>
        <v>5.8728661075512778E-3</v>
      </c>
      <c r="J28" s="37">
        <f t="shared" si="28"/>
        <v>5.1270111125986326E-3</v>
      </c>
      <c r="K28" s="37">
        <f t="shared" ref="K28" si="31">K26-K22</f>
        <v>4.6565782268839645E-3</v>
      </c>
      <c r="L28" s="42">
        <f t="shared" ref="L28:M28" si="32">L26-L22</f>
        <v>5.0931726553755663E-3</v>
      </c>
      <c r="M28" s="42">
        <f t="shared" si="32"/>
        <v>4.4900118032589198E-3</v>
      </c>
      <c r="N28" s="37">
        <f t="shared" si="30"/>
        <v>4.2768960354727867E-3</v>
      </c>
      <c r="O28" s="37">
        <f t="shared" si="30"/>
        <v>4.162531414285419E-3</v>
      </c>
      <c r="P28" s="37">
        <f>'[54]PTRM inputs'!P28</f>
        <v>4.3197526254985935E-3</v>
      </c>
      <c r="Q28" s="37">
        <f>'[57]PTRM inputs'!Q28</f>
        <v>2.3254860251942233E-3</v>
      </c>
      <c r="R28" s="37">
        <f>'[57]PTRM inputs'!R28</f>
        <v>1.8520243596501732E-3</v>
      </c>
    </row>
    <row r="29" spans="1:18" x14ac:dyDescent="0.35">
      <c r="P29" s="37"/>
      <c r="Q29" s="37"/>
    </row>
    <row r="30" spans="1:18" x14ac:dyDescent="0.35">
      <c r="P30" s="28"/>
      <c r="Q30" s="28"/>
    </row>
    <row r="31" spans="1:18" ht="15" customHeight="1" x14ac:dyDescent="0.35">
      <c r="C31" s="95" t="s">
        <v>102</v>
      </c>
      <c r="D31" s="95"/>
      <c r="E31" s="95"/>
      <c r="F31" s="95"/>
      <c r="G31" s="95"/>
      <c r="H31" s="95"/>
      <c r="I31" s="95"/>
      <c r="J31" s="95"/>
      <c r="P31" s="28"/>
      <c r="Q31" s="28"/>
    </row>
    <row r="32" spans="1:18" x14ac:dyDescent="0.35">
      <c r="C32" s="27">
        <v>38718</v>
      </c>
      <c r="D32" s="27">
        <f t="shared" ref="D32:J32" si="33">DATE(YEAR(C32)+1,MONTH(C32),DAY(C32))</f>
        <v>39083</v>
      </c>
      <c r="E32" s="27">
        <f t="shared" si="33"/>
        <v>39448</v>
      </c>
      <c r="F32" s="27">
        <f t="shared" si="33"/>
        <v>39814</v>
      </c>
      <c r="G32" s="27">
        <f t="shared" si="33"/>
        <v>40179</v>
      </c>
      <c r="H32" s="27">
        <f t="shared" si="33"/>
        <v>40544</v>
      </c>
      <c r="I32" s="27">
        <f t="shared" si="33"/>
        <v>40909</v>
      </c>
      <c r="J32" s="27">
        <f t="shared" si="33"/>
        <v>41275</v>
      </c>
      <c r="K32" s="27">
        <f t="shared" ref="K32" si="34">DATE(YEAR(J32)+1,MONTH(J32),DAY(J32))</f>
        <v>41640</v>
      </c>
      <c r="L32" s="27">
        <f t="shared" ref="L32" si="35">DATE(YEAR(K32)+1,MONTH(K32),DAY(K32))</f>
        <v>42005</v>
      </c>
      <c r="M32" s="27">
        <f>'[53]PTRM inputs'!M32</f>
        <v>42370</v>
      </c>
      <c r="N32" s="27">
        <f>'[53]PTRM inputs'!N32</f>
        <v>42736</v>
      </c>
      <c r="O32" s="27">
        <f>'[53]PTRM inputs'!O32</f>
        <v>43101</v>
      </c>
      <c r="P32" s="27">
        <f>'[54]PTRM inputs'!P32</f>
        <v>43466</v>
      </c>
      <c r="Q32" s="27">
        <f>'[55]PTRM inputs'!Q32</f>
        <v>43831</v>
      </c>
      <c r="R32" s="27">
        <f>'[55]PTRM inputs'!R32</f>
        <v>44197</v>
      </c>
    </row>
    <row r="33" spans="1:18" x14ac:dyDescent="0.35">
      <c r="A33" t="s">
        <v>5</v>
      </c>
      <c r="B33" t="s">
        <v>6</v>
      </c>
      <c r="C33" s="28">
        <f>'[56]PTRM inputs'!C33</f>
        <v>5.3417563218390807E-2</v>
      </c>
      <c r="D33" s="28">
        <f>'[56]PTRM inputs'!D33</f>
        <v>5.5915448275862062E-2</v>
      </c>
      <c r="E33" s="28">
        <f>'[56]PTRM inputs'!E33</f>
        <v>5.9901413793103479E-2</v>
      </c>
      <c r="F33" s="28">
        <f>'[56]PTRM inputs'!F33</f>
        <v>5.8180736641221385E-2</v>
      </c>
      <c r="G33" s="28">
        <f>'[56]PTRM inputs'!G33</f>
        <v>5.0849831417624482E-2</v>
      </c>
      <c r="H33" s="28">
        <f>'[56]PTRM inputs'!H33</f>
        <v>5.3883252873563221E-2</v>
      </c>
      <c r="I33" s="28">
        <f>'[56]PTRM inputs'!I33</f>
        <v>4.9203157088122638E-2</v>
      </c>
      <c r="J33" s="28">
        <f>'[56]PTRM inputs'!J33</f>
        <v>3.4398406130268198E-2</v>
      </c>
      <c r="K33" s="28">
        <f>'[56]PTRM inputs'!K33</f>
        <v>3.7335528735632194E-2</v>
      </c>
      <c r="L33" s="28">
        <f>'[56]PTRM inputs'!L33</f>
        <v>3.6691022988505746E-2</v>
      </c>
      <c r="M33" s="28">
        <f>'[53]PTRM inputs'!M33</f>
        <v>2.7318697318007675E-2</v>
      </c>
      <c r="N33" s="28">
        <f>'[53]PTRM inputs'!N33</f>
        <v>2.3623553435114495E-2</v>
      </c>
      <c r="O33" s="28">
        <f>'[53]PTRM inputs'!O33</f>
        <v>2.4698793103448295E-2</v>
      </c>
      <c r="P33" s="28">
        <f>'[54]PTRM inputs'!P33</f>
        <v>2.6902325670498089E-2</v>
      </c>
      <c r="Q33" s="28">
        <f>'[57]PTRM inputs'!Q33</f>
        <v>1.5094363984674335E-2</v>
      </c>
      <c r="R33" s="28">
        <f>'[57]PTRM inputs'!R33</f>
        <v>9.3841374045801531E-3</v>
      </c>
    </row>
    <row r="34" spans="1:18" x14ac:dyDescent="0.35">
      <c r="A34" t="s">
        <v>7</v>
      </c>
      <c r="B34" t="s">
        <v>8</v>
      </c>
      <c r="C34" s="29">
        <f>'[56]PTRM inputs'!C34</f>
        <v>2.7724451920381421E-2</v>
      </c>
      <c r="D34" s="29">
        <f>'[56]PTRM inputs'!D34</f>
        <v>3.0161412952060651E-2</v>
      </c>
      <c r="E34" s="29">
        <f>'[56]PTRM inputs'!E34</f>
        <v>3.4050159798149959E-2</v>
      </c>
      <c r="F34" s="29">
        <f>'[56]PTRM inputs'!F34</f>
        <v>3.2371450381679656E-2</v>
      </c>
      <c r="G34" s="29">
        <f>'[56]PTRM inputs'!G34</f>
        <v>2.5219347724511731E-2</v>
      </c>
      <c r="H34" s="29">
        <f>'[56]PTRM inputs'!H34</f>
        <v>2.8178783291281428E-2</v>
      </c>
      <c r="I34" s="29">
        <f>'[56]PTRM inputs'!I34</f>
        <v>2.361283618353438E-2</v>
      </c>
      <c r="J34" s="29">
        <f>'[56]PTRM inputs'!J34</f>
        <v>9.1691767124568724E-3</v>
      </c>
      <c r="K34" s="29">
        <f>'[56]PTRM inputs'!K34</f>
        <v>1.2034662181104716E-2</v>
      </c>
      <c r="L34" s="29">
        <f>'[56]PTRM inputs'!L34</f>
        <v>1.1405876086347133E-2</v>
      </c>
      <c r="M34" s="29">
        <f>'[53]PTRM inputs'!M34</f>
        <v>2.2621437248857568E-3</v>
      </c>
      <c r="N34" s="29">
        <f>'[53]PTRM inputs'!N34</f>
        <v>-1.3428746974490924E-3</v>
      </c>
      <c r="O34" s="29">
        <f t="shared" ref="O34" si="36">(1+O33)/(1+O35)-1</f>
        <v>-2.9386038687961857E-4</v>
      </c>
      <c r="P34" s="29">
        <f>'[54]PTRM inputs'!P34</f>
        <v>1.8559274834129003E-3</v>
      </c>
      <c r="Q34" s="29">
        <f>'[57]PTRM inputs'!Q34</f>
        <v>-9.6640351369029487E-3</v>
      </c>
      <c r="R34" s="29">
        <f>'[57]PTRM inputs'!R34</f>
        <v>-1.5234987897970398E-2</v>
      </c>
    </row>
    <row r="35" spans="1:18" x14ac:dyDescent="0.35">
      <c r="A35" t="s">
        <v>9</v>
      </c>
      <c r="B35" t="s">
        <v>10</v>
      </c>
      <c r="C35" s="30">
        <f>'[56]PTRM inputs'!C35</f>
        <v>2.5000000000000001E-2</v>
      </c>
      <c r="D35" s="30">
        <f>'[56]PTRM inputs'!D35</f>
        <v>2.5000000000000001E-2</v>
      </c>
      <c r="E35" s="30">
        <f>'[56]PTRM inputs'!E35</f>
        <v>2.5000000000000001E-2</v>
      </c>
      <c r="F35" s="30">
        <f>'[56]PTRM inputs'!F35</f>
        <v>2.5000000000000001E-2</v>
      </c>
      <c r="G35" s="30">
        <f>'[56]PTRM inputs'!G35</f>
        <v>2.5000000000000001E-2</v>
      </c>
      <c r="H35" s="30">
        <f>'[56]PTRM inputs'!H35</f>
        <v>2.5000000000000001E-2</v>
      </c>
      <c r="I35" s="30">
        <f>'[56]PTRM inputs'!I35</f>
        <v>2.5000000000000001E-2</v>
      </c>
      <c r="J35" s="30">
        <f>'[56]PTRM inputs'!J35</f>
        <v>2.5000000000000001E-2</v>
      </c>
      <c r="K35" s="30">
        <f>'[56]PTRM inputs'!K35</f>
        <v>2.5000000000000001E-2</v>
      </c>
      <c r="L35" s="30">
        <f>'[56]PTRM inputs'!L35</f>
        <v>2.5000000000000001E-2</v>
      </c>
      <c r="M35" s="30">
        <f>'[53]PTRM inputs'!M35</f>
        <v>2.5000000000000001E-2</v>
      </c>
      <c r="N35" s="30">
        <f>'[53]PTRM inputs'!N35</f>
        <v>2.5000000000000001E-2</v>
      </c>
      <c r="O35" s="30">
        <f>0.025</f>
        <v>2.5000000000000001E-2</v>
      </c>
      <c r="P35" s="30">
        <f>'[54]PTRM inputs'!P35</f>
        <v>2.5000000000000001E-2</v>
      </c>
      <c r="Q35" s="30">
        <f>'[57]PTRM inputs'!Q35</f>
        <v>2.5000000000000001E-2</v>
      </c>
      <c r="R35" s="30">
        <f>'[57]PTRM inputs'!R35</f>
        <v>2.5000000000000001E-2</v>
      </c>
    </row>
    <row r="36" spans="1:18" x14ac:dyDescent="0.35">
      <c r="A36" t="s">
        <v>11</v>
      </c>
      <c r="B36" t="s">
        <v>12</v>
      </c>
      <c r="C36" s="28">
        <f>'[56]PTRM inputs'!C36</f>
        <v>1.3628679357529705E-2</v>
      </c>
      <c r="D36" s="28">
        <f>'[56]PTRM inputs'!D36</f>
        <v>1.1741972089049812E-2</v>
      </c>
      <c r="E36" s="28">
        <f>'[56]PTRM inputs'!E36</f>
        <v>1.5818426749813173E-2</v>
      </c>
      <c r="F36" s="28">
        <f>'[56]PTRM inputs'!F36</f>
        <v>3.0675556095101121E-2</v>
      </c>
      <c r="G36" s="28">
        <f>'[56]PTRM inputs'!G36</f>
        <v>3.5575479758060947E-2</v>
      </c>
      <c r="H36" s="28">
        <f>'[56]PTRM inputs'!H36</f>
        <v>4.0412812257058929E-2</v>
      </c>
      <c r="I36" s="28">
        <f>'[56]PTRM inputs'!I36</f>
        <v>3.8287201096740477E-2</v>
      </c>
      <c r="J36" s="28">
        <f>'[56]PTRM inputs'!J36</f>
        <v>3.2945327399322995E-2</v>
      </c>
      <c r="K36" s="28">
        <f>'[56]PTRM inputs'!K36</f>
        <v>2.3219139619382378E-2</v>
      </c>
      <c r="L36" s="28">
        <f>'[56]PTRM inputs'!L36</f>
        <v>1.6442393213860519E-2</v>
      </c>
      <c r="M36" s="28">
        <f>'[53]PTRM inputs'!M36</f>
        <v>1.9843943893621718E-2</v>
      </c>
      <c r="N36" s="28">
        <f>'[53]PTRM inputs'!N36</f>
        <v>2.4333555609686117E-2</v>
      </c>
      <c r="O36" s="28">
        <f>'[53]PTRM inputs'!O36</f>
        <v>2.1189499460419474E-2</v>
      </c>
      <c r="P36" s="28">
        <f>'[54]PTRM inputs'!P36</f>
        <v>1.4987452929578763E-2</v>
      </c>
      <c r="Q36" s="28">
        <f>'[57]PTRM inputs'!Q36</f>
        <v>1.8493444693935719E-2</v>
      </c>
      <c r="R36" s="28">
        <f>'[57]PTRM inputs'!R36</f>
        <v>1.675955627860256E-2</v>
      </c>
    </row>
    <row r="37" spans="1:18" x14ac:dyDescent="0.35">
      <c r="A37" t="s">
        <v>13</v>
      </c>
      <c r="B37" t="s">
        <v>14</v>
      </c>
      <c r="C37" s="29">
        <f>'[56]PTRM inputs'!C37</f>
        <v>6.7046242575920512E-2</v>
      </c>
      <c r="D37" s="29">
        <f>'[56]PTRM inputs'!D37</f>
        <v>6.7657420364911874E-2</v>
      </c>
      <c r="E37" s="29">
        <f>'[56]PTRM inputs'!E37</f>
        <v>7.5719840542916653E-2</v>
      </c>
      <c r="F37" s="29">
        <f>'[56]PTRM inputs'!F37</f>
        <v>8.8856292736322506E-2</v>
      </c>
      <c r="G37" s="29">
        <f>'[56]PTRM inputs'!G37</f>
        <v>8.6425311175685429E-2</v>
      </c>
      <c r="H37" s="29">
        <f>'[56]PTRM inputs'!H37</f>
        <v>9.429606513062215E-2</v>
      </c>
      <c r="I37" s="29">
        <f>'[56]PTRM inputs'!I37</f>
        <v>8.7490358184863115E-2</v>
      </c>
      <c r="J37" s="29">
        <f>'[56]PTRM inputs'!J37</f>
        <v>6.7343733529591193E-2</v>
      </c>
      <c r="K37" s="29">
        <f>'[56]PTRM inputs'!K37</f>
        <v>6.0554668355014572E-2</v>
      </c>
      <c r="L37" s="29">
        <f>'[56]PTRM inputs'!L37</f>
        <v>5.3133416202366265E-2</v>
      </c>
      <c r="M37" s="29">
        <f>'[53]PTRM inputs'!M37</f>
        <v>4.7162641211629393E-2</v>
      </c>
      <c r="N37" s="29">
        <f>'[53]PTRM inputs'!N37</f>
        <v>4.7957109044800612E-2</v>
      </c>
      <c r="O37" s="29">
        <f>'[53]PTRM inputs'!O37</f>
        <v>4.5888292563867769E-2</v>
      </c>
      <c r="P37" s="29">
        <f>'[54]PTRM inputs'!P37</f>
        <v>4.1889778600076852E-2</v>
      </c>
      <c r="Q37" s="29">
        <f>'[57]PTRM inputs'!Q37</f>
        <v>3.3587808678610054E-2</v>
      </c>
      <c r="R37" s="29">
        <f>'[57]PTRM inputs'!R37</f>
        <v>2.6143693683182711E-2</v>
      </c>
    </row>
    <row r="38" spans="1:18" x14ac:dyDescent="0.35">
      <c r="A38" t="s">
        <v>15</v>
      </c>
      <c r="B38" t="s">
        <v>16</v>
      </c>
      <c r="C38" s="29">
        <f>'[56]PTRM inputs'!C38</f>
        <v>4.1020724464312819E-2</v>
      </c>
      <c r="D38" s="29">
        <f>'[56]PTRM inputs'!D38</f>
        <v>4.1616995477962826E-2</v>
      </c>
      <c r="E38" s="29">
        <f>'[56]PTRM inputs'!E38</f>
        <v>4.9482771261382341E-2</v>
      </c>
      <c r="F38" s="29">
        <f>'[56]PTRM inputs'!F38</f>
        <v>6.229882218177818E-2</v>
      </c>
      <c r="G38" s="29">
        <f>'[56]PTRM inputs'!G38</f>
        <v>5.9927132854327381E-2</v>
      </c>
      <c r="H38" s="29">
        <f>'[56]PTRM inputs'!H38</f>
        <v>6.7605917200607157E-2</v>
      </c>
      <c r="I38" s="29">
        <f>'[56]PTRM inputs'!I38</f>
        <v>6.0966203107183592E-2</v>
      </c>
      <c r="J38" s="29">
        <f>'[56]PTRM inputs'!J38</f>
        <v>4.1310959541064785E-2</v>
      </c>
      <c r="K38" s="29">
        <f>'[56]PTRM inputs'!K38</f>
        <v>3.468748132196553E-2</v>
      </c>
      <c r="L38" s="29">
        <f>'[56]PTRM inputs'!L38</f>
        <v>2.7447235319381758E-2</v>
      </c>
      <c r="M38" s="29">
        <f>'[53]PTRM inputs'!M38</f>
        <v>2.1622088986955612E-2</v>
      </c>
      <c r="N38" s="29">
        <f>'[53]PTRM inputs'!N38</f>
        <v>2.2397179555903035E-2</v>
      </c>
      <c r="O38" s="29">
        <f t="shared" ref="O38" si="37">(1+O37)/(1+O35)-1</f>
        <v>2.0378822013529474E-2</v>
      </c>
      <c r="P38" s="29">
        <f>'[54]PTRM inputs'!P38</f>
        <v>1.6477832780563029E-2</v>
      </c>
      <c r="Q38" s="29">
        <f>'[57]PTRM inputs'!Q38</f>
        <v>8.3783499303513587E-3</v>
      </c>
      <c r="R38" s="29">
        <f>'[57]PTRM inputs'!R38</f>
        <v>1.1157987153003202E-3</v>
      </c>
    </row>
    <row r="39" spans="1:18" x14ac:dyDescent="0.35">
      <c r="A39" t="s">
        <v>17</v>
      </c>
      <c r="B39" t="s">
        <v>18</v>
      </c>
      <c r="C39" s="28">
        <f>'[56]PTRM inputs'!C39</f>
        <v>6.5000000000000002E-2</v>
      </c>
      <c r="D39" s="28">
        <f>'[56]PTRM inputs'!D39</f>
        <v>6.5000000000000002E-2</v>
      </c>
      <c r="E39" s="28">
        <f>'[56]PTRM inputs'!E39</f>
        <v>6.5000000000000002E-2</v>
      </c>
      <c r="F39" s="28">
        <f>'[56]PTRM inputs'!F39</f>
        <v>6.5000000000000002E-2</v>
      </c>
      <c r="G39" s="28">
        <f>'[56]PTRM inputs'!G39</f>
        <v>6.5000000000000002E-2</v>
      </c>
      <c r="H39" s="28">
        <f>'[56]PTRM inputs'!H39</f>
        <v>6.5000000000000002E-2</v>
      </c>
      <c r="I39" s="28">
        <f>'[56]PTRM inputs'!I39</f>
        <v>6.5000000000000002E-2</v>
      </c>
      <c r="J39" s="28">
        <f>'[56]PTRM inputs'!J39</f>
        <v>6.5000000000000002E-2</v>
      </c>
      <c r="K39" s="28">
        <f>'[56]PTRM inputs'!K39</f>
        <v>6.5000000000000002E-2</v>
      </c>
      <c r="L39" s="28">
        <f>'[56]PTRM inputs'!L39</f>
        <v>6.5000000000000002E-2</v>
      </c>
      <c r="M39" s="28">
        <f>'[53]PTRM inputs'!M39</f>
        <v>6.5000000000000002E-2</v>
      </c>
      <c r="N39" s="28">
        <f>'[53]PTRM inputs'!N39</f>
        <v>6.5000000000000002E-2</v>
      </c>
      <c r="O39" s="28">
        <f>'[53]PTRM inputs'!O39</f>
        <v>6.5000000000000002E-2</v>
      </c>
      <c r="P39" s="28">
        <f>'[54]PTRM inputs'!P39</f>
        <v>6.5000000000000002E-2</v>
      </c>
      <c r="Q39" s="28">
        <f>'[57]PTRM inputs'!Q39</f>
        <v>6.0999999999999999E-2</v>
      </c>
      <c r="R39" s="28">
        <f>'[57]PTRM inputs'!R39</f>
        <v>6.0999999999999999E-2</v>
      </c>
    </row>
    <row r="40" spans="1:18" x14ac:dyDescent="0.35">
      <c r="A40" t="s">
        <v>19</v>
      </c>
      <c r="B40" t="s">
        <v>20</v>
      </c>
      <c r="C40" s="28">
        <f>'[56]PTRM inputs'!C40</f>
        <v>0.3</v>
      </c>
      <c r="D40" s="28">
        <f>'[56]PTRM inputs'!D40</f>
        <v>0.3</v>
      </c>
      <c r="E40" s="28">
        <f>'[56]PTRM inputs'!E40</f>
        <v>0.3</v>
      </c>
      <c r="F40" s="28">
        <f>'[56]PTRM inputs'!F40</f>
        <v>0.3</v>
      </c>
      <c r="G40" s="28">
        <f>'[56]PTRM inputs'!G40</f>
        <v>0.3</v>
      </c>
      <c r="H40" s="28">
        <f>'[56]PTRM inputs'!H40</f>
        <v>0.3</v>
      </c>
      <c r="I40" s="28">
        <f>'[56]PTRM inputs'!I40</f>
        <v>0.3</v>
      </c>
      <c r="J40" s="28">
        <f>'[56]PTRM inputs'!J40</f>
        <v>0.3</v>
      </c>
      <c r="K40" s="28">
        <f>'[56]PTRM inputs'!K40</f>
        <v>0.3</v>
      </c>
      <c r="L40" s="28">
        <f>'[56]PTRM inputs'!L40</f>
        <v>0.3</v>
      </c>
      <c r="M40" s="28">
        <f>'[53]PTRM inputs'!M40</f>
        <v>0.3</v>
      </c>
      <c r="N40" s="28">
        <f>'[53]PTRM inputs'!N40</f>
        <v>0.3</v>
      </c>
      <c r="O40" s="28">
        <f>'[53]PTRM inputs'!O40</f>
        <v>0.3</v>
      </c>
      <c r="P40" s="28">
        <f>'[54]PTRM inputs'!P40</f>
        <v>0.3</v>
      </c>
      <c r="Q40" s="28">
        <f>'[57]PTRM inputs'!Q40</f>
        <v>0.3</v>
      </c>
      <c r="R40" s="28">
        <f>'[57]PTRM inputs'!R40</f>
        <v>0.3</v>
      </c>
    </row>
    <row r="41" spans="1:18" x14ac:dyDescent="0.35">
      <c r="A41" t="s">
        <v>21</v>
      </c>
      <c r="B41" t="s">
        <v>22</v>
      </c>
      <c r="C41" s="5">
        <f>'[56]PTRM inputs'!C41</f>
        <v>0.22034793272461239</v>
      </c>
      <c r="D41" s="5">
        <f>'[56]PTRM inputs'!D41</f>
        <v>0.22034793272461239</v>
      </c>
      <c r="E41" s="5">
        <f>'[56]PTRM inputs'!E41</f>
        <v>0.22034793272461239</v>
      </c>
      <c r="F41" s="5">
        <f>'[56]PTRM inputs'!F41</f>
        <v>0.22034793272461239</v>
      </c>
      <c r="G41" s="5">
        <f>'[56]PTRM inputs'!G41</f>
        <v>0.22034793272461239</v>
      </c>
      <c r="H41" s="5">
        <f>'[56]PTRM inputs'!H41</f>
        <v>0.22034793272461239</v>
      </c>
      <c r="I41" s="5">
        <f>'[56]PTRM inputs'!I41</f>
        <v>0.22034793272461239</v>
      </c>
      <c r="J41" s="5">
        <f>'[56]PTRM inputs'!J41</f>
        <v>0.22034793272461239</v>
      </c>
      <c r="K41" s="5">
        <f>'[56]PTRM inputs'!K41</f>
        <v>0.22034793272461239</v>
      </c>
      <c r="L41" s="5">
        <f>'[56]PTRM inputs'!L41</f>
        <v>0.22034793272461239</v>
      </c>
      <c r="M41" s="5">
        <f>'[53]PTRM inputs'!M41</f>
        <v>0.22034793272461239</v>
      </c>
      <c r="N41" s="5">
        <f>'[53]PTRM inputs'!N41</f>
        <v>0.22034793272461239</v>
      </c>
      <c r="O41" s="5">
        <f>'[53]PTRM inputs'!O41</f>
        <v>0.22034793272461239</v>
      </c>
      <c r="P41" s="5">
        <f>'[54]PTRM inputs'!P41</f>
        <v>0.22034793272461239</v>
      </c>
      <c r="Q41" s="5">
        <f>'[57]PTRM inputs'!Q41</f>
        <v>0.22034793272461239</v>
      </c>
      <c r="R41" s="5">
        <f>'[57]PTRM inputs'!R41</f>
        <v>0.22034793272461239</v>
      </c>
    </row>
    <row r="42" spans="1:18" x14ac:dyDescent="0.35">
      <c r="A42" t="s">
        <v>23</v>
      </c>
      <c r="B42" t="s">
        <v>24</v>
      </c>
      <c r="C42" s="6">
        <f>'[56]PTRM inputs'!C42</f>
        <v>0.29999999999990945</v>
      </c>
      <c r="D42" s="6">
        <f>'[56]PTRM inputs'!D42</f>
        <v>0.29999999999990945</v>
      </c>
      <c r="E42" s="6">
        <f>'[56]PTRM inputs'!E42</f>
        <v>0.29999999999990945</v>
      </c>
      <c r="F42" s="6">
        <f>'[56]PTRM inputs'!F42</f>
        <v>0.29999999999990945</v>
      </c>
      <c r="G42" s="6">
        <f>'[56]PTRM inputs'!G42</f>
        <v>0.29999999999990945</v>
      </c>
      <c r="H42" s="6">
        <f>'[56]PTRM inputs'!H42</f>
        <v>0.29999999999990945</v>
      </c>
      <c r="I42" s="6">
        <f>'[56]PTRM inputs'!I42</f>
        <v>0.29999999999990945</v>
      </c>
      <c r="J42" s="6">
        <f>'[56]PTRM inputs'!J42</f>
        <v>0.29999999999990945</v>
      </c>
      <c r="K42" s="6">
        <f>'[56]PTRM inputs'!K42</f>
        <v>0.29999999999990945</v>
      </c>
      <c r="L42" s="6">
        <f>'[56]PTRM inputs'!L42</f>
        <v>0.29999999999990945</v>
      </c>
      <c r="M42" s="6">
        <f>'[53]PTRM inputs'!M42</f>
        <v>0.29999999999990945</v>
      </c>
      <c r="N42" s="6">
        <f>'[53]PTRM inputs'!N42</f>
        <v>0.29999999999990945</v>
      </c>
      <c r="O42" s="6">
        <f>'[53]PTRM inputs'!O42</f>
        <v>0.29999999999990945</v>
      </c>
      <c r="P42" s="6">
        <f>'[54]PTRM inputs'!P42</f>
        <v>0.29999999999990945</v>
      </c>
      <c r="Q42" s="6">
        <f>'[57]PTRM inputs'!Q42</f>
        <v>0.29999999999990945</v>
      </c>
      <c r="R42" s="6">
        <f>'[57]PTRM inputs'!R42</f>
        <v>0.29999999999990945</v>
      </c>
    </row>
    <row r="43" spans="1:18" x14ac:dyDescent="0.35">
      <c r="A43" t="s">
        <v>25</v>
      </c>
      <c r="B43" t="s">
        <v>26</v>
      </c>
      <c r="C43" s="28">
        <f>'[56]PTRM inputs'!C43</f>
        <v>0.4</v>
      </c>
      <c r="D43" s="28">
        <f>'[56]PTRM inputs'!D43</f>
        <v>0.4</v>
      </c>
      <c r="E43" s="28">
        <f>'[56]PTRM inputs'!E43</f>
        <v>0.4</v>
      </c>
      <c r="F43" s="28">
        <f>'[56]PTRM inputs'!F43</f>
        <v>0.4</v>
      </c>
      <c r="G43" s="28">
        <f>'[56]PTRM inputs'!G43</f>
        <v>0.4</v>
      </c>
      <c r="H43" s="28">
        <f>'[56]PTRM inputs'!H43</f>
        <v>0.4</v>
      </c>
      <c r="I43" s="28">
        <f>'[56]PTRM inputs'!I43</f>
        <v>0.4</v>
      </c>
      <c r="J43" s="28">
        <f>'[56]PTRM inputs'!J43</f>
        <v>0.4</v>
      </c>
      <c r="K43" s="28">
        <f>'[56]PTRM inputs'!K43</f>
        <v>0.4</v>
      </c>
      <c r="L43" s="28">
        <f>'[56]PTRM inputs'!L43</f>
        <v>0.4</v>
      </c>
      <c r="M43" s="28">
        <f>'[53]PTRM inputs'!M43</f>
        <v>0.4</v>
      </c>
      <c r="N43" s="28">
        <f>'[53]PTRM inputs'!N43</f>
        <v>0.4</v>
      </c>
      <c r="O43" s="28">
        <f>'[53]PTRM inputs'!O43</f>
        <v>0.4</v>
      </c>
      <c r="P43" s="28">
        <f>'[54]PTRM inputs'!P43</f>
        <v>0.4</v>
      </c>
      <c r="Q43" s="28">
        <f>'[57]PTRM inputs'!Q43</f>
        <v>0.58499999999999996</v>
      </c>
      <c r="R43" s="28">
        <f>'[57]PTRM inputs'!R43</f>
        <v>0.58499999999999996</v>
      </c>
    </row>
    <row r="44" spans="1:18" x14ac:dyDescent="0.35">
      <c r="A44" t="s">
        <v>27</v>
      </c>
      <c r="B44" t="s">
        <v>28</v>
      </c>
      <c r="C44" s="29">
        <f>'[56]PTRM inputs'!C44</f>
        <v>0.4</v>
      </c>
      <c r="D44" s="29">
        <f>'[56]PTRM inputs'!D44</f>
        <v>0.4</v>
      </c>
      <c r="E44" s="29">
        <f>'[56]PTRM inputs'!E44</f>
        <v>0.4</v>
      </c>
      <c r="F44" s="29">
        <f>'[56]PTRM inputs'!F44</f>
        <v>0.4</v>
      </c>
      <c r="G44" s="29">
        <f>'[56]PTRM inputs'!G44</f>
        <v>0.4</v>
      </c>
      <c r="H44" s="29">
        <f>'[56]PTRM inputs'!H44</f>
        <v>0.4</v>
      </c>
      <c r="I44" s="29">
        <f>'[56]PTRM inputs'!I44</f>
        <v>0.4</v>
      </c>
      <c r="J44" s="29">
        <f>'[56]PTRM inputs'!J44</f>
        <v>0.4</v>
      </c>
      <c r="K44" s="29">
        <f>'[56]PTRM inputs'!K44</f>
        <v>0.4</v>
      </c>
      <c r="L44" s="29">
        <f>'[56]PTRM inputs'!L44</f>
        <v>0.4</v>
      </c>
      <c r="M44" s="29">
        <f>'[53]PTRM inputs'!M44</f>
        <v>0.4</v>
      </c>
      <c r="N44" s="29">
        <f>'[53]PTRM inputs'!N44</f>
        <v>0.4</v>
      </c>
      <c r="O44" s="29">
        <f>'[53]PTRM inputs'!O44</f>
        <v>0.4</v>
      </c>
      <c r="P44" s="29">
        <f>'[54]PTRM inputs'!P44</f>
        <v>0.4</v>
      </c>
      <c r="Q44" s="29">
        <f>'[57]PTRM inputs'!Q44</f>
        <v>0.4</v>
      </c>
      <c r="R44" s="29">
        <f>'[57]PTRM inputs'!R44</f>
        <v>0.4</v>
      </c>
    </row>
    <row r="45" spans="1:18" x14ac:dyDescent="0.35">
      <c r="A45" t="s">
        <v>29</v>
      </c>
      <c r="B45" t="s">
        <v>30</v>
      </c>
      <c r="C45" s="28">
        <f>'[56]PTRM inputs'!C45</f>
        <v>0.6</v>
      </c>
      <c r="D45" s="28">
        <f>'[56]PTRM inputs'!D45</f>
        <v>0.6</v>
      </c>
      <c r="E45" s="28">
        <f>'[56]PTRM inputs'!E45</f>
        <v>0.6</v>
      </c>
      <c r="F45" s="28">
        <f>'[56]PTRM inputs'!F45</f>
        <v>0.6</v>
      </c>
      <c r="G45" s="28">
        <f>'[56]PTRM inputs'!G45</f>
        <v>0.6</v>
      </c>
      <c r="H45" s="28">
        <f>'[56]PTRM inputs'!H45</f>
        <v>0.6</v>
      </c>
      <c r="I45" s="28">
        <f>'[56]PTRM inputs'!I45</f>
        <v>0.6</v>
      </c>
      <c r="J45" s="28">
        <f>'[56]PTRM inputs'!J45</f>
        <v>0.6</v>
      </c>
      <c r="K45" s="28">
        <f>'[56]PTRM inputs'!K45</f>
        <v>0.6</v>
      </c>
      <c r="L45" s="28">
        <f>'[56]PTRM inputs'!L45</f>
        <v>0.6</v>
      </c>
      <c r="M45" s="28">
        <f>'[53]PTRM inputs'!M45</f>
        <v>0.6</v>
      </c>
      <c r="N45" s="28">
        <f>'[53]PTRM inputs'!N45</f>
        <v>0.6</v>
      </c>
      <c r="O45" s="28">
        <f>'[53]PTRM inputs'!O45</f>
        <v>0.6</v>
      </c>
      <c r="P45" s="28">
        <f>'[54]PTRM inputs'!P45</f>
        <v>0.6</v>
      </c>
      <c r="Q45" s="28">
        <f>'[57]PTRM inputs'!Q45</f>
        <v>0.6</v>
      </c>
      <c r="R45" s="28">
        <f>'[57]PTRM inputs'!R45</f>
        <v>0.6</v>
      </c>
    </row>
    <row r="46" spans="1:18" x14ac:dyDescent="0.35">
      <c r="A46" t="s">
        <v>31</v>
      </c>
      <c r="B46" t="s">
        <v>32</v>
      </c>
      <c r="C46" s="32">
        <f>'[56]PTRM inputs'!C46</f>
        <v>0.7</v>
      </c>
      <c r="D46" s="32">
        <f>'[56]PTRM inputs'!D46</f>
        <v>0.7</v>
      </c>
      <c r="E46" s="32">
        <f>'[56]PTRM inputs'!E46</f>
        <v>0.7</v>
      </c>
      <c r="F46" s="32">
        <f>'[56]PTRM inputs'!F46</f>
        <v>0.7</v>
      </c>
      <c r="G46" s="32">
        <f>'[56]PTRM inputs'!G46</f>
        <v>0.7</v>
      </c>
      <c r="H46" s="32">
        <f>'[56]PTRM inputs'!H46</f>
        <v>0.7</v>
      </c>
      <c r="I46" s="32">
        <f>'[56]PTRM inputs'!I46</f>
        <v>0.7</v>
      </c>
      <c r="J46" s="32">
        <f>'[56]PTRM inputs'!J46</f>
        <v>0.7</v>
      </c>
      <c r="K46" s="32">
        <f>'[56]PTRM inputs'!K46</f>
        <v>0.7</v>
      </c>
      <c r="L46" s="32">
        <f>'[56]PTRM inputs'!L46</f>
        <v>0.7</v>
      </c>
      <c r="M46" s="32">
        <f>'[53]PTRM inputs'!M46</f>
        <v>0.7</v>
      </c>
      <c r="N46" s="32">
        <f>'[53]PTRM inputs'!N46</f>
        <v>0.7</v>
      </c>
      <c r="O46" s="32">
        <f>'[53]PTRM inputs'!O46</f>
        <v>0.7</v>
      </c>
      <c r="P46" s="32">
        <f>'[54]PTRM inputs'!P46</f>
        <v>0.7</v>
      </c>
      <c r="Q46" s="32">
        <f>'[57]PTRM inputs'!Q46</f>
        <v>0.6</v>
      </c>
      <c r="R46" s="32">
        <f>'[57]PTRM inputs'!R46</f>
        <v>0.6</v>
      </c>
    </row>
    <row r="47" spans="1:18" x14ac:dyDescent="0.35">
      <c r="A47" s="7"/>
      <c r="B47" s="7"/>
      <c r="C47" s="7"/>
      <c r="D47" s="7"/>
      <c r="E47" s="8"/>
      <c r="F47" s="31"/>
      <c r="G47" s="31"/>
      <c r="H47" s="31"/>
      <c r="I47" s="31"/>
      <c r="J47" s="31"/>
    </row>
    <row r="48" spans="1:18" x14ac:dyDescent="0.35">
      <c r="A48" s="33" t="s">
        <v>33</v>
      </c>
      <c r="B48" s="34"/>
      <c r="C48" s="35"/>
      <c r="D48" s="35"/>
      <c r="E48" s="36"/>
    </row>
    <row r="49" spans="1:18" x14ac:dyDescent="0.35">
      <c r="A49" t="s">
        <v>34</v>
      </c>
      <c r="C49" s="37">
        <f t="shared" ref="C49:K49" si="38">C33+C46*(C39)</f>
        <v>9.8917563218390805E-2</v>
      </c>
      <c r="D49" s="37">
        <f t="shared" si="38"/>
        <v>0.10141544827586206</v>
      </c>
      <c r="E49" s="37">
        <f t="shared" si="38"/>
        <v>0.10540141379310347</v>
      </c>
      <c r="F49" s="37">
        <f t="shared" si="38"/>
        <v>0.10368073664122138</v>
      </c>
      <c r="G49" s="37">
        <f t="shared" si="38"/>
        <v>9.6349831417624487E-2</v>
      </c>
      <c r="H49" s="37">
        <f t="shared" si="38"/>
        <v>9.9383252873563227E-2</v>
      </c>
      <c r="I49" s="37">
        <f t="shared" si="38"/>
        <v>9.470315708812263E-2</v>
      </c>
      <c r="J49" s="37">
        <f t="shared" si="38"/>
        <v>7.989840613026819E-2</v>
      </c>
      <c r="K49" s="37">
        <f t="shared" si="38"/>
        <v>8.2835528735632186E-2</v>
      </c>
      <c r="L49" s="37">
        <f t="shared" ref="L49:O49" si="39">L33+L46*(L39)</f>
        <v>8.2191022988505752E-2</v>
      </c>
      <c r="M49" s="37">
        <f t="shared" si="39"/>
        <v>7.2818697318007677E-2</v>
      </c>
      <c r="N49" s="37">
        <f t="shared" si="39"/>
        <v>6.912355343511449E-2</v>
      </c>
      <c r="O49" s="37">
        <f t="shared" si="39"/>
        <v>7.0198793103448287E-2</v>
      </c>
      <c r="P49" s="37">
        <f>'[54]PTRM inputs'!P49</f>
        <v>7.2402325670498091E-2</v>
      </c>
      <c r="Q49" s="37">
        <f>'[57]PTRM inputs'!Q49</f>
        <v>5.1694363984674335E-2</v>
      </c>
      <c r="R49" s="37">
        <f>'[57]PTRM inputs'!R49</f>
        <v>4.5984137404580155E-2</v>
      </c>
    </row>
    <row r="50" spans="1:18" x14ac:dyDescent="0.35">
      <c r="A50" t="s">
        <v>35</v>
      </c>
      <c r="C50" s="37">
        <f t="shared" ref="C50:J50" si="40">(1+C49)/(1+C35)-1</f>
        <v>7.2114695822820263E-2</v>
      </c>
      <c r="D50" s="37">
        <f t="shared" si="40"/>
        <v>7.4551656854499715E-2</v>
      </c>
      <c r="E50" s="37">
        <f t="shared" si="40"/>
        <v>7.8440403700588801E-2</v>
      </c>
      <c r="F50" s="37">
        <f t="shared" si="40"/>
        <v>7.6761694284118498E-2</v>
      </c>
      <c r="G50" s="37">
        <f t="shared" si="40"/>
        <v>6.9609591626950795E-2</v>
      </c>
      <c r="H50" s="37">
        <f t="shared" si="40"/>
        <v>7.256902719372027E-2</v>
      </c>
      <c r="I50" s="37">
        <f t="shared" si="40"/>
        <v>6.8003080085973444E-2</v>
      </c>
      <c r="J50" s="37">
        <f t="shared" si="40"/>
        <v>5.3559420614895714E-2</v>
      </c>
      <c r="K50" s="37">
        <f t="shared" ref="K50:L50" si="41">(1+K49)/(1+K35)-1</f>
        <v>5.6424906083543558E-2</v>
      </c>
      <c r="L50" s="37">
        <f t="shared" si="41"/>
        <v>5.5796119988786197E-2</v>
      </c>
      <c r="M50" s="37">
        <f t="shared" ref="M50:O50" si="42">(1+M49)/(1+M35)-1</f>
        <v>4.6652387627324599E-2</v>
      </c>
      <c r="N50" s="37">
        <f t="shared" si="42"/>
        <v>4.3047369204989749E-2</v>
      </c>
      <c r="O50" s="37">
        <f t="shared" si="42"/>
        <v>4.4096383515559445E-2</v>
      </c>
      <c r="P50" s="37">
        <f>'[54]PTRM inputs'!P50</f>
        <v>4.6246171385851742E-2</v>
      </c>
      <c r="Q50" s="37">
        <f>'[57]PTRM inputs'!Q50</f>
        <v>2.6043281936267704E-2</v>
      </c>
      <c r="R50" s="37">
        <f>'[57]PTRM inputs'!R50</f>
        <v>2.0472329175200255E-2</v>
      </c>
    </row>
    <row r="51" spans="1:18" x14ac:dyDescent="0.35">
      <c r="A51" s="4" t="s">
        <v>36</v>
      </c>
      <c r="B51" s="4"/>
      <c r="C51" s="38">
        <f t="shared" ref="C51:J51" si="43">C44*C49+C45*C37</f>
        <v>7.9794770832908632E-2</v>
      </c>
      <c r="D51" s="38">
        <f t="shared" si="43"/>
        <v>8.1160631529291954E-2</v>
      </c>
      <c r="E51" s="38">
        <f t="shared" si="43"/>
        <v>8.7592469842991377E-2</v>
      </c>
      <c r="F51" s="38">
        <f t="shared" si="43"/>
        <v>9.4786070298282052E-2</v>
      </c>
      <c r="G51" s="38">
        <f t="shared" si="43"/>
        <v>9.039511927246105E-2</v>
      </c>
      <c r="H51" s="38">
        <f t="shared" si="43"/>
        <v>9.6330940227798589E-2</v>
      </c>
      <c r="I51" s="38">
        <f t="shared" si="43"/>
        <v>9.0375477746166916E-2</v>
      </c>
      <c r="J51" s="38">
        <f t="shared" si="43"/>
        <v>7.2365602569861992E-2</v>
      </c>
      <c r="K51" s="38">
        <f t="shared" ref="K51:L51" si="44">K44*K49+K45*K37</f>
        <v>6.9467012507261616E-2</v>
      </c>
      <c r="L51" s="38">
        <f t="shared" si="44"/>
        <v>6.4756458916822052E-2</v>
      </c>
      <c r="M51" s="38">
        <f t="shared" ref="M51:O51" si="45">M44*M49+M45*M37</f>
        <v>5.7425063654180708E-2</v>
      </c>
      <c r="N51" s="38">
        <f t="shared" si="45"/>
        <v>5.6423686800926159E-2</v>
      </c>
      <c r="O51" s="38">
        <f t="shared" si="45"/>
        <v>5.5612492779699978E-2</v>
      </c>
      <c r="P51" s="38">
        <f>'[54]PTRM inputs'!P51</f>
        <v>5.4094797428245342E-2</v>
      </c>
      <c r="Q51" s="38">
        <f>'[57]PTRM inputs'!Q51</f>
        <v>4.0830430801035766E-2</v>
      </c>
      <c r="R51" s="38">
        <f>'[57]PTRM inputs'!R51</f>
        <v>3.4079871171741688E-2</v>
      </c>
    </row>
    <row r="52" spans="1:18" x14ac:dyDescent="0.35">
      <c r="A52" t="s">
        <v>37</v>
      </c>
      <c r="C52" s="37">
        <f t="shared" ref="C52:J52" si="46">C44*C50+C45*C38</f>
        <v>5.3458313007715794E-2</v>
      </c>
      <c r="D52" s="37">
        <f t="shared" si="46"/>
        <v>5.4790860028577582E-2</v>
      </c>
      <c r="E52" s="37">
        <f t="shared" si="46"/>
        <v>6.1065824237064928E-2</v>
      </c>
      <c r="F52" s="37">
        <f t="shared" si="46"/>
        <v>6.808397102271431E-2</v>
      </c>
      <c r="G52" s="37">
        <f t="shared" si="46"/>
        <v>6.3800116363376749E-2</v>
      </c>
      <c r="H52" s="37">
        <f t="shared" si="46"/>
        <v>6.95911611978524E-2</v>
      </c>
      <c r="I52" s="37">
        <f t="shared" si="46"/>
        <v>6.3780953898699533E-2</v>
      </c>
      <c r="J52" s="37">
        <f t="shared" si="46"/>
        <v>4.6210343970597159E-2</v>
      </c>
      <c r="K52" s="37">
        <f t="shared" ref="K52:L52" si="47">K44*K50+K45*K38</f>
        <v>4.3382451226596744E-2</v>
      </c>
      <c r="L52" s="37">
        <f t="shared" si="47"/>
        <v>3.8786789187143539E-2</v>
      </c>
      <c r="M52" s="37">
        <f t="shared" ref="M52:O52" si="48">M44*M50+M45*M38</f>
        <v>3.1634208443103204E-2</v>
      </c>
      <c r="N52" s="37">
        <f t="shared" si="48"/>
        <v>3.065725541553772E-2</v>
      </c>
      <c r="O52" s="37">
        <f t="shared" si="48"/>
        <v>2.9865846614341461E-2</v>
      </c>
      <c r="P52" s="37">
        <f>'[54]PTRM inputs'!P52</f>
        <v>2.8385168222678517E-2</v>
      </c>
      <c r="Q52" s="37">
        <f>'[57]PTRM inputs'!Q52</f>
        <v>1.5444322732717897E-2</v>
      </c>
      <c r="R52" s="37">
        <f>'[57]PTRM inputs'!R52</f>
        <v>8.8584108992602953E-3</v>
      </c>
    </row>
    <row r="53" spans="1:18" x14ac:dyDescent="0.35">
      <c r="A53" t="s">
        <v>38</v>
      </c>
      <c r="C53" s="37">
        <f t="shared" ref="C53:J53" si="49">C49*((1-C41)/(1-C41*(1-C43)))*C44+C37*C45*(1-C42)</f>
        <v>6.3707733072772402E-2</v>
      </c>
      <c r="D53" s="37">
        <f t="shared" si="49"/>
        <v>6.4862100436974851E-2</v>
      </c>
      <c r="E53" s="37">
        <f t="shared" si="49"/>
        <v>6.9680765690223578E-2</v>
      </c>
      <c r="F53" s="37">
        <f t="shared" si="49"/>
        <v>7.4579710531846977E-2</v>
      </c>
      <c r="G53" s="37">
        <f t="shared" si="49"/>
        <v>7.0924168151289879E-2</v>
      </c>
      <c r="H53" s="37">
        <f t="shared" si="49"/>
        <v>7.5320014880072089E-2</v>
      </c>
      <c r="I53" s="37">
        <f t="shared" si="49"/>
        <v>7.0779717439114098E-2</v>
      </c>
      <c r="J53" s="37">
        <f t="shared" si="49"/>
        <v>5.699770585950123E-2</v>
      </c>
      <c r="K53" s="37">
        <f t="shared" ref="K53:L53" si="50">K49*((1-K41)/(1-K41*(1-K43)))*K44+K37*K45*(1-K42)</f>
        <v>5.5201821337573009E-2</v>
      </c>
      <c r="L53" s="37">
        <f t="shared" si="50"/>
        <v>5.1853277406107789E-2</v>
      </c>
      <c r="M53" s="37">
        <f t="shared" ref="M53:O53" si="51">M49*((1-M41)/(1-M41*(1-M43)))*M44+M37*M45*(1-M42)</f>
        <v>4.597739019354341E-2</v>
      </c>
      <c r="N53" s="37">
        <f t="shared" si="51"/>
        <v>4.4983131376838639E-2</v>
      </c>
      <c r="O53" s="37">
        <f t="shared" si="51"/>
        <v>4.450064066609704E-2</v>
      </c>
      <c r="P53" s="37">
        <f>'[54]PTRM inputs'!P53</f>
        <v>4.3613155127593693E-2</v>
      </c>
      <c r="Q53" s="37">
        <f>'[57]PTRM inputs'!Q53</f>
        <v>3.1850919699732312E-2</v>
      </c>
      <c r="R53" s="37">
        <f>'[57]PTRM inputs'!R53</f>
        <v>2.6764361693409497E-2</v>
      </c>
    </row>
    <row r="54" spans="1:18" x14ac:dyDescent="0.35">
      <c r="A54" t="s">
        <v>39</v>
      </c>
      <c r="C54" s="37">
        <f t="shared" ref="C54:J54" si="52">(1+C53)/(1+C35)-1</f>
        <v>3.7763642022217159E-2</v>
      </c>
      <c r="D54" s="37">
        <f t="shared" si="52"/>
        <v>3.8889854084853681E-2</v>
      </c>
      <c r="E54" s="37">
        <f t="shared" si="52"/>
        <v>4.359099091729135E-2</v>
      </c>
      <c r="F54" s="37">
        <f t="shared" si="52"/>
        <v>4.8370449299363072E-2</v>
      </c>
      <c r="G54" s="37">
        <f t="shared" si="52"/>
        <v>4.4804066489063432E-2</v>
      </c>
      <c r="H54" s="37">
        <f t="shared" si="52"/>
        <v>4.9092697443972932E-2</v>
      </c>
      <c r="I54" s="37">
        <f t="shared" si="52"/>
        <v>4.4663138964989413E-2</v>
      </c>
      <c r="J54" s="37">
        <f t="shared" si="52"/>
        <v>3.1217274009269547E-2</v>
      </c>
      <c r="K54" s="37">
        <f t="shared" ref="K54:L54" si="53">(1+K53)/(1+K35)-1</f>
        <v>2.9465191548851744E-2</v>
      </c>
      <c r="L54" s="37">
        <f t="shared" si="53"/>
        <v>2.619831942059303E-2</v>
      </c>
      <c r="M54" s="37">
        <f t="shared" ref="M54:O54" si="54">(1+M53)/(1+M35)-1</f>
        <v>2.0465746530286433E-2</v>
      </c>
      <c r="N54" s="37">
        <f t="shared" si="54"/>
        <v>1.9495737928623136E-2</v>
      </c>
      <c r="O54" s="37">
        <f t="shared" si="54"/>
        <v>1.9025015283997249E-2</v>
      </c>
      <c r="P54" s="37">
        <f>'[54]PTRM inputs'!P54</f>
        <v>1.8159175734237865E-2</v>
      </c>
      <c r="Q54" s="37">
        <f>'[57]PTRM inputs'!Q54</f>
        <v>6.6838240972999508E-3</v>
      </c>
      <c r="R54" s="37">
        <f>'[57]PTRM inputs'!R54</f>
        <v>1.7213284813750729E-3</v>
      </c>
    </row>
    <row r="55" spans="1:18" x14ac:dyDescent="0.35">
      <c r="A55" t="s">
        <v>40</v>
      </c>
      <c r="C55" s="37">
        <f t="shared" ref="C55:J55" si="55">C49*(1/(1-C41*(1-C43)))*C44+C37*C45</f>
        <v>8.5822841977619899E-2</v>
      </c>
      <c r="D55" s="37">
        <f t="shared" si="55"/>
        <v>8.7340924669246908E-2</v>
      </c>
      <c r="E55" s="37">
        <f t="shared" si="55"/>
        <v>9.4015669125561779E-2</v>
      </c>
      <c r="F55" s="37">
        <f t="shared" si="55"/>
        <v>0.10110441090913483</v>
      </c>
      <c r="G55" s="37">
        <f t="shared" si="55"/>
        <v>9.6266711936789789E-2</v>
      </c>
      <c r="H55" s="37">
        <f t="shared" si="55"/>
        <v>0.10238739066412803</v>
      </c>
      <c r="I55" s="37">
        <f t="shared" si="55"/>
        <v>9.6146721496840226E-2</v>
      </c>
      <c r="J55" s="37">
        <f t="shared" si="55"/>
        <v>7.7234639582418996E-2</v>
      </c>
      <c r="K55" s="37">
        <f t="shared" ref="K55:L55" si="56">K49*(1/(1-K41*(1-K43)))*K44+K37*K45</f>
        <v>7.4515038805945538E-2</v>
      </c>
      <c r="L55" s="37">
        <f t="shared" si="56"/>
        <v>6.9765208808258899E-2</v>
      </c>
      <c r="M55" s="37">
        <f t="shared" ref="M55:O55" si="57">M49*(1/(1-M41*(1-M43)))*M44+M37*M45</f>
        <v>6.1862660718000562E-2</v>
      </c>
      <c r="N55" s="37">
        <f t="shared" si="57"/>
        <v>6.0636100494965192E-2</v>
      </c>
      <c r="O55" s="37">
        <f t="shared" si="57"/>
        <v>5.9890431957863817E-2</v>
      </c>
      <c r="P55" s="37">
        <f>'[54]PTRM inputs'!P55</f>
        <v>5.8507020657205491E-2</v>
      </c>
      <c r="Q55" s="37">
        <f>'[57]PTRM inputs'!Q55</f>
        <v>4.2911606525393921E-2</v>
      </c>
      <c r="R55" s="37">
        <f>'[57]PTRM inputs'!R55</f>
        <v>3.5931157522809558E-2</v>
      </c>
    </row>
    <row r="56" spans="1:18" x14ac:dyDescent="0.35">
      <c r="A56" t="s">
        <v>41</v>
      </c>
      <c r="C56" s="37">
        <f t="shared" ref="C56:J56" si="58">(1+C55)/(1+C35)-1</f>
        <v>5.9339358026946343E-2</v>
      </c>
      <c r="D56" s="37">
        <f t="shared" si="58"/>
        <v>6.0820414311460569E-2</v>
      </c>
      <c r="E56" s="37">
        <f t="shared" si="58"/>
        <v>6.7332360122499324E-2</v>
      </c>
      <c r="F56" s="37">
        <f t="shared" si="58"/>
        <v>7.4248205765009567E-2</v>
      </c>
      <c r="G56" s="37">
        <f t="shared" si="58"/>
        <v>6.9528499450526526E-2</v>
      </c>
      <c r="H56" s="37">
        <f t="shared" si="58"/>
        <v>7.5499893330856604E-2</v>
      </c>
      <c r="I56" s="37">
        <f t="shared" si="58"/>
        <v>6.9411435606673288E-2</v>
      </c>
      <c r="J56" s="37">
        <f t="shared" si="58"/>
        <v>5.0960623982847952E-2</v>
      </c>
      <c r="K56" s="37">
        <f t="shared" ref="K56:L56" si="59">(1+K55)/(1+K35)-1</f>
        <v>4.8307354932629831E-2</v>
      </c>
      <c r="L56" s="37">
        <f t="shared" si="59"/>
        <v>4.3673374447082081E-2</v>
      </c>
      <c r="M56" s="37">
        <f t="shared" ref="M56:O56" si="60">(1+M55)/(1+M35)-1</f>
        <v>3.5963571432195751E-2</v>
      </c>
      <c r="N56" s="37">
        <f t="shared" si="60"/>
        <v>3.4766927312161133E-2</v>
      </c>
      <c r="O56" s="37">
        <f t="shared" si="60"/>
        <v>3.4039445812550362E-2</v>
      </c>
      <c r="P56" s="37">
        <f>'[54]PTRM inputs'!P56</f>
        <v>3.268977625093239E-2</v>
      </c>
      <c r="Q56" s="37">
        <f>'[57]PTRM inputs'!Q56</f>
        <v>1.7474738073555152E-2</v>
      </c>
      <c r="R56" s="37">
        <f>'[57]PTRM inputs'!R56</f>
        <v>1.0664543924692405E-2</v>
      </c>
    </row>
    <row r="57" spans="1:18" x14ac:dyDescent="0.35">
      <c r="A57" t="s">
        <v>42</v>
      </c>
      <c r="C57" s="37">
        <f t="shared" ref="C57:J58" si="61">C55-C51</f>
        <v>6.0280711447112667E-3</v>
      </c>
      <c r="D57" s="37">
        <f t="shared" si="61"/>
        <v>6.1802931399549538E-3</v>
      </c>
      <c r="E57" s="37">
        <f t="shared" si="61"/>
        <v>6.4231992825704021E-3</v>
      </c>
      <c r="F57" s="37">
        <f t="shared" si="61"/>
        <v>6.3183406108527768E-3</v>
      </c>
      <c r="G57" s="37">
        <f t="shared" si="61"/>
        <v>5.8715926643287397E-3</v>
      </c>
      <c r="H57" s="37">
        <f t="shared" si="61"/>
        <v>6.0564504363294358E-3</v>
      </c>
      <c r="I57" s="37">
        <f t="shared" si="61"/>
        <v>5.7712437506733105E-3</v>
      </c>
      <c r="J57" s="37">
        <f t="shared" si="61"/>
        <v>4.8690370125570037E-3</v>
      </c>
      <c r="K57" s="37">
        <f t="shared" ref="K57:L57" si="62">K55-K51</f>
        <v>5.0480262986839219E-3</v>
      </c>
      <c r="L57" s="37">
        <f t="shared" si="62"/>
        <v>5.0087498914368478E-3</v>
      </c>
      <c r="M57" s="37">
        <f t="shared" ref="M57:O58" si="63">M55-M51</f>
        <v>4.4375970638198536E-3</v>
      </c>
      <c r="N57" s="37">
        <f t="shared" si="63"/>
        <v>4.2124136940390328E-3</v>
      </c>
      <c r="O57" s="37">
        <f t="shared" si="63"/>
        <v>4.2779391781638393E-3</v>
      </c>
      <c r="P57" s="37">
        <f>'[54]PTRM inputs'!P57</f>
        <v>4.4122232289601493E-3</v>
      </c>
      <c r="Q57" s="37">
        <f>'[57]PTRM inputs'!Q57</f>
        <v>2.0811757243581544E-3</v>
      </c>
      <c r="R57" s="37">
        <f>'[57]PTRM inputs'!R57</f>
        <v>1.8512863510678698E-3</v>
      </c>
    </row>
    <row r="58" spans="1:18" x14ac:dyDescent="0.35">
      <c r="A58" t="s">
        <v>43</v>
      </c>
      <c r="C58" s="37">
        <f t="shared" si="61"/>
        <v>5.8810450192305491E-3</v>
      </c>
      <c r="D58" s="37">
        <f t="shared" si="61"/>
        <v>6.0295542828829873E-3</v>
      </c>
      <c r="E58" s="37">
        <f t="shared" si="61"/>
        <v>6.2665358854343961E-3</v>
      </c>
      <c r="F58" s="37">
        <f t="shared" si="61"/>
        <v>6.1642347422952576E-3</v>
      </c>
      <c r="G58" s="37">
        <f t="shared" si="61"/>
        <v>5.7283830871497771E-3</v>
      </c>
      <c r="H58" s="37">
        <f t="shared" si="61"/>
        <v>5.9087321330042047E-3</v>
      </c>
      <c r="I58" s="37">
        <f t="shared" si="61"/>
        <v>5.6304817079737557E-3</v>
      </c>
      <c r="J58" s="37">
        <f t="shared" si="61"/>
        <v>4.7502800122507932E-3</v>
      </c>
      <c r="K58" s="37">
        <f t="shared" ref="K58:L58" si="64">K56-K52</f>
        <v>4.9249037060330875E-3</v>
      </c>
      <c r="L58" s="37">
        <f t="shared" si="64"/>
        <v>4.8865852599385418E-3</v>
      </c>
      <c r="M58" s="37">
        <f t="shared" ref="M58" si="65">M56-M52</f>
        <v>4.3293629890925472E-3</v>
      </c>
      <c r="N58" s="37">
        <f t="shared" si="63"/>
        <v>4.1096718966234132E-3</v>
      </c>
      <c r="O58" s="37">
        <f t="shared" si="63"/>
        <v>4.1735991982089007E-3</v>
      </c>
      <c r="P58" s="37">
        <f>'[54]PTRM inputs'!P58</f>
        <v>4.3046080282538729E-3</v>
      </c>
      <c r="Q58" s="37">
        <f>'[57]PTRM inputs'!Q58</f>
        <v>2.0304153408372549E-3</v>
      </c>
      <c r="R58" s="37">
        <f>'[57]PTRM inputs'!R58</f>
        <v>1.8061330254321092E-3</v>
      </c>
    </row>
    <row r="61" spans="1:18" x14ac:dyDescent="0.35">
      <c r="C61" s="95" t="s">
        <v>106</v>
      </c>
      <c r="D61" s="95"/>
      <c r="E61" s="95"/>
      <c r="F61" s="95"/>
      <c r="G61" s="95"/>
      <c r="H61" s="95"/>
      <c r="I61" s="95"/>
      <c r="J61" s="95"/>
    </row>
    <row r="62" spans="1:18" x14ac:dyDescent="0.35">
      <c r="C62" s="27">
        <v>38443</v>
      </c>
      <c r="D62" s="27">
        <f t="shared" ref="D62:J62" si="66">DATE(YEAR(C62)+1,MONTH(C62),DAY(C62))</f>
        <v>38808</v>
      </c>
      <c r="E62" s="27">
        <f t="shared" si="66"/>
        <v>39173</v>
      </c>
      <c r="F62" s="27">
        <f t="shared" si="66"/>
        <v>39539</v>
      </c>
      <c r="G62" s="27">
        <f t="shared" si="66"/>
        <v>39904</v>
      </c>
      <c r="H62" s="27">
        <f t="shared" si="66"/>
        <v>40269</v>
      </c>
      <c r="I62" s="27">
        <f t="shared" si="66"/>
        <v>40634</v>
      </c>
      <c r="J62" s="27">
        <f t="shared" si="66"/>
        <v>41000</v>
      </c>
      <c r="K62" s="27">
        <f t="shared" ref="K62" si="67">DATE(YEAR(J62)+1,MONTH(J62),DAY(J62))</f>
        <v>41365</v>
      </c>
      <c r="L62" s="27">
        <f t="shared" ref="L62" si="68">DATE(YEAR(K62)+1,MONTH(K62),DAY(K62))</f>
        <v>41730</v>
      </c>
      <c r="M62" s="27">
        <f>'[53]PTRM inputs'!M62</f>
        <v>42095</v>
      </c>
      <c r="N62" s="27">
        <f>'[53]PTRM inputs'!N62</f>
        <v>42461</v>
      </c>
      <c r="O62" s="27">
        <f>'[53]PTRM inputs'!O62</f>
        <v>42826</v>
      </c>
      <c r="P62" s="27">
        <f>'[54]PTRM inputs'!P62</f>
        <v>43191</v>
      </c>
      <c r="Q62" s="27">
        <f>'[55]PTRM inputs'!Q62</f>
        <v>43556</v>
      </c>
      <c r="R62" s="27">
        <f>'[55]PTRM inputs'!R62</f>
        <v>43922</v>
      </c>
    </row>
    <row r="63" spans="1:18" x14ac:dyDescent="0.35">
      <c r="A63" t="s">
        <v>5</v>
      </c>
      <c r="B63" t="s">
        <v>6</v>
      </c>
      <c r="C63" s="28">
        <f>'[56]PTRM inputs'!C63</f>
        <v>5.5812609195402263E-2</v>
      </c>
      <c r="D63" s="28">
        <f>'[56]PTRM inputs'!D63</f>
        <v>5.2956609195402266E-2</v>
      </c>
      <c r="E63" s="28">
        <f>'[56]PTRM inputs'!E63</f>
        <v>5.7200555555555609E-2</v>
      </c>
      <c r="F63" s="28">
        <f>'[56]PTRM inputs'!F63</f>
        <v>6.0744977011494242E-2</v>
      </c>
      <c r="G63" s="28">
        <f>'[56]PTRM inputs'!G63</f>
        <v>5.3497521072796907E-2</v>
      </c>
      <c r="H63" s="28">
        <f>'[56]PTRM inputs'!H63</f>
        <v>5.4194195402298841E-2</v>
      </c>
      <c r="I63" s="28">
        <f>'[56]PTRM inputs'!I63</f>
        <v>5.3730291187739448E-2</v>
      </c>
      <c r="J63" s="28">
        <f>'[56]PTRM inputs'!J63</f>
        <v>4.5547862595419861E-2</v>
      </c>
      <c r="K63" s="28">
        <f>'[56]PTRM inputs'!K63</f>
        <v>3.2952885057471258E-2</v>
      </c>
      <c r="L63" s="28">
        <f>'[56]PTRM inputs'!L63</f>
        <v>3.8935360153256722E-2</v>
      </c>
      <c r="M63" s="28">
        <f>'[53]PTRM inputs'!M63</f>
        <v>3.2742950191570863E-2</v>
      </c>
      <c r="N63" s="28">
        <f>'[53]PTRM inputs'!N63</f>
        <v>2.7499576335877868E-2</v>
      </c>
      <c r="O63" s="28">
        <f>'[53]PTRM inputs'!O63</f>
        <v>2.4048785440613018E-2</v>
      </c>
      <c r="P63" s="28">
        <f>'[54]PTRM inputs'!P63</f>
        <v>2.6621869731800762E-2</v>
      </c>
      <c r="Q63" s="28">
        <f>'[57]PTRM inputs'!Q63</f>
        <v>2.5319478927203053E-2</v>
      </c>
      <c r="R63" s="28">
        <f>'[57]PTRM inputs'!R63</f>
        <v>1.2395946564885485E-2</v>
      </c>
    </row>
    <row r="64" spans="1:18" x14ac:dyDescent="0.35">
      <c r="A64" t="s">
        <v>7</v>
      </c>
      <c r="B64" t="s">
        <v>8</v>
      </c>
      <c r="C64" s="29">
        <f>'[56]PTRM inputs'!C64</f>
        <v>3.0061082141856099E-2</v>
      </c>
      <c r="D64" s="29">
        <f>'[56]PTRM inputs'!D64</f>
        <v>2.7274740678441489E-2</v>
      </c>
      <c r="E64" s="29">
        <f>'[56]PTRM inputs'!E64</f>
        <v>3.1415176151761814E-2</v>
      </c>
      <c r="F64" s="29">
        <f>'[56]PTRM inputs'!F64</f>
        <v>3.4873148303896873E-2</v>
      </c>
      <c r="G64" s="29">
        <f>'[56]PTRM inputs'!G64</f>
        <v>2.7802459583216477E-2</v>
      </c>
      <c r="H64" s="29">
        <f>'[56]PTRM inputs'!H64</f>
        <v>2.8482141855901366E-2</v>
      </c>
      <c r="I64" s="29">
        <f>'[56]PTRM inputs'!I64</f>
        <v>2.802955237828253E-2</v>
      </c>
      <c r="J64" s="29">
        <f>'[56]PTRM inputs'!J64</f>
        <v>2.0046695215043764E-2</v>
      </c>
      <c r="K64" s="29">
        <f>'[56]PTRM inputs'!K64</f>
        <v>7.7589122511914077E-3</v>
      </c>
      <c r="L64" s="29">
        <f>'[56]PTRM inputs'!L64</f>
        <v>1.3595473320250573E-2</v>
      </c>
      <c r="M64" s="29">
        <f>'[53]PTRM inputs'!M64</f>
        <v>7.5540977478740778E-3</v>
      </c>
      <c r="N64" s="29">
        <f>'[53]PTRM inputs'!N64</f>
        <v>2.4386110593930255E-3</v>
      </c>
      <c r="O64" s="29">
        <f>'[53]PTRM inputs'!O64</f>
        <v>-9.2801420427990333E-4</v>
      </c>
      <c r="P64" s="29">
        <f>'[54]PTRM inputs'!P64</f>
        <v>1.5823119334643643E-3</v>
      </c>
      <c r="Q64" s="29">
        <f>'[57]PTRM inputs'!Q64</f>
        <v>3.1168675824710945E-4</v>
      </c>
      <c r="R64" s="29">
        <f>'[57]PTRM inputs'!R64</f>
        <v>-1.2296637497672624E-2</v>
      </c>
    </row>
    <row r="65" spans="1:18" x14ac:dyDescent="0.35">
      <c r="A65" t="s">
        <v>9</v>
      </c>
      <c r="B65" t="s">
        <v>10</v>
      </c>
      <c r="C65" s="30">
        <f>'[56]PTRM inputs'!C65</f>
        <v>2.5000000000000001E-2</v>
      </c>
      <c r="D65" s="30">
        <f>'[56]PTRM inputs'!D65</f>
        <v>2.5000000000000001E-2</v>
      </c>
      <c r="E65" s="30">
        <f>'[56]PTRM inputs'!E65</f>
        <v>2.5000000000000001E-2</v>
      </c>
      <c r="F65" s="30">
        <f>'[56]PTRM inputs'!F65</f>
        <v>2.5000000000000001E-2</v>
      </c>
      <c r="G65" s="30">
        <f>'[56]PTRM inputs'!G65</f>
        <v>2.5000000000000001E-2</v>
      </c>
      <c r="H65" s="30">
        <f>'[56]PTRM inputs'!H65</f>
        <v>2.5000000000000001E-2</v>
      </c>
      <c r="I65" s="30">
        <f>'[56]PTRM inputs'!I65</f>
        <v>2.5000000000000001E-2</v>
      </c>
      <c r="J65" s="30">
        <f>'[56]PTRM inputs'!J65</f>
        <v>2.5000000000000001E-2</v>
      </c>
      <c r="K65" s="30">
        <f>'[56]PTRM inputs'!K65</f>
        <v>2.5000000000000001E-2</v>
      </c>
      <c r="L65" s="30">
        <f>'[56]PTRM inputs'!L65</f>
        <v>2.5000000000000001E-2</v>
      </c>
      <c r="M65" s="30">
        <f>'[53]PTRM inputs'!M65</f>
        <v>2.5000000000000001E-2</v>
      </c>
      <c r="N65" s="30">
        <f>'[53]PTRM inputs'!N65</f>
        <v>2.5000000000000001E-2</v>
      </c>
      <c r="O65" s="30">
        <f>'[53]PTRM inputs'!O65</f>
        <v>2.5000000000000001E-2</v>
      </c>
      <c r="P65" s="30">
        <f>'[54]PTRM inputs'!P65</f>
        <v>2.5000000000000001E-2</v>
      </c>
      <c r="Q65" s="30">
        <f>'[57]PTRM inputs'!Q65</f>
        <v>2.5000000000000001E-2</v>
      </c>
      <c r="R65" s="30">
        <f>'[57]PTRM inputs'!R65</f>
        <v>2.5000000000000001E-2</v>
      </c>
    </row>
    <row r="66" spans="1:18" x14ac:dyDescent="0.35">
      <c r="A66" t="s">
        <v>11</v>
      </c>
      <c r="B66" t="s">
        <v>12</v>
      </c>
      <c r="C66" s="28">
        <f>'[56]PTRM inputs'!C66</f>
        <v>1.4282903815562298E-2</v>
      </c>
      <c r="D66" s="28">
        <f>'[56]PTRM inputs'!D66</f>
        <v>1.2965389883436818E-2</v>
      </c>
      <c r="E66" s="28">
        <f>'[56]PTRM inputs'!E66</f>
        <v>1.2034886566751883E-2</v>
      </c>
      <c r="F66" s="28">
        <f>'[56]PTRM inputs'!F66</f>
        <v>1.9752428523029719E-2</v>
      </c>
      <c r="G66" s="28">
        <f>'[56]PTRM inputs'!G66</f>
        <v>3.241376864514945E-2</v>
      </c>
      <c r="H66" s="28">
        <f>'[56]PTRM inputs'!H66</f>
        <v>3.6475766520226972E-2</v>
      </c>
      <c r="I66" s="28">
        <f>'[56]PTRM inputs'!I66</f>
        <v>4.1240744726147929E-2</v>
      </c>
      <c r="J66" s="28">
        <f>'[56]PTRM inputs'!J66</f>
        <v>3.6546420234285171E-2</v>
      </c>
      <c r="K66" s="28">
        <f>'[56]PTRM inputs'!K66</f>
        <v>3.0714908585086916E-2</v>
      </c>
      <c r="L66" s="28">
        <f>'[56]PTRM inputs'!L66</f>
        <v>2.1272187321315118E-2</v>
      </c>
      <c r="M66" s="28">
        <f>'[53]PTRM inputs'!M66</f>
        <v>1.6506980082299311E-2</v>
      </c>
      <c r="N66" s="28">
        <f>'[53]PTRM inputs'!N66</f>
        <v>2.153440209677444E-2</v>
      </c>
      <c r="O66" s="28">
        <f>'[53]PTRM inputs'!O66</f>
        <v>2.3001543115954596E-2</v>
      </c>
      <c r="P66" s="28">
        <f>'[54]PTRM inputs'!P66</f>
        <v>1.5973800424191237E-2</v>
      </c>
      <c r="Q66" s="28">
        <f>'[57]PTRM inputs'!Q66</f>
        <v>1.8799788580512091E-2</v>
      </c>
      <c r="R66" s="28">
        <f>'[57]PTRM inputs'!R66</f>
        <v>1.7842233900480155E-2</v>
      </c>
    </row>
    <row r="67" spans="1:18" x14ac:dyDescent="0.35">
      <c r="A67" t="s">
        <v>13</v>
      </c>
      <c r="B67" t="s">
        <v>14</v>
      </c>
      <c r="C67" s="29">
        <f>'[56]PTRM inputs'!C67</f>
        <v>7.0095513010964561E-2</v>
      </c>
      <c r="D67" s="29">
        <f>'[56]PTRM inputs'!D67</f>
        <v>6.5921999078839083E-2</v>
      </c>
      <c r="E67" s="29">
        <f>'[56]PTRM inputs'!E67</f>
        <v>6.9235442122307492E-2</v>
      </c>
      <c r="F67" s="29">
        <f>'[56]PTRM inputs'!F67</f>
        <v>8.0497405534523961E-2</v>
      </c>
      <c r="G67" s="29">
        <f>'[56]PTRM inputs'!G67</f>
        <v>8.5911289717946357E-2</v>
      </c>
      <c r="H67" s="29">
        <f>'[56]PTRM inputs'!H67</f>
        <v>9.0669961922525813E-2</v>
      </c>
      <c r="I67" s="29">
        <f>'[56]PTRM inputs'!I67</f>
        <v>9.4971035913887378E-2</v>
      </c>
      <c r="J67" s="29">
        <f>'[56]PTRM inputs'!J67</f>
        <v>8.2094282829705031E-2</v>
      </c>
      <c r="K67" s="29">
        <f>'[56]PTRM inputs'!K67</f>
        <v>6.3667793642558174E-2</v>
      </c>
      <c r="L67" s="29">
        <f>'[56]PTRM inputs'!L67</f>
        <v>6.020754747457184E-2</v>
      </c>
      <c r="M67" s="29">
        <f>'[53]PTRM inputs'!M67</f>
        <v>4.9249930273870174E-2</v>
      </c>
      <c r="N67" s="29">
        <f>'[53]PTRM inputs'!N67</f>
        <v>4.9033978432652309E-2</v>
      </c>
      <c r="O67" s="29">
        <f>'[53]PTRM inputs'!O67</f>
        <v>4.7050328556567614E-2</v>
      </c>
      <c r="P67" s="29">
        <f>'[54]PTRM inputs'!P67</f>
        <v>4.2595670155991999E-2</v>
      </c>
      <c r="Q67" s="29">
        <f>'[57]PTRM inputs'!Q67</f>
        <v>4.4119267507715144E-2</v>
      </c>
      <c r="R67" s="29">
        <f>'[57]PTRM inputs'!R67</f>
        <v>3.0238180465365638E-2</v>
      </c>
    </row>
    <row r="68" spans="1:18" x14ac:dyDescent="0.35">
      <c r="A68" t="s">
        <v>15</v>
      </c>
      <c r="B68" t="s">
        <v>16</v>
      </c>
      <c r="C68" s="29">
        <f>'[56]PTRM inputs'!C68</f>
        <v>4.3995622449721772E-2</v>
      </c>
      <c r="D68" s="29">
        <f>'[56]PTRM inputs'!D68</f>
        <v>3.9923901540330986E-2</v>
      </c>
      <c r="E68" s="29">
        <f>'[56]PTRM inputs'!E68</f>
        <v>4.3156528899812363E-2</v>
      </c>
      <c r="F68" s="29">
        <f>'[56]PTRM inputs'!F68</f>
        <v>5.4143810277584414E-2</v>
      </c>
      <c r="G68" s="29">
        <f>'[56]PTRM inputs'!G68</f>
        <v>5.9425648505313733E-2</v>
      </c>
      <c r="H68" s="29">
        <f>'[56]PTRM inputs'!H68</f>
        <v>6.4068255534171614E-2</v>
      </c>
      <c r="I68" s="29">
        <f>'[56]PTRM inputs'!I68</f>
        <v>6.8264425281841401E-2</v>
      </c>
      <c r="J68" s="29">
        <f>'[56]PTRM inputs'!J68</f>
        <v>5.5701739346053936E-2</v>
      </c>
      <c r="K68" s="29">
        <f>'[56]PTRM inputs'!K68</f>
        <v>3.7724676724447237E-2</v>
      </c>
      <c r="L68" s="29">
        <f>'[56]PTRM inputs'!L68</f>
        <v>3.4348826804460275E-2</v>
      </c>
      <c r="M68" s="29">
        <f>'[53]PTRM inputs'!M68</f>
        <v>2.3658468559873524E-2</v>
      </c>
      <c r="N68" s="29">
        <f>'[53]PTRM inputs'!N68</f>
        <v>2.3447783836734182E-2</v>
      </c>
      <c r="O68" s="29">
        <f>'[53]PTRM inputs'!O68</f>
        <v>2.1512515664944054E-2</v>
      </c>
      <c r="P68" s="29">
        <f>'[54]PTRM inputs'!P68</f>
        <v>1.7166507469260628E-2</v>
      </c>
      <c r="Q68" s="29">
        <f>'[57]PTRM inputs'!Q68</f>
        <v>1.865294390996608E-2</v>
      </c>
      <c r="R68" s="29">
        <f>'[57]PTRM inputs'!R68</f>
        <v>5.1104199662104222E-3</v>
      </c>
    </row>
    <row r="69" spans="1:18" x14ac:dyDescent="0.35">
      <c r="A69" t="s">
        <v>17</v>
      </c>
      <c r="B69" t="s">
        <v>18</v>
      </c>
      <c r="C69" s="28">
        <f>'[56]PTRM inputs'!C69</f>
        <v>6.5000000000000002E-2</v>
      </c>
      <c r="D69" s="28">
        <f>'[56]PTRM inputs'!D69</f>
        <v>6.5000000000000002E-2</v>
      </c>
      <c r="E69" s="28">
        <f>'[56]PTRM inputs'!E69</f>
        <v>6.5000000000000002E-2</v>
      </c>
      <c r="F69" s="28">
        <f>'[56]PTRM inputs'!F69</f>
        <v>6.5000000000000002E-2</v>
      </c>
      <c r="G69" s="28">
        <f>'[56]PTRM inputs'!G69</f>
        <v>6.5000000000000002E-2</v>
      </c>
      <c r="H69" s="28">
        <f>'[56]PTRM inputs'!H69</f>
        <v>6.5000000000000002E-2</v>
      </c>
      <c r="I69" s="28">
        <f>'[56]PTRM inputs'!I69</f>
        <v>6.5000000000000002E-2</v>
      </c>
      <c r="J69" s="28">
        <f>'[56]PTRM inputs'!J69</f>
        <v>6.5000000000000002E-2</v>
      </c>
      <c r="K69" s="28">
        <f>'[56]PTRM inputs'!K69</f>
        <v>6.5000000000000002E-2</v>
      </c>
      <c r="L69" s="28">
        <f>'[56]PTRM inputs'!L69</f>
        <v>6.5000000000000002E-2</v>
      </c>
      <c r="M69" s="28">
        <f>'[53]PTRM inputs'!M69</f>
        <v>6.5000000000000002E-2</v>
      </c>
      <c r="N69" s="28">
        <f>'[53]PTRM inputs'!N69</f>
        <v>6.5000000000000002E-2</v>
      </c>
      <c r="O69" s="28">
        <f>'[53]PTRM inputs'!O69</f>
        <v>6.5000000000000002E-2</v>
      </c>
      <c r="P69" s="28">
        <f>'[54]PTRM inputs'!P69</f>
        <v>6.5000000000000002E-2</v>
      </c>
      <c r="Q69" s="28">
        <f>'[57]PTRM inputs'!Q69</f>
        <v>6.0999999999999999E-2</v>
      </c>
      <c r="R69" s="28">
        <f>'[57]PTRM inputs'!R69</f>
        <v>6.0999999999999999E-2</v>
      </c>
    </row>
    <row r="70" spans="1:18" x14ac:dyDescent="0.35">
      <c r="A70" t="s">
        <v>19</v>
      </c>
      <c r="B70" t="s">
        <v>20</v>
      </c>
      <c r="C70" s="28">
        <f>'[56]PTRM inputs'!C70</f>
        <v>0.3</v>
      </c>
      <c r="D70" s="28">
        <f>'[56]PTRM inputs'!D70</f>
        <v>0.3</v>
      </c>
      <c r="E70" s="28">
        <f>'[56]PTRM inputs'!E70</f>
        <v>0.3</v>
      </c>
      <c r="F70" s="28">
        <f>'[56]PTRM inputs'!F70</f>
        <v>0.3</v>
      </c>
      <c r="G70" s="28">
        <f>'[56]PTRM inputs'!G70</f>
        <v>0.3</v>
      </c>
      <c r="H70" s="28">
        <f>'[56]PTRM inputs'!H70</f>
        <v>0.3</v>
      </c>
      <c r="I70" s="28">
        <f>'[56]PTRM inputs'!I70</f>
        <v>0.3</v>
      </c>
      <c r="J70" s="28">
        <f>'[56]PTRM inputs'!J70</f>
        <v>0.3</v>
      </c>
      <c r="K70" s="28">
        <f>'[56]PTRM inputs'!K70</f>
        <v>0.3</v>
      </c>
      <c r="L70" s="28">
        <f>'[56]PTRM inputs'!L70</f>
        <v>0.3</v>
      </c>
      <c r="M70" s="28">
        <f>'[53]PTRM inputs'!M70</f>
        <v>0.3</v>
      </c>
      <c r="N70" s="28">
        <f>'[53]PTRM inputs'!N70</f>
        <v>0.3</v>
      </c>
      <c r="O70" s="28">
        <f>'[53]PTRM inputs'!O70</f>
        <v>0.3</v>
      </c>
      <c r="P70" s="28">
        <f>'[54]PTRM inputs'!P70</f>
        <v>0.3</v>
      </c>
      <c r="Q70" s="28">
        <f>'[57]PTRM inputs'!Q70</f>
        <v>0.3</v>
      </c>
      <c r="R70" s="28">
        <f>'[57]PTRM inputs'!R70</f>
        <v>0.3</v>
      </c>
    </row>
    <row r="71" spans="1:18" x14ac:dyDescent="0.35">
      <c r="A71" t="s">
        <v>21</v>
      </c>
      <c r="B71" t="s">
        <v>22</v>
      </c>
      <c r="C71" s="5">
        <f>'[56]PTRM inputs'!C71</f>
        <v>0.22034793272461239</v>
      </c>
      <c r="D71" s="5">
        <f>'[56]PTRM inputs'!D71</f>
        <v>0.22034793272461239</v>
      </c>
      <c r="E71" s="5">
        <f>'[56]PTRM inputs'!E71</f>
        <v>0.22034793272461239</v>
      </c>
      <c r="F71" s="5">
        <f>'[56]PTRM inputs'!F71</f>
        <v>0.22034793272461239</v>
      </c>
      <c r="G71" s="5">
        <f>'[56]PTRM inputs'!G71</f>
        <v>0.22034793272461239</v>
      </c>
      <c r="H71" s="5">
        <f>'[56]PTRM inputs'!H71</f>
        <v>0.22034793272461239</v>
      </c>
      <c r="I71" s="5">
        <f>'[56]PTRM inputs'!I71</f>
        <v>0.22034793272461239</v>
      </c>
      <c r="J71" s="5">
        <f>'[56]PTRM inputs'!J71</f>
        <v>0.22034793272461239</v>
      </c>
      <c r="K71" s="5">
        <f>'[56]PTRM inputs'!K71</f>
        <v>0.22034793272461239</v>
      </c>
      <c r="L71" s="5">
        <f>'[56]PTRM inputs'!L71</f>
        <v>0.22034793272461239</v>
      </c>
      <c r="M71" s="5">
        <f>'[53]PTRM inputs'!M71</f>
        <v>0.22034793272461239</v>
      </c>
      <c r="N71" s="5">
        <f>'[53]PTRM inputs'!N71</f>
        <v>0.22034793272461239</v>
      </c>
      <c r="O71" s="5">
        <f>'[53]PTRM inputs'!O71</f>
        <v>0.22034793272461239</v>
      </c>
      <c r="P71" s="5">
        <f>'[54]PTRM inputs'!P71</f>
        <v>0.22034793272461239</v>
      </c>
      <c r="Q71" s="5">
        <f>'[57]PTRM inputs'!Q71</f>
        <v>0.22034793272461239</v>
      </c>
      <c r="R71" s="5">
        <f>'[57]PTRM inputs'!R71</f>
        <v>0.22034793272461239</v>
      </c>
    </row>
    <row r="72" spans="1:18" x14ac:dyDescent="0.35">
      <c r="A72" t="s">
        <v>23</v>
      </c>
      <c r="B72" t="s">
        <v>24</v>
      </c>
      <c r="C72" s="6">
        <f>'[56]PTRM inputs'!C72</f>
        <v>0.29999999999990945</v>
      </c>
      <c r="D72" s="6">
        <f>'[56]PTRM inputs'!D72</f>
        <v>0.29999999999990945</v>
      </c>
      <c r="E72" s="6">
        <f>'[56]PTRM inputs'!E72</f>
        <v>0.29999999999990945</v>
      </c>
      <c r="F72" s="6">
        <f>'[56]PTRM inputs'!F72</f>
        <v>0.29999999999990945</v>
      </c>
      <c r="G72" s="6">
        <f>'[56]PTRM inputs'!G72</f>
        <v>0.29999999999990945</v>
      </c>
      <c r="H72" s="6">
        <f>'[56]PTRM inputs'!H72</f>
        <v>0.29999999999990945</v>
      </c>
      <c r="I72" s="6">
        <f>'[56]PTRM inputs'!I72</f>
        <v>0.29999999999990945</v>
      </c>
      <c r="J72" s="6">
        <f>'[56]PTRM inputs'!J72</f>
        <v>0.29999999999990945</v>
      </c>
      <c r="K72" s="6">
        <f>'[56]PTRM inputs'!K72</f>
        <v>0.29999999999990945</v>
      </c>
      <c r="L72" s="6">
        <f>'[56]PTRM inputs'!L72</f>
        <v>0.29999999999990945</v>
      </c>
      <c r="M72" s="6">
        <f>'[53]PTRM inputs'!M72</f>
        <v>0.29999999999990945</v>
      </c>
      <c r="N72" s="6">
        <f>'[53]PTRM inputs'!N72</f>
        <v>0.29999999999990945</v>
      </c>
      <c r="O72" s="6">
        <f>'[53]PTRM inputs'!O72</f>
        <v>0.29999999999990945</v>
      </c>
      <c r="P72" s="6">
        <f>'[54]PTRM inputs'!P72</f>
        <v>0.29999999999990945</v>
      </c>
      <c r="Q72" s="6">
        <f>'[57]PTRM inputs'!Q72</f>
        <v>0.29999999999990945</v>
      </c>
      <c r="R72" s="6">
        <f>'[57]PTRM inputs'!R72</f>
        <v>0.29999999999990945</v>
      </c>
    </row>
    <row r="73" spans="1:18" x14ac:dyDescent="0.35">
      <c r="A73" t="s">
        <v>25</v>
      </c>
      <c r="B73" t="s">
        <v>26</v>
      </c>
      <c r="C73" s="28">
        <f>'[56]PTRM inputs'!C73</f>
        <v>0.4</v>
      </c>
      <c r="D73" s="28">
        <f>'[56]PTRM inputs'!D73</f>
        <v>0.4</v>
      </c>
      <c r="E73" s="28">
        <f>'[56]PTRM inputs'!E73</f>
        <v>0.4</v>
      </c>
      <c r="F73" s="28">
        <f>'[56]PTRM inputs'!F73</f>
        <v>0.4</v>
      </c>
      <c r="G73" s="28">
        <f>'[56]PTRM inputs'!G73</f>
        <v>0.4</v>
      </c>
      <c r="H73" s="28">
        <f>'[56]PTRM inputs'!H73</f>
        <v>0.4</v>
      </c>
      <c r="I73" s="28">
        <f>'[56]PTRM inputs'!I73</f>
        <v>0.4</v>
      </c>
      <c r="J73" s="28">
        <f>'[56]PTRM inputs'!J73</f>
        <v>0.4</v>
      </c>
      <c r="K73" s="28">
        <f>'[56]PTRM inputs'!K73</f>
        <v>0.4</v>
      </c>
      <c r="L73" s="28">
        <f>'[56]PTRM inputs'!L73</f>
        <v>0.4</v>
      </c>
      <c r="M73" s="28">
        <f>'[53]PTRM inputs'!M73</f>
        <v>0.4</v>
      </c>
      <c r="N73" s="28">
        <f>'[53]PTRM inputs'!N73</f>
        <v>0.4</v>
      </c>
      <c r="O73" s="28">
        <f>'[53]PTRM inputs'!O73</f>
        <v>0.4</v>
      </c>
      <c r="P73" s="28">
        <f>'[54]PTRM inputs'!P73</f>
        <v>0.4</v>
      </c>
      <c r="Q73" s="28">
        <f>'[57]PTRM inputs'!Q73</f>
        <v>0.58499999999999996</v>
      </c>
      <c r="R73" s="28">
        <f>'[57]PTRM inputs'!R73</f>
        <v>0.58499999999999996</v>
      </c>
    </row>
    <row r="74" spans="1:18" x14ac:dyDescent="0.35">
      <c r="A74" t="s">
        <v>27</v>
      </c>
      <c r="B74" t="s">
        <v>28</v>
      </c>
      <c r="C74" s="29">
        <f>'[56]PTRM inputs'!C74</f>
        <v>0.4</v>
      </c>
      <c r="D74" s="29">
        <f>'[56]PTRM inputs'!D74</f>
        <v>0.4</v>
      </c>
      <c r="E74" s="29">
        <f>'[56]PTRM inputs'!E74</f>
        <v>0.4</v>
      </c>
      <c r="F74" s="29">
        <f>'[56]PTRM inputs'!F74</f>
        <v>0.4</v>
      </c>
      <c r="G74" s="29">
        <f>'[56]PTRM inputs'!G74</f>
        <v>0.4</v>
      </c>
      <c r="H74" s="29">
        <f>'[56]PTRM inputs'!H74</f>
        <v>0.4</v>
      </c>
      <c r="I74" s="29">
        <f>'[56]PTRM inputs'!I74</f>
        <v>0.4</v>
      </c>
      <c r="J74" s="29">
        <f>'[56]PTRM inputs'!J74</f>
        <v>0.4</v>
      </c>
      <c r="K74" s="29">
        <f>'[56]PTRM inputs'!K74</f>
        <v>0.4</v>
      </c>
      <c r="L74" s="29">
        <f>'[56]PTRM inputs'!L74</f>
        <v>0.4</v>
      </c>
      <c r="M74" s="29">
        <f>'[53]PTRM inputs'!M74</f>
        <v>0.4</v>
      </c>
      <c r="N74" s="29">
        <f>'[53]PTRM inputs'!N74</f>
        <v>0.4</v>
      </c>
      <c r="O74" s="29">
        <f>'[53]PTRM inputs'!O74</f>
        <v>0.4</v>
      </c>
      <c r="P74" s="29">
        <f>'[54]PTRM inputs'!P74</f>
        <v>0.4</v>
      </c>
      <c r="Q74" s="29">
        <f>'[57]PTRM inputs'!Q74</f>
        <v>0.4</v>
      </c>
      <c r="R74" s="29">
        <f>'[57]PTRM inputs'!R74</f>
        <v>0.4</v>
      </c>
    </row>
    <row r="75" spans="1:18" x14ac:dyDescent="0.35">
      <c r="A75" t="s">
        <v>29</v>
      </c>
      <c r="B75" t="s">
        <v>30</v>
      </c>
      <c r="C75" s="28">
        <f>'[56]PTRM inputs'!C75</f>
        <v>0.6</v>
      </c>
      <c r="D75" s="28">
        <f>'[56]PTRM inputs'!D75</f>
        <v>0.6</v>
      </c>
      <c r="E75" s="28">
        <f>'[56]PTRM inputs'!E75</f>
        <v>0.6</v>
      </c>
      <c r="F75" s="28">
        <f>'[56]PTRM inputs'!F75</f>
        <v>0.6</v>
      </c>
      <c r="G75" s="28">
        <f>'[56]PTRM inputs'!G75</f>
        <v>0.6</v>
      </c>
      <c r="H75" s="28">
        <f>'[56]PTRM inputs'!H75</f>
        <v>0.6</v>
      </c>
      <c r="I75" s="28">
        <f>'[56]PTRM inputs'!I75</f>
        <v>0.6</v>
      </c>
      <c r="J75" s="28">
        <f>'[56]PTRM inputs'!J75</f>
        <v>0.6</v>
      </c>
      <c r="K75" s="28">
        <f>'[56]PTRM inputs'!K75</f>
        <v>0.6</v>
      </c>
      <c r="L75" s="28">
        <f>'[56]PTRM inputs'!L75</f>
        <v>0.6</v>
      </c>
      <c r="M75" s="28">
        <f>'[53]PTRM inputs'!M75</f>
        <v>0.6</v>
      </c>
      <c r="N75" s="28">
        <f>'[53]PTRM inputs'!N75</f>
        <v>0.6</v>
      </c>
      <c r="O75" s="28">
        <f>'[53]PTRM inputs'!O75</f>
        <v>0.6</v>
      </c>
      <c r="P75" s="28">
        <f>'[54]PTRM inputs'!P75</f>
        <v>0.6</v>
      </c>
      <c r="Q75" s="28">
        <f>'[57]PTRM inputs'!Q75</f>
        <v>0.6</v>
      </c>
      <c r="R75" s="28">
        <f>'[57]PTRM inputs'!R75</f>
        <v>0.6</v>
      </c>
    </row>
    <row r="76" spans="1:18" x14ac:dyDescent="0.35">
      <c r="A76" t="s">
        <v>31</v>
      </c>
      <c r="B76" t="s">
        <v>32</v>
      </c>
      <c r="C76" s="32">
        <f>'[56]PTRM inputs'!C76</f>
        <v>0.7</v>
      </c>
      <c r="D76" s="32">
        <f>'[56]PTRM inputs'!D76</f>
        <v>0.7</v>
      </c>
      <c r="E76" s="32">
        <f>'[56]PTRM inputs'!E76</f>
        <v>0.7</v>
      </c>
      <c r="F76" s="32">
        <f>'[56]PTRM inputs'!F76</f>
        <v>0.7</v>
      </c>
      <c r="G76" s="32">
        <f>'[56]PTRM inputs'!G76</f>
        <v>0.7</v>
      </c>
      <c r="H76" s="32">
        <f>'[56]PTRM inputs'!H76</f>
        <v>0.7</v>
      </c>
      <c r="I76" s="32">
        <f>'[56]PTRM inputs'!I76</f>
        <v>0.7</v>
      </c>
      <c r="J76" s="32">
        <f>'[56]PTRM inputs'!J76</f>
        <v>0.7</v>
      </c>
      <c r="K76" s="32">
        <f>'[56]PTRM inputs'!K76</f>
        <v>0.7</v>
      </c>
      <c r="L76" s="32">
        <f>'[56]PTRM inputs'!L76</f>
        <v>0.7</v>
      </c>
      <c r="M76" s="32">
        <f>'[53]PTRM inputs'!M76</f>
        <v>0.7</v>
      </c>
      <c r="N76" s="32">
        <f>'[53]PTRM inputs'!N76</f>
        <v>0.7</v>
      </c>
      <c r="O76" s="32">
        <f>'[53]PTRM inputs'!O76</f>
        <v>0.7</v>
      </c>
      <c r="P76" s="32">
        <f>'[54]PTRM inputs'!P76</f>
        <v>0.7</v>
      </c>
      <c r="Q76" s="32">
        <f>'[57]PTRM inputs'!Q76</f>
        <v>0.6</v>
      </c>
      <c r="R76" s="32">
        <f>'[57]PTRM inputs'!R76</f>
        <v>0.6</v>
      </c>
    </row>
    <row r="77" spans="1:18" x14ac:dyDescent="0.35">
      <c r="A77" s="7"/>
      <c r="B77" s="7"/>
      <c r="C77" s="7"/>
      <c r="D77" s="7"/>
      <c r="E77" s="8"/>
      <c r="F77" s="31"/>
      <c r="G77" s="31"/>
      <c r="H77" s="31"/>
      <c r="I77" s="31"/>
      <c r="J77" s="31"/>
    </row>
    <row r="78" spans="1:18" x14ac:dyDescent="0.35">
      <c r="A78" s="33" t="s">
        <v>33</v>
      </c>
      <c r="B78" s="34"/>
      <c r="C78" s="35"/>
      <c r="D78" s="35"/>
      <c r="E78" s="36"/>
    </row>
    <row r="79" spans="1:18" x14ac:dyDescent="0.35">
      <c r="A79" t="s">
        <v>34</v>
      </c>
      <c r="C79" s="37">
        <f t="shared" ref="C79:J79" si="69">C63+C76*(C69)</f>
        <v>0.10131260919540226</v>
      </c>
      <c r="D79" s="37">
        <f t="shared" si="69"/>
        <v>9.8456609195402264E-2</v>
      </c>
      <c r="E79" s="37">
        <f t="shared" si="69"/>
        <v>0.1027005555555556</v>
      </c>
      <c r="F79" s="37">
        <f t="shared" si="69"/>
        <v>0.10624497701149424</v>
      </c>
      <c r="G79" s="37">
        <f t="shared" si="69"/>
        <v>9.8997521072796912E-2</v>
      </c>
      <c r="H79" s="37">
        <f t="shared" si="69"/>
        <v>9.9694195402298846E-2</v>
      </c>
      <c r="I79" s="37">
        <f t="shared" si="69"/>
        <v>9.9230291187739447E-2</v>
      </c>
      <c r="J79" s="37">
        <f t="shared" si="69"/>
        <v>9.1047862595419859E-2</v>
      </c>
      <c r="K79" s="37">
        <f t="shared" ref="K79:L79" si="70">K63+K76*(K69)</f>
        <v>7.845288505747125E-2</v>
      </c>
      <c r="L79" s="37">
        <f t="shared" si="70"/>
        <v>8.4435360153256728E-2</v>
      </c>
      <c r="M79" s="37">
        <f t="shared" ref="M79:O79" si="71">M63+M76*(M69)</f>
        <v>7.8242950191570862E-2</v>
      </c>
      <c r="N79" s="37">
        <f t="shared" si="71"/>
        <v>7.2999576335877864E-2</v>
      </c>
      <c r="O79" s="37">
        <f t="shared" si="71"/>
        <v>6.954878544061302E-2</v>
      </c>
      <c r="P79" s="37">
        <f>'[54]PTRM inputs'!P79</f>
        <v>7.2121869731800764E-2</v>
      </c>
      <c r="Q79" s="37">
        <f>'[57]PTRM inputs'!Q79</f>
        <v>6.191947892720305E-2</v>
      </c>
      <c r="R79" s="37">
        <f>'[57]PTRM inputs'!R79</f>
        <v>4.8995946564885484E-2</v>
      </c>
    </row>
    <row r="80" spans="1:18" x14ac:dyDescent="0.35">
      <c r="A80" t="s">
        <v>35</v>
      </c>
      <c r="C80" s="37">
        <f t="shared" ref="C80:J80" si="72">(1+C79)/(1+C65)-1</f>
        <v>7.4451326044294941E-2</v>
      </c>
      <c r="D80" s="37">
        <f t="shared" si="72"/>
        <v>7.1664984580880331E-2</v>
      </c>
      <c r="E80" s="37">
        <f t="shared" si="72"/>
        <v>7.5805420054200656E-2</v>
      </c>
      <c r="F80" s="37">
        <f t="shared" si="72"/>
        <v>7.9263392206335936E-2</v>
      </c>
      <c r="G80" s="37">
        <f t="shared" si="72"/>
        <v>7.2192703485655541E-2</v>
      </c>
      <c r="H80" s="37">
        <f t="shared" si="72"/>
        <v>7.287238575834043E-2</v>
      </c>
      <c r="I80" s="37">
        <f t="shared" si="72"/>
        <v>7.2419796280721371E-2</v>
      </c>
      <c r="J80" s="37">
        <f t="shared" si="72"/>
        <v>6.4436939117482828E-2</v>
      </c>
      <c r="K80" s="37">
        <f t="shared" ref="K80:L80" si="73">(1+K79)/(1+K65)-1</f>
        <v>5.2149156153630694E-2</v>
      </c>
      <c r="L80" s="37">
        <f t="shared" si="73"/>
        <v>5.7985717222689637E-2</v>
      </c>
      <c r="M80" s="37">
        <f t="shared" ref="M80:O80" si="74">(1+M79)/(1+M65)-1</f>
        <v>5.1944341650313142E-2</v>
      </c>
      <c r="N80" s="37">
        <f t="shared" si="74"/>
        <v>4.6828854961832311E-2</v>
      </c>
      <c r="O80" s="37">
        <f t="shared" si="74"/>
        <v>4.3462229698159049E-2</v>
      </c>
      <c r="P80" s="37">
        <f>'[54]PTRM inputs'!P80</f>
        <v>4.5972555835903206E-2</v>
      </c>
      <c r="Q80" s="37">
        <f>'[57]PTRM inputs'!Q80</f>
        <v>3.6019003831417651E-2</v>
      </c>
      <c r="R80" s="37">
        <f>'[57]PTRM inputs'!R80</f>
        <v>2.3410679575498028E-2</v>
      </c>
    </row>
    <row r="81" spans="1:18" x14ac:dyDescent="0.35">
      <c r="A81" s="4" t="s">
        <v>36</v>
      </c>
      <c r="B81" s="4"/>
      <c r="C81" s="38">
        <f t="shared" ref="C81:J81" si="75">C74*C79+C75*C67</f>
        <v>8.2582351484739636E-2</v>
      </c>
      <c r="D81" s="38">
        <f t="shared" si="75"/>
        <v>7.8935843125464367E-2</v>
      </c>
      <c r="E81" s="38">
        <f t="shared" si="75"/>
        <v>8.2621487495606744E-2</v>
      </c>
      <c r="F81" s="38">
        <f t="shared" si="75"/>
        <v>9.0796434125312075E-2</v>
      </c>
      <c r="G81" s="38">
        <f t="shared" si="75"/>
        <v>9.1145782259886579E-2</v>
      </c>
      <c r="H81" s="38">
        <f t="shared" si="75"/>
        <v>9.4279655314435024E-2</v>
      </c>
      <c r="I81" s="38">
        <f t="shared" si="75"/>
        <v>9.6674738023428214E-2</v>
      </c>
      <c r="J81" s="38">
        <f t="shared" si="75"/>
        <v>8.5675714735990963E-2</v>
      </c>
      <c r="K81" s="38">
        <f t="shared" ref="K81:L81" si="76">K74*K79+K75*K67</f>
        <v>6.9581830208523404E-2</v>
      </c>
      <c r="L81" s="38">
        <f t="shared" si="76"/>
        <v>6.9898672546045787E-2</v>
      </c>
      <c r="M81" s="38">
        <f t="shared" ref="M81:O81" si="77">M74*M79+M75*M67</f>
        <v>6.0847138240950449E-2</v>
      </c>
      <c r="N81" s="38">
        <f t="shared" si="77"/>
        <v>5.8620217593942529E-2</v>
      </c>
      <c r="O81" s="38">
        <f t="shared" si="77"/>
        <v>5.6049711310185775E-2</v>
      </c>
      <c r="P81" s="38">
        <f>'[54]PTRM inputs'!P81</f>
        <v>5.4406149986315502E-2</v>
      </c>
      <c r="Q81" s="38">
        <f>'[57]PTRM inputs'!Q81</f>
        <v>5.1239352075510308E-2</v>
      </c>
      <c r="R81" s="38">
        <f>'[57]PTRM inputs'!R81</f>
        <v>3.7741286905173574E-2</v>
      </c>
    </row>
    <row r="82" spans="1:18" x14ac:dyDescent="0.35">
      <c r="A82" t="s">
        <v>37</v>
      </c>
      <c r="C82" s="37">
        <f t="shared" ref="C82:J82" si="78">C74*C80+C75*C68</f>
        <v>5.6177903887551041E-2</v>
      </c>
      <c r="D82" s="37">
        <f t="shared" si="78"/>
        <v>5.2620334756550723E-2</v>
      </c>
      <c r="E82" s="37">
        <f t="shared" si="78"/>
        <v>5.6216085361567678E-2</v>
      </c>
      <c r="F82" s="37">
        <f t="shared" si="78"/>
        <v>6.419164304908502E-2</v>
      </c>
      <c r="G82" s="37">
        <f t="shared" si="78"/>
        <v>6.453247049745045E-2</v>
      </c>
      <c r="H82" s="37">
        <f t="shared" si="78"/>
        <v>6.7589907623839138E-2</v>
      </c>
      <c r="I82" s="37">
        <f t="shared" si="78"/>
        <v>6.9926573681393392E-2</v>
      </c>
      <c r="J82" s="37">
        <f t="shared" si="78"/>
        <v>5.9195819254625491E-2</v>
      </c>
      <c r="K82" s="37">
        <f t="shared" ref="K82:L82" si="79">K74*K80+K75*K68</f>
        <v>4.3494468496120625E-2</v>
      </c>
      <c r="L82" s="37">
        <f t="shared" si="79"/>
        <v>4.380358297175202E-2</v>
      </c>
      <c r="M82" s="37">
        <f t="shared" ref="M82:O82" si="80">M74*M80+M75*M68</f>
        <v>3.4972817796049369E-2</v>
      </c>
      <c r="N82" s="37">
        <f t="shared" si="80"/>
        <v>3.2800212286773434E-2</v>
      </c>
      <c r="O82" s="37">
        <f t="shared" si="80"/>
        <v>3.0292401278230054E-2</v>
      </c>
      <c r="P82" s="37">
        <f>'[54]PTRM inputs'!P82</f>
        <v>2.868892681591766E-2</v>
      </c>
      <c r="Q82" s="37">
        <f>'[57]PTRM inputs'!Q82</f>
        <v>2.5599367878546709E-2</v>
      </c>
      <c r="R82" s="37">
        <f>'[57]PTRM inputs'!R82</f>
        <v>1.2430523809925466E-2</v>
      </c>
    </row>
    <row r="83" spans="1:18" x14ac:dyDescent="0.35">
      <c r="A83" t="s">
        <v>38</v>
      </c>
      <c r="C83" s="37">
        <f t="shared" ref="C83:J83" si="81">C79*((1-C71)/(1-C71*(1-C73)))*C74+C67*C75*(1-C72)</f>
        <v>6.5849141749324325E-2</v>
      </c>
      <c r="D83" s="37">
        <f t="shared" si="81"/>
        <v>6.3069896328485961E-2</v>
      </c>
      <c r="E83" s="37">
        <f t="shared" si="81"/>
        <v>6.5986702560102709E-2</v>
      </c>
      <c r="F83" s="37">
        <f t="shared" si="81"/>
        <v>7.1990496914281318E-2</v>
      </c>
      <c r="G83" s="37">
        <f t="shared" si="81"/>
        <v>7.1659787574312434E-2</v>
      </c>
      <c r="H83" s="37">
        <f t="shared" si="81"/>
        <v>7.3908795912681763E-2</v>
      </c>
      <c r="I83" s="37">
        <f t="shared" si="81"/>
        <v>7.5548532294055656E-2</v>
      </c>
      <c r="J83" s="37">
        <f t="shared" si="81"/>
        <v>6.7199751282137163E-2</v>
      </c>
      <c r="K83" s="37">
        <f t="shared" ref="K83:L83" si="82">K79*((1-K71)/(1-K71*(1-K73)))*K74+K67*K75*(1-K72)</f>
        <v>5.4934329720054194E-2</v>
      </c>
      <c r="L83" s="37">
        <f t="shared" si="82"/>
        <v>5.5630966941432908E-2</v>
      </c>
      <c r="M83" s="37">
        <f t="shared" ref="M83:O83" si="83">M79*((1-M71)/(1-M71*(1-M73)))*M74+M67*M75*(1-M72)</f>
        <v>4.8803382161960479E-2</v>
      </c>
      <c r="N83" s="37">
        <f t="shared" si="83"/>
        <v>4.6828354879480644E-2</v>
      </c>
      <c r="O83" s="37">
        <f t="shared" si="83"/>
        <v>4.4755100515182486E-2</v>
      </c>
      <c r="P83" s="37">
        <f>'[54]PTRM inputs'!P83</f>
        <v>4.3808841261392818E-2</v>
      </c>
      <c r="Q83" s="37">
        <f>'[57]PTRM inputs'!Q83</f>
        <v>3.9783893146247098E-2</v>
      </c>
      <c r="R83" s="37">
        <f>'[57]PTRM inputs'!R83</f>
        <v>2.9517846700793209E-2</v>
      </c>
    </row>
    <row r="84" spans="1:18" x14ac:dyDescent="0.35">
      <c r="A84" t="s">
        <v>39</v>
      </c>
      <c r="C84" s="37">
        <f t="shared" ref="C84:J84" si="84">(1+C83)/(1+C65)-1</f>
        <v>3.9852821218853141E-2</v>
      </c>
      <c r="D84" s="37">
        <f t="shared" si="84"/>
        <v>3.7141362271693623E-2</v>
      </c>
      <c r="E84" s="37">
        <f t="shared" si="84"/>
        <v>3.9987026887905008E-2</v>
      </c>
      <c r="F84" s="37">
        <f t="shared" si="84"/>
        <v>4.5844387233445305E-2</v>
      </c>
      <c r="G84" s="37">
        <f t="shared" si="84"/>
        <v>4.5521743974938911E-2</v>
      </c>
      <c r="H84" s="37">
        <f t="shared" si="84"/>
        <v>4.771589845139701E-2</v>
      </c>
      <c r="I84" s="37">
        <f t="shared" si="84"/>
        <v>4.9315641262493326E-2</v>
      </c>
      <c r="J84" s="37">
        <f t="shared" si="84"/>
        <v>4.1170489055743609E-2</v>
      </c>
      <c r="K84" s="37">
        <f t="shared" ref="K84:L84" si="85">(1+K83)/(1+K65)-1</f>
        <v>2.9204224117126198E-2</v>
      </c>
      <c r="L84" s="37">
        <f t="shared" si="85"/>
        <v>2.9883870186764083E-2</v>
      </c>
      <c r="M84" s="37">
        <f t="shared" ref="M84:O84" si="86">(1+M83)/(1+M65)-1</f>
        <v>2.3222811865327264E-2</v>
      </c>
      <c r="N84" s="37">
        <f t="shared" si="86"/>
        <v>2.1295955979981018E-2</v>
      </c>
      <c r="O84" s="37">
        <f t="shared" si="86"/>
        <v>1.9273268795300114E-2</v>
      </c>
      <c r="P84" s="37">
        <f>'[54]PTRM inputs'!P84</f>
        <v>1.8350089035505279E-2</v>
      </c>
      <c r="Q84" s="37">
        <f>'[57]PTRM inputs'!Q84</f>
        <v>1.4423310386582511E-2</v>
      </c>
      <c r="R84" s="37">
        <f>'[57]PTRM inputs'!R84</f>
        <v>4.4076553178471478E-3</v>
      </c>
    </row>
    <row r="85" spans="1:18" x14ac:dyDescent="0.35">
      <c r="A85" t="s">
        <v>40</v>
      </c>
      <c r="C85" s="37">
        <f t="shared" ref="C85:J85" si="87">C79*(1/(1-C71*(1-C73)))*C74+C67*C75</f>
        <v>8.875637757490791E-2</v>
      </c>
      <c r="D85" s="37">
        <f t="shared" si="87"/>
        <v>8.4935823569650765E-2</v>
      </c>
      <c r="E85" s="37">
        <f t="shared" si="87"/>
        <v>8.8880095525845401E-2</v>
      </c>
      <c r="F85" s="37">
        <f t="shared" si="87"/>
        <v>9.7271040447543297E-2</v>
      </c>
      <c r="G85" s="37">
        <f t="shared" si="87"/>
        <v>9.7178726064409277E-2</v>
      </c>
      <c r="H85" s="37">
        <f t="shared" si="87"/>
        <v>0.10035505469799033</v>
      </c>
      <c r="I85" s="37">
        <f t="shared" si="87"/>
        <v>0.10272186692074517</v>
      </c>
      <c r="J85" s="37">
        <f t="shared" si="87"/>
        <v>9.1224203552757982E-2</v>
      </c>
      <c r="K85" s="37">
        <f t="shared" ref="K85:L85" si="88">K79*(1/(1-K71*(1-K73)))*K74+K67*K75</f>
        <v>7.43627766577417E-2</v>
      </c>
      <c r="L85" s="37">
        <f t="shared" si="88"/>
        <v>7.5044193134835624E-2</v>
      </c>
      <c r="M85" s="37">
        <f t="shared" ref="M85:O85" si="89">M79*(1/(1-M71*(1-M73)))*M74+M67*M75</f>
        <v>6.5615291185494473E-2</v>
      </c>
      <c r="N85" s="37">
        <f t="shared" si="89"/>
        <v>6.3068837488823234E-2</v>
      </c>
      <c r="O85" s="37">
        <f t="shared" si="89"/>
        <v>6.0288038792421283E-2</v>
      </c>
      <c r="P85" s="37">
        <f>'[54]PTRM inputs'!P85</f>
        <v>5.880128213158517E-2</v>
      </c>
      <c r="Q85" s="37">
        <f>'[57]PTRM inputs'!Q85</f>
        <v>5.3732183140157999E-2</v>
      </c>
      <c r="R85" s="37">
        <f>'[57]PTRM inputs'!R85</f>
        <v>3.9713826399285924E-2</v>
      </c>
    </row>
    <row r="86" spans="1:18" x14ac:dyDescent="0.35">
      <c r="A86" t="s">
        <v>41</v>
      </c>
      <c r="C86" s="37">
        <f t="shared" ref="C86:J86" si="90">(1+C85)/(1+C65)-1</f>
        <v>6.2201343975520018E-2</v>
      </c>
      <c r="D86" s="37">
        <f t="shared" si="90"/>
        <v>5.8473974214293456E-2</v>
      </c>
      <c r="E86" s="37">
        <f t="shared" si="90"/>
        <v>6.2322044415458855E-2</v>
      </c>
      <c r="F86" s="37">
        <f t="shared" si="90"/>
        <v>7.0508332143944585E-2</v>
      </c>
      <c r="G86" s="37">
        <f t="shared" si="90"/>
        <v>7.0418269331131045E-2</v>
      </c>
      <c r="H86" s="37">
        <f t="shared" si="90"/>
        <v>7.3517126534624833E-2</v>
      </c>
      <c r="I86" s="37">
        <f t="shared" si="90"/>
        <v>7.5826211629995477E-2</v>
      </c>
      <c r="J86" s="37">
        <f t="shared" si="90"/>
        <v>6.4608979075861495E-2</v>
      </c>
      <c r="K86" s="37">
        <f t="shared" ref="K86:L86" si="91">(1+K85)/(1+K65)-1</f>
        <v>4.8158806495357753E-2</v>
      </c>
      <c r="L86" s="37">
        <f t="shared" si="91"/>
        <v>4.8823603058376186E-2</v>
      </c>
      <c r="M86" s="37">
        <f t="shared" ref="M86:O86" si="92">(1+M85)/(1+M65)-1</f>
        <v>3.9624674327311871E-2</v>
      </c>
      <c r="N86" s="37">
        <f t="shared" si="92"/>
        <v>3.7140329257388638E-2</v>
      </c>
      <c r="O86" s="37">
        <f t="shared" si="92"/>
        <v>3.4427354919435382E-2</v>
      </c>
      <c r="P86" s="37">
        <f>'[54]PTRM inputs'!P86</f>
        <v>3.2976860616180659E-2</v>
      </c>
      <c r="Q86" s="37">
        <f>'[57]PTRM inputs'!Q86</f>
        <v>2.8031398185520029E-2</v>
      </c>
      <c r="R86" s="37">
        <f>'[57]PTRM inputs'!R86</f>
        <v>1.4354952584669345E-2</v>
      </c>
    </row>
    <row r="87" spans="1:18" x14ac:dyDescent="0.35">
      <c r="A87" t="s">
        <v>42</v>
      </c>
      <c r="C87" s="37">
        <f t="shared" ref="C87:J88" si="93">C85-C81</f>
        <v>6.1740260901682747E-3</v>
      </c>
      <c r="D87" s="37">
        <f t="shared" si="93"/>
        <v>5.999980444186398E-3</v>
      </c>
      <c r="E87" s="37">
        <f t="shared" si="93"/>
        <v>6.2586080302386576E-3</v>
      </c>
      <c r="F87" s="37">
        <f t="shared" si="93"/>
        <v>6.4746063222312217E-3</v>
      </c>
      <c r="G87" s="37">
        <f t="shared" si="93"/>
        <v>6.0329438045226974E-3</v>
      </c>
      <c r="H87" s="37">
        <f t="shared" si="93"/>
        <v>6.0753993835553077E-3</v>
      </c>
      <c r="I87" s="37">
        <f t="shared" si="93"/>
        <v>6.0471288973169557E-3</v>
      </c>
      <c r="J87" s="37">
        <f t="shared" si="93"/>
        <v>5.5484888167670193E-3</v>
      </c>
      <c r="K87" s="37">
        <f t="shared" ref="K87:L87" si="94">K85-K81</f>
        <v>4.7809464492182957E-3</v>
      </c>
      <c r="L87" s="37">
        <f t="shared" si="94"/>
        <v>5.145520588789837E-3</v>
      </c>
      <c r="M87" s="37">
        <f t="shared" ref="M87:O88" si="95">M85-M81</f>
        <v>4.7681529445440241E-3</v>
      </c>
      <c r="N87" s="37">
        <f t="shared" si="95"/>
        <v>4.4486198948807051E-3</v>
      </c>
      <c r="O87" s="37">
        <f t="shared" si="95"/>
        <v>4.2383274822355085E-3</v>
      </c>
      <c r="P87" s="37">
        <f>'[54]PTRM inputs'!P87</f>
        <v>4.3951321452696673E-3</v>
      </c>
      <c r="Q87" s="37">
        <f>'[57]PTRM inputs'!Q87</f>
        <v>2.4928310646476909E-3</v>
      </c>
      <c r="R87" s="37">
        <f>'[57]PTRM inputs'!R87</f>
        <v>1.9725394941123506E-3</v>
      </c>
    </row>
    <row r="88" spans="1:18" x14ac:dyDescent="0.35">
      <c r="A88" t="s">
        <v>43</v>
      </c>
      <c r="C88" s="37">
        <f t="shared" si="93"/>
        <v>6.0234400879689773E-3</v>
      </c>
      <c r="D88" s="37">
        <f t="shared" si="93"/>
        <v>5.8536394577427334E-3</v>
      </c>
      <c r="E88" s="37">
        <f t="shared" si="93"/>
        <v>6.1059590538911773E-3</v>
      </c>
      <c r="F88" s="37">
        <f t="shared" si="93"/>
        <v>6.316689094859565E-3</v>
      </c>
      <c r="G88" s="37">
        <f t="shared" si="93"/>
        <v>5.8857988336805944E-3</v>
      </c>
      <c r="H88" s="37">
        <f t="shared" si="93"/>
        <v>5.9272189107856948E-3</v>
      </c>
      <c r="I88" s="37">
        <f t="shared" si="93"/>
        <v>5.899637948602085E-3</v>
      </c>
      <c r="J88" s="37">
        <f t="shared" si="93"/>
        <v>5.4131598212360035E-3</v>
      </c>
      <c r="K88" s="37">
        <f t="shared" ref="K88:L88" si="96">K86-K82</f>
        <v>4.6643379992371281E-3</v>
      </c>
      <c r="L88" s="37">
        <f t="shared" si="96"/>
        <v>5.0200200866241662E-3</v>
      </c>
      <c r="M88" s="37">
        <f t="shared" ref="M88" si="97">M86-M82</f>
        <v>4.6518565312625021E-3</v>
      </c>
      <c r="N88" s="37">
        <f t="shared" si="95"/>
        <v>4.3401169706152043E-3</v>
      </c>
      <c r="O88" s="37">
        <f t="shared" si="95"/>
        <v>4.1349536412053287E-3</v>
      </c>
      <c r="P88" s="37">
        <f>'[54]PTRM inputs'!P88</f>
        <v>4.2879338002629989E-3</v>
      </c>
      <c r="Q88" s="37">
        <f>'[57]PTRM inputs'!Q88</f>
        <v>2.43203030697332E-3</v>
      </c>
      <c r="R88" s="37">
        <f>'[57]PTRM inputs'!R88</f>
        <v>1.924428774743879E-3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P146"/>
  <sheetViews>
    <sheetView topLeftCell="AT22" zoomScale="80" zoomScaleNormal="80" workbookViewId="0">
      <selection activeCell="B54" sqref="B54"/>
    </sheetView>
  </sheetViews>
  <sheetFormatPr defaultRowHeight="14.5" x14ac:dyDescent="0.35"/>
  <cols>
    <col min="1" max="1" width="61" customWidth="1"/>
    <col min="2" max="2" width="11.7265625" customWidth="1"/>
    <col min="3" max="3" width="15.1796875" customWidth="1"/>
    <col min="4" max="4" width="17.453125" customWidth="1"/>
    <col min="5" max="5" width="13.26953125" customWidth="1"/>
    <col min="6" max="6" width="13.1796875" customWidth="1"/>
    <col min="7" max="7" width="15.453125" customWidth="1"/>
    <col min="8" max="8" width="13.1796875" customWidth="1"/>
    <col min="9" max="17" width="13.26953125" customWidth="1"/>
    <col min="19" max="34" width="11.7265625" customWidth="1"/>
    <col min="36" max="46" width="11.7265625" customWidth="1"/>
    <col min="47" max="47" width="15.453125" customWidth="1"/>
    <col min="48" max="48" width="16" customWidth="1"/>
    <col min="49" max="49" width="15" customWidth="1"/>
    <col min="50" max="51" width="13.1796875" customWidth="1"/>
    <col min="53" max="63" width="11.7265625" customWidth="1"/>
    <col min="64" max="64" width="12.1796875" customWidth="1"/>
    <col min="65" max="65" width="10.81640625" customWidth="1"/>
    <col min="66" max="66" width="10.54296875" customWidth="1"/>
    <col min="67" max="68" width="11" customWidth="1"/>
  </cols>
  <sheetData>
    <row r="2" spans="1:68" x14ac:dyDescent="0.35">
      <c r="A2" s="21" t="s">
        <v>68</v>
      </c>
    </row>
    <row r="3" spans="1:68" x14ac:dyDescent="0.35">
      <c r="A3" s="21" t="s">
        <v>70</v>
      </c>
      <c r="B3" s="1">
        <f t="shared" ref="B3:Q3" si="0">B15+S15+AJ15+BA15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  <c r="N3" s="1">
        <f t="shared" si="0"/>
        <v>2111384.1901787799</v>
      </c>
      <c r="O3" s="1">
        <f t="shared" si="0"/>
        <v>2239434.3310592375</v>
      </c>
      <c r="P3" s="1">
        <f t="shared" si="0"/>
        <v>2349000.429</v>
      </c>
      <c r="Q3" s="1">
        <f t="shared" si="0"/>
        <v>2308095.5183722489</v>
      </c>
    </row>
    <row r="4" spans="1:68" x14ac:dyDescent="0.3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 t="shared" ref="J4:O4" si="2">J15/J$3</f>
        <v>0.28025843008278839</v>
      </c>
      <c r="K4" s="16">
        <f t="shared" si="2"/>
        <v>0.25929093553629923</v>
      </c>
      <c r="L4" s="16">
        <f t="shared" si="2"/>
        <v>0.25370444523780122</v>
      </c>
      <c r="M4" s="16">
        <f t="shared" si="2"/>
        <v>0.23735922695951095</v>
      </c>
      <c r="N4" s="16">
        <f t="shared" si="2"/>
        <v>0.23507814674622091</v>
      </c>
      <c r="O4" s="16">
        <f t="shared" si="2"/>
        <v>0.24324200872198043</v>
      </c>
      <c r="P4" s="16">
        <f t="shared" ref="P4:Q4" si="3">P15/P$3</f>
        <v>0.24771403649667023</v>
      </c>
      <c r="Q4" s="16">
        <f t="shared" si="3"/>
        <v>0.24683378283387752</v>
      </c>
    </row>
    <row r="5" spans="1:68" x14ac:dyDescent="0.35">
      <c r="A5" s="21" t="s">
        <v>69</v>
      </c>
      <c r="B5" s="16">
        <f t="shared" ref="B5:Q5" si="4">S15/B$3</f>
        <v>1.4153226562214202E-2</v>
      </c>
      <c r="C5" s="16">
        <f t="shared" si="4"/>
        <v>3.3188520513845028E-2</v>
      </c>
      <c r="D5" s="16">
        <f t="shared" si="4"/>
        <v>3.1076320869356213E-2</v>
      </c>
      <c r="E5" s="16">
        <f t="shared" si="4"/>
        <v>1.0953931317518253E-2</v>
      </c>
      <c r="F5" s="16">
        <f t="shared" si="4"/>
        <v>1.0234890266441884E-2</v>
      </c>
      <c r="G5" s="16">
        <f t="shared" si="4"/>
        <v>9.9433441126308437E-3</v>
      </c>
      <c r="H5" s="16">
        <f t="shared" si="4"/>
        <v>9.174829401476424E-3</v>
      </c>
      <c r="I5" s="16">
        <f t="shared" si="4"/>
        <v>6.9958869341799387E-2</v>
      </c>
      <c r="J5" s="16">
        <f t="shared" si="4"/>
        <v>6.3825839992312963E-2</v>
      </c>
      <c r="K5" s="16">
        <f t="shared" si="4"/>
        <v>5.7095784339878053E-2</v>
      </c>
      <c r="L5" s="16">
        <f t="shared" si="4"/>
        <v>5.515780264411585E-2</v>
      </c>
      <c r="M5" s="16">
        <f t="shared" si="4"/>
        <v>5.2313665279008131E-2</v>
      </c>
      <c r="N5" s="16">
        <f t="shared" si="4"/>
        <v>4.9383340168599334E-2</v>
      </c>
      <c r="O5" s="16">
        <f t="shared" si="4"/>
        <v>4.6366796765487953E-2</v>
      </c>
      <c r="P5" s="16">
        <f t="shared" si="4"/>
        <v>4.6067410488327333E-2</v>
      </c>
      <c r="Q5" s="16">
        <f t="shared" si="4"/>
        <v>4.6156978966682451E-2</v>
      </c>
    </row>
    <row r="6" spans="1:68" x14ac:dyDescent="0.35">
      <c r="A6" s="21" t="s">
        <v>2</v>
      </c>
      <c r="B6" s="16">
        <f t="shared" ref="B6:Q6" si="5">AJ15/B3</f>
        <v>0.35182872673750615</v>
      </c>
      <c r="C6" s="16">
        <f t="shared" si="5"/>
        <v>0.34838962258922529</v>
      </c>
      <c r="D6" s="16">
        <f t="shared" si="5"/>
        <v>0.35125027977480966</v>
      </c>
      <c r="E6" s="16">
        <f t="shared" si="5"/>
        <v>0.36594963900058819</v>
      </c>
      <c r="F6" s="16">
        <f t="shared" si="5"/>
        <v>0.36833224130586067</v>
      </c>
      <c r="G6" s="16">
        <f t="shared" si="5"/>
        <v>0.37328557030286724</v>
      </c>
      <c r="H6" s="16">
        <f t="shared" si="5"/>
        <v>0.38741258433658393</v>
      </c>
      <c r="I6" s="16">
        <f t="shared" si="5"/>
        <v>0.41756869093812171</v>
      </c>
      <c r="J6" s="16">
        <f t="shared" si="5"/>
        <v>0.45959650548513692</v>
      </c>
      <c r="K6" s="16">
        <f t="shared" si="5"/>
        <v>0.47795152348871478</v>
      </c>
      <c r="L6" s="16">
        <f t="shared" si="5"/>
        <v>0.47918452526483934</v>
      </c>
      <c r="M6" s="16">
        <f t="shared" si="5"/>
        <v>0.49060955688066504</v>
      </c>
      <c r="N6" s="16">
        <f t="shared" si="5"/>
        <v>0.49926243658841019</v>
      </c>
      <c r="O6" s="16">
        <f t="shared" si="5"/>
        <v>0.50292349362381672</v>
      </c>
      <c r="P6" s="16">
        <f t="shared" si="5"/>
        <v>0.49672968535673262</v>
      </c>
      <c r="Q6" s="16">
        <f t="shared" si="5"/>
        <v>0.50206344518177004</v>
      </c>
    </row>
    <row r="7" spans="1:68" x14ac:dyDescent="0.35">
      <c r="A7" s="21" t="s">
        <v>3</v>
      </c>
      <c r="B7" s="16">
        <f t="shared" ref="B7:Q7" si="6">BA15/B3</f>
        <v>0.18141912569499064</v>
      </c>
      <c r="C7" s="16">
        <f t="shared" si="6"/>
        <v>0.17459571582302255</v>
      </c>
      <c r="D7" s="16">
        <f t="shared" si="6"/>
        <v>0.17974013322085364</v>
      </c>
      <c r="E7" s="16">
        <f t="shared" si="6"/>
        <v>0.20930009553045137</v>
      </c>
      <c r="F7" s="16">
        <f t="shared" si="6"/>
        <v>0.20469884396100518</v>
      </c>
      <c r="G7" s="16">
        <f t="shared" si="6"/>
        <v>0.20198005294995705</v>
      </c>
      <c r="H7" s="16">
        <f t="shared" si="6"/>
        <v>0.20677009628592702</v>
      </c>
      <c r="I7" s="16">
        <f t="shared" si="6"/>
        <v>0.19385834110085626</v>
      </c>
      <c r="J7" s="16">
        <f t="shared" si="6"/>
        <v>0.19631922443976185</v>
      </c>
      <c r="K7" s="16">
        <f t="shared" si="6"/>
        <v>0.20566175663510791</v>
      </c>
      <c r="L7" s="16">
        <f t="shared" si="6"/>
        <v>0.21195322685324364</v>
      </c>
      <c r="M7" s="16">
        <f t="shared" si="6"/>
        <v>0.21971755088081596</v>
      </c>
      <c r="N7" s="16">
        <f t="shared" si="6"/>
        <v>0.21627607649676969</v>
      </c>
      <c r="O7" s="16">
        <f t="shared" si="6"/>
        <v>0.207467700888715</v>
      </c>
      <c r="P7" s="16">
        <f t="shared" si="6"/>
        <v>0.2094888676582698</v>
      </c>
      <c r="Q7" s="16">
        <f t="shared" si="6"/>
        <v>0.2049457930176698</v>
      </c>
    </row>
    <row r="8" spans="1:68" x14ac:dyDescent="0.35">
      <c r="A8" s="21" t="s">
        <v>71</v>
      </c>
      <c r="B8" s="16">
        <f>SUM(B4:B7)</f>
        <v>1</v>
      </c>
      <c r="C8" s="16">
        <f t="shared" ref="C8:I8" si="7">SUM(C4:C7)</f>
        <v>0.99999999999999989</v>
      </c>
      <c r="D8" s="16">
        <f t="shared" si="7"/>
        <v>1</v>
      </c>
      <c r="E8" s="16">
        <f t="shared" si="7"/>
        <v>1.0000000000000002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1.0000000000000002</v>
      </c>
      <c r="J8" s="16">
        <f t="shared" ref="J8:O8" si="8">SUM(J4:J7)</f>
        <v>1</v>
      </c>
      <c r="K8" s="16">
        <f t="shared" si="8"/>
        <v>0.99999999999999989</v>
      </c>
      <c r="L8" s="16">
        <f t="shared" si="8"/>
        <v>1</v>
      </c>
      <c r="M8" s="16">
        <f t="shared" si="8"/>
        <v>1.0000000000000002</v>
      </c>
      <c r="N8" s="16">
        <f t="shared" si="8"/>
        <v>1.0000000000000002</v>
      </c>
      <c r="O8" s="16">
        <f t="shared" si="8"/>
        <v>1</v>
      </c>
      <c r="P8" s="16">
        <f t="shared" ref="P8:Q8" si="9">SUM(P4:P7)</f>
        <v>1</v>
      </c>
      <c r="Q8" s="16">
        <f t="shared" si="9"/>
        <v>0.99999999999999989</v>
      </c>
    </row>
    <row r="9" spans="1:68" x14ac:dyDescent="0.35">
      <c r="A9" s="21"/>
    </row>
    <row r="10" spans="1:68" x14ac:dyDescent="0.35">
      <c r="A10" s="21" t="s">
        <v>58</v>
      </c>
      <c r="B10" s="1">
        <f>'TNSP stacked data'!C17</f>
        <v>48431</v>
      </c>
      <c r="C10" s="1">
        <f>'TNSP stacked data'!D17</f>
        <v>52930</v>
      </c>
      <c r="D10" s="1">
        <f>'TNSP stacked data'!E17</f>
        <v>49444.635999999999</v>
      </c>
      <c r="E10" s="1">
        <f>'TNSP stacked data'!F17</f>
        <v>54853</v>
      </c>
      <c r="F10" s="1">
        <f>'TNSP stacked data'!G17</f>
        <v>57567</v>
      </c>
      <c r="G10" s="1">
        <f>'TNSP stacked data'!H17</f>
        <v>64370</v>
      </c>
      <c r="H10" s="1">
        <f>'TNSP stacked data'!I17</f>
        <v>72584</v>
      </c>
      <c r="I10" s="1">
        <f>'TNSP stacked data'!J17</f>
        <v>70527</v>
      </c>
      <c r="J10" s="1">
        <f>'TNSP stacked data'!K17</f>
        <v>74159.945999999996</v>
      </c>
      <c r="K10" s="1">
        <f>'TNSP stacked data'!L17</f>
        <v>79605.847320000015</v>
      </c>
      <c r="L10" s="1">
        <f>'TNSP stacked data'!M17</f>
        <v>85108.198999999993</v>
      </c>
      <c r="M10" s="1">
        <f>'TNSP stacked data'!N17</f>
        <v>89639.633000000002</v>
      </c>
      <c r="N10" s="1">
        <f>'TNSP stacked data'!O17</f>
        <v>93127.422000000006</v>
      </c>
      <c r="O10" s="1">
        <f>'TNSP stacked data'!P17</f>
        <v>93342.453999999998</v>
      </c>
      <c r="P10" s="1">
        <f>'TNSP stacked data'!Q17</f>
        <v>99872.368640000001</v>
      </c>
      <c r="Q10" s="1">
        <f>'TNSP stacked data'!R17</f>
        <v>99744.818639999983</v>
      </c>
    </row>
    <row r="11" spans="1:68" x14ac:dyDescent="0.35">
      <c r="A11" s="21"/>
    </row>
    <row r="12" spans="1:68" x14ac:dyDescent="0.35">
      <c r="A12" s="21"/>
      <c r="B12" s="4" t="s">
        <v>56</v>
      </c>
      <c r="S12" s="4" t="s">
        <v>69</v>
      </c>
      <c r="AJ12" s="4" t="s">
        <v>2</v>
      </c>
      <c r="BA12" s="4" t="s">
        <v>3</v>
      </c>
    </row>
    <row r="13" spans="1:68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S13" s="13">
        <v>2006</v>
      </c>
      <c r="T13" s="13">
        <v>2007</v>
      </c>
      <c r="U13" s="13">
        <v>2008</v>
      </c>
      <c r="V13" s="13">
        <v>2009</v>
      </c>
      <c r="W13" s="13">
        <v>2010</v>
      </c>
      <c r="X13" s="13">
        <v>2011</v>
      </c>
      <c r="Y13" s="13">
        <v>2012</v>
      </c>
      <c r="Z13" s="13">
        <v>2013</v>
      </c>
      <c r="AA13" s="13">
        <v>2014</v>
      </c>
      <c r="AB13" s="13">
        <v>2015</v>
      </c>
      <c r="AC13" s="13">
        <v>2016</v>
      </c>
      <c r="AD13" s="13">
        <v>2017</v>
      </c>
      <c r="AE13" s="13">
        <v>2018</v>
      </c>
      <c r="AF13" s="13">
        <v>2019</v>
      </c>
      <c r="AG13" s="13">
        <v>2020</v>
      </c>
      <c r="AH13" s="39">
        <v>2021</v>
      </c>
      <c r="AJ13" s="13">
        <v>2006</v>
      </c>
      <c r="AK13" s="13">
        <v>2007</v>
      </c>
      <c r="AL13" s="13">
        <v>2008</v>
      </c>
      <c r="AM13" s="13">
        <v>2009</v>
      </c>
      <c r="AN13" s="13">
        <v>2010</v>
      </c>
      <c r="AO13" s="13">
        <v>2011</v>
      </c>
      <c r="AP13" s="13">
        <v>2012</v>
      </c>
      <c r="AQ13" s="13">
        <v>2013</v>
      </c>
      <c r="AR13" s="13">
        <v>2014</v>
      </c>
      <c r="AS13" s="13">
        <v>2015</v>
      </c>
      <c r="AT13" s="13">
        <v>2016</v>
      </c>
      <c r="AU13" s="13">
        <v>2017</v>
      </c>
      <c r="AV13" s="13">
        <v>2018</v>
      </c>
      <c r="AW13" s="13">
        <v>2019</v>
      </c>
      <c r="AX13" s="13">
        <v>2020</v>
      </c>
      <c r="AY13" s="39">
        <v>2021</v>
      </c>
      <c r="BA13" s="13">
        <v>2006</v>
      </c>
      <c r="BB13" s="13">
        <v>2007</v>
      </c>
      <c r="BC13" s="13">
        <v>2008</v>
      </c>
      <c r="BD13" s="13">
        <v>2009</v>
      </c>
      <c r="BE13" s="13">
        <v>2010</v>
      </c>
      <c r="BF13" s="13">
        <v>2011</v>
      </c>
      <c r="BG13" s="13">
        <v>2012</v>
      </c>
      <c r="BH13" s="13">
        <v>2013</v>
      </c>
      <c r="BI13" s="13">
        <v>2014</v>
      </c>
      <c r="BJ13" s="13">
        <v>2015</v>
      </c>
      <c r="BK13" s="13">
        <v>2016</v>
      </c>
      <c r="BL13" s="13">
        <v>2017</v>
      </c>
      <c r="BM13" s="13">
        <v>2018</v>
      </c>
      <c r="BN13" s="13">
        <v>2019</v>
      </c>
      <c r="BO13" s="13">
        <v>2020</v>
      </c>
      <c r="BP13" s="39">
        <v>2021</v>
      </c>
    </row>
    <row r="14" spans="1:68" x14ac:dyDescent="0.35">
      <c r="A14" s="21"/>
    </row>
    <row r="15" spans="1:68" x14ac:dyDescent="0.35">
      <c r="A15" s="21" t="s">
        <v>49</v>
      </c>
      <c r="B15" s="1">
        <f>'TNSP stacked data'!C9</f>
        <v>436052.84853087494</v>
      </c>
      <c r="C15" s="1">
        <f>'TNSP stacked data'!D9</f>
        <v>458979.27137393574</v>
      </c>
      <c r="D15" s="1">
        <f>'TNSP stacked data'!E9</f>
        <v>476717.67599701579</v>
      </c>
      <c r="E15" s="1">
        <f>'TNSP stacked data'!F9</f>
        <v>485419.99490799592</v>
      </c>
      <c r="F15" s="1">
        <f>'TNSP stacked data'!G9</f>
        <v>501807.834060241</v>
      </c>
      <c r="G15" s="1">
        <f>'TNSP stacked data'!H9</f>
        <v>497430.01679132233</v>
      </c>
      <c r="H15" s="1">
        <f>'TNSP stacked data'!I9</f>
        <v>504352.03085025819</v>
      </c>
      <c r="I15" s="1">
        <f>'TNSP stacked data'!J9</f>
        <v>490882.86055593973</v>
      </c>
      <c r="J15" s="1">
        <f>'TNSP stacked data'!K9</f>
        <v>476143.703543693</v>
      </c>
      <c r="K15" s="1">
        <f>'TNSP stacked data'!L9</f>
        <v>493888.84520059591</v>
      </c>
      <c r="L15" s="1">
        <f>'TNSP stacked data'!M9</f>
        <v>492523.34394861507</v>
      </c>
      <c r="M15" s="1">
        <f>'TNSP stacked data'!N9</f>
        <v>477704.80647802737</v>
      </c>
      <c r="N15" s="1">
        <f>'TNSP stacked data'!O9</f>
        <v>496340.28249649802</v>
      </c>
      <c r="O15" s="1">
        <f>'TNSP stacked data'!P9</f>
        <v>544724.50508781348</v>
      </c>
      <c r="P15" s="1">
        <f>'TNSP stacked data'!Q9</f>
        <v>581880.37800000003</v>
      </c>
      <c r="Q15" s="1">
        <f>'TNSP stacked data'!R9</f>
        <v>569715.94794174167</v>
      </c>
      <c r="R15" s="26"/>
      <c r="S15" s="1">
        <f>'TNSP stacked data'!T9</f>
        <v>13635.814121360278</v>
      </c>
      <c r="T15" s="1">
        <f>'TNSP stacked data'!U9</f>
        <v>34321.644341555126</v>
      </c>
      <c r="U15" s="1">
        <f>'TNSP stacked data'!V9</f>
        <v>33828.513632053844</v>
      </c>
      <c r="V15" s="1">
        <f>'TNSP stacked data'!W9</f>
        <v>12849.93811092155</v>
      </c>
      <c r="W15" s="1">
        <f>'TNSP stacked data'!X9</f>
        <v>12324.283151633901</v>
      </c>
      <c r="X15" s="1">
        <f>'TNSP stacked data'!Y9</f>
        <v>11924.360556911255</v>
      </c>
      <c r="Y15" s="1">
        <f>'TNSP stacked data'!Z9</f>
        <v>11666.283765057889</v>
      </c>
      <c r="Z15" s="1">
        <f>'TNSP stacked data'!AA9</f>
        <v>107784.33864850263</v>
      </c>
      <c r="AA15" s="1">
        <f>'TNSP stacked data'!AB9</f>
        <v>108436.60198463882</v>
      </c>
      <c r="AB15" s="1">
        <f>'TNSP stacked data'!AC9</f>
        <v>108754.17196949002</v>
      </c>
      <c r="AC15" s="1">
        <f>'TNSP stacked data'!AD9</f>
        <v>107079.34335826912</v>
      </c>
      <c r="AD15" s="1">
        <f>'TNSP stacked data'!AE9</f>
        <v>105285.51878258261</v>
      </c>
      <c r="AE15" s="1">
        <f>'TNSP stacked data'!AF9</f>
        <v>104267.20369020132</v>
      </c>
      <c r="AF15" s="1">
        <f>'TNSP stacked data'!AG9</f>
        <v>103835.39649788012</v>
      </c>
      <c r="AG15" s="20">
        <f>'TNSP stacked data'!AH9</f>
        <v>108212.367</v>
      </c>
      <c r="AH15" s="20">
        <f>'TNSP stacked data'!AI9</f>
        <v>106534.71629460192</v>
      </c>
      <c r="AI15" s="26"/>
      <c r="AJ15" s="1">
        <f>'TNSP stacked data'!AK9</f>
        <v>338966.60236865113</v>
      </c>
      <c r="AK15" s="1">
        <f>'TNSP stacked data'!AL9</f>
        <v>360284.35536341142</v>
      </c>
      <c r="AL15" s="1">
        <f>'TNSP stacked data'!AM9</f>
        <v>382357.83854779822</v>
      </c>
      <c r="AM15" s="1">
        <f>'TNSP stacked data'!AN9</f>
        <v>429291.55538443109</v>
      </c>
      <c r="AN15" s="1">
        <f>'TNSP stacked data'!AO9</f>
        <v>443525.11043652688</v>
      </c>
      <c r="AO15" s="1">
        <f>'TNSP stacked data'!AP9</f>
        <v>447655.40451620985</v>
      </c>
      <c r="AP15" s="1">
        <f>'TNSP stacked data'!AQ9</f>
        <v>492615.71471810684</v>
      </c>
      <c r="AQ15" s="1">
        <f>'TNSP stacked data'!AR9</f>
        <v>643340.37437330629</v>
      </c>
      <c r="AR15" s="1">
        <f>'TNSP stacked data'!AS9</f>
        <v>780829.25888362655</v>
      </c>
      <c r="AS15" s="1">
        <f>'TNSP stacked data'!AT9</f>
        <v>910386.34076994366</v>
      </c>
      <c r="AT15" s="1">
        <f>'TNSP stacked data'!AU9</f>
        <v>930253.95960505458</v>
      </c>
      <c r="AU15" s="1">
        <f>'TNSP stacked data'!AV9</f>
        <v>987391.75395918952</v>
      </c>
      <c r="AV15" s="1">
        <f>'TNSP stacked data'!AW9</f>
        <v>1054134.8153629049</v>
      </c>
      <c r="AW15" s="1">
        <f>'TNSP stacked data'!AX9</f>
        <v>1126264.1375174266</v>
      </c>
      <c r="AX15" s="20">
        <f>'TNSP stacked data'!AY9</f>
        <v>1166818.2439999999</v>
      </c>
      <c r="AY15" s="20">
        <f>'TNSP stacked data'!AZ9</f>
        <v>1158810.3877625747</v>
      </c>
      <c r="AZ15" s="26"/>
      <c r="BA15" s="1">
        <f>'TNSP stacked data'!BB9</f>
        <v>174786.82088231726</v>
      </c>
      <c r="BB15" s="1">
        <f>'TNSP stacked data'!BC9</f>
        <v>180556.76990895681</v>
      </c>
      <c r="BC15" s="1">
        <f>'TNSP stacked data'!BD9</f>
        <v>195658.34618745151</v>
      </c>
      <c r="BD15" s="1">
        <f>'TNSP stacked data'!BE9</f>
        <v>245527.67369237129</v>
      </c>
      <c r="BE15" s="1">
        <f>'TNSP stacked data'!BF9</f>
        <v>246486.91369551752</v>
      </c>
      <c r="BF15" s="1">
        <f>'TNSP stacked data'!BG9</f>
        <v>242220.62008493341</v>
      </c>
      <c r="BG15" s="1">
        <f>'TNSP stacked data'!BH9</f>
        <v>262919.17940313817</v>
      </c>
      <c r="BH15" s="1">
        <f>'TNSP stacked data'!BI9</f>
        <v>298673.96777047735</v>
      </c>
      <c r="BI15" s="1">
        <f>'TNSP stacked data'!BJ9</f>
        <v>333535.59632072737</v>
      </c>
      <c r="BJ15" s="1">
        <f>'TNSP stacked data'!BK9</f>
        <v>391737.74924430269</v>
      </c>
      <c r="BK15" s="1">
        <f>'TNSP stacked data'!BL9</f>
        <v>411470.56746526755</v>
      </c>
      <c r="BL15" s="1">
        <f>'TNSP stacked data'!BM9</f>
        <v>442199.49427645619</v>
      </c>
      <c r="BM15" s="1">
        <f>'TNSP stacked data'!BN9</f>
        <v>456641.88862917596</v>
      </c>
      <c r="BN15" s="1">
        <f>'TNSP stacked data'!BO9</f>
        <v>464610.29195611743</v>
      </c>
      <c r="BO15" s="20">
        <f>'TNSP stacked data'!BP9</f>
        <v>492089.44</v>
      </c>
      <c r="BP15" s="20">
        <f>'TNSP stacked data'!BQ9</f>
        <v>473034.46637333021</v>
      </c>
    </row>
    <row r="16" spans="1:68" x14ac:dyDescent="0.35">
      <c r="A16" s="21" t="s">
        <v>50</v>
      </c>
      <c r="B16" s="1">
        <f>'TNSP stacked data'!C10</f>
        <v>13007.678193463376</v>
      </c>
      <c r="C16" s="1">
        <f>'TNSP stacked data'!D10</f>
        <v>11179.87691957579</v>
      </c>
      <c r="D16" s="1">
        <f>'TNSP stacked data'!E10</f>
        <v>20220.672632264126</v>
      </c>
      <c r="E16" s="1">
        <f>'TNSP stacked data'!F10</f>
        <v>11970.899997731149</v>
      </c>
      <c r="F16" s="1">
        <f>'TNSP stacked data'!G10</f>
        <v>14492.645027010554</v>
      </c>
      <c r="G16" s="1">
        <f>'TNSP stacked data'!H10</f>
        <v>16581.000559710683</v>
      </c>
      <c r="H16" s="1">
        <f>'TNSP stacked data'!I10</f>
        <v>7991.9622808531904</v>
      </c>
      <c r="I16" s="1">
        <f>'TNSP stacked data'!J10</f>
        <v>12284.355869768257</v>
      </c>
      <c r="J16" s="1">
        <f>'TNSP stacked data'!K10</f>
        <v>13951.010513830201</v>
      </c>
      <c r="K16" s="1">
        <f>'TNSP stacked data'!L10</f>
        <v>6568.7216411679246</v>
      </c>
      <c r="L16" s="1">
        <f>'TNSP stacked data'!M10</f>
        <v>5385.1566667130528</v>
      </c>
      <c r="M16" s="1">
        <f>'TNSP stacked data'!N10</f>
        <v>10124.73587449114</v>
      </c>
      <c r="N16" s="1">
        <f>'TNSP stacked data'!O10</f>
        <v>9138.5247912073901</v>
      </c>
      <c r="O16" s="1">
        <f>'TNSP stacked data'!P10</f>
        <v>9718.546031896818</v>
      </c>
      <c r="P16" s="1">
        <f>'TNSP stacked data'!Q10</f>
        <v>10709.455</v>
      </c>
      <c r="Q16" s="1">
        <f>'TNSP stacked data'!R10</f>
        <v>4899.5571522989785</v>
      </c>
      <c r="R16" s="26"/>
      <c r="S16" s="1">
        <f>'TNSP stacked data'!T10</f>
        <v>406.76326870498417</v>
      </c>
      <c r="T16" s="1">
        <f>'TNSP stacked data'!U10</f>
        <v>836.01108666065829</v>
      </c>
      <c r="U16" s="1">
        <f>'TNSP stacked data'!V10</f>
        <v>1434.8855396629494</v>
      </c>
      <c r="V16" s="1">
        <f>'TNSP stacked data'!W10</f>
        <v>316.89119878968205</v>
      </c>
      <c r="W16" s="1">
        <f>'TNSP stacked data'!X10</f>
        <v>355.93597549845163</v>
      </c>
      <c r="X16" s="1">
        <f>'TNSP stacked data'!Y10</f>
        <v>397.4786852303738</v>
      </c>
      <c r="Y16" s="1">
        <f>'TNSP stacked data'!Z10</f>
        <v>184.86393254110732</v>
      </c>
      <c r="Z16" s="1">
        <f>'TNSP stacked data'!AA10</f>
        <v>2697.3057719845492</v>
      </c>
      <c r="AA16" s="1">
        <f>'TNSP stacked data'!AB10</f>
        <v>3177.1924381499175</v>
      </c>
      <c r="AB16" s="1">
        <f>'TNSP stacked data'!AC10</f>
        <v>1446.4304871942172</v>
      </c>
      <c r="AC16" s="1">
        <f>'TNSP stacked data'!AD10</f>
        <v>1398.1695533842087</v>
      </c>
      <c r="AD16" s="1">
        <f>'TNSP stacked data'!AE10</f>
        <v>2247.1718372194191</v>
      </c>
      <c r="AE16" s="1">
        <f>'TNSP stacked data'!AF10</f>
        <v>1986.3211152128363</v>
      </c>
      <c r="AF16" s="1">
        <f>'TNSP stacked data'!AG10</f>
        <v>1852.5494468845802</v>
      </c>
      <c r="AG16" s="20">
        <f>'TNSP stacked data'!AH10</f>
        <v>1991.6389999999999</v>
      </c>
      <c r="AH16" s="20">
        <f>'TNSP stacked data'!AI10</f>
        <v>916.19856013357651</v>
      </c>
      <c r="AI16" s="26"/>
      <c r="AJ16" s="1">
        <f>'TNSP stacked data'!AK10</f>
        <v>10111.546104556364</v>
      </c>
      <c r="AK16" s="1">
        <f>'TNSP stacked data'!AL10</f>
        <v>8775.8532906163418</v>
      </c>
      <c r="AL16" s="1">
        <f>'TNSP stacked data'!AM10</f>
        <v>16218.263074649511</v>
      </c>
      <c r="AM16" s="1">
        <f>'TNSP stacked data'!AN10</f>
        <v>10585.760332639808</v>
      </c>
      <c r="AN16" s="1">
        <f>'TNSP stacked data'!AO10</f>
        <v>12797.222510398353</v>
      </c>
      <c r="AO16" s="1">
        <f>'TNSP stacked data'!AP10</f>
        <v>14962.887296365718</v>
      </c>
      <c r="AP16" s="1">
        <f>'TNSP stacked data'!AQ10</f>
        <v>7773.5351084345666</v>
      </c>
      <c r="AQ16" s="1">
        <f>'TNSP stacked data'!AR10</f>
        <v>15977.376323995437</v>
      </c>
      <c r="AR16" s="1">
        <f>'TNSP stacked data'!AS10</f>
        <v>22830.392233362567</v>
      </c>
      <c r="AS16" s="1">
        <f>'TNSP stacked data'!AT10</f>
        <v>12107.468788935752</v>
      </c>
      <c r="AT16" s="1">
        <f>'TNSP stacked data'!AU10</f>
        <v>14624.084204485969</v>
      </c>
      <c r="AU16" s="1">
        <f>'TNSP stacked data'!AV10</f>
        <v>19954.463774606833</v>
      </c>
      <c r="AV16" s="1">
        <f>'TNSP stacked data'!AW10</f>
        <v>19267.755085564888</v>
      </c>
      <c r="AW16" s="1">
        <f>'TNSP stacked data'!AX10</f>
        <v>20093.9185997758</v>
      </c>
      <c r="AX16" s="20">
        <f>'TNSP stacked data'!AY10</f>
        <v>21475.182000000001</v>
      </c>
      <c r="AY16" s="20">
        <f>'TNSP stacked data'!AZ10</f>
        <v>9965.7693347581426</v>
      </c>
      <c r="AZ16" s="26"/>
      <c r="BA16" s="1">
        <f>'TNSP stacked data'!BB10</f>
        <v>5213.9797415742069</v>
      </c>
      <c r="BB16" s="1">
        <f>'TNSP stacked data'!BC10</f>
        <v>4398.0253368212025</v>
      </c>
      <c r="BC16" s="1">
        <f>'TNSP stacked data'!BD10</f>
        <v>8299.1329359715783</v>
      </c>
      <c r="BD16" s="1">
        <f>'TNSP stacked data'!BE10</f>
        <v>6055.8975977376322</v>
      </c>
      <c r="BE16" s="1">
        <f>'TNSP stacked data'!BF10</f>
        <v>7130.9225908881062</v>
      </c>
      <c r="BF16" s="1">
        <f>'TNSP stacked data'!BG10</f>
        <v>8032.9801903389744</v>
      </c>
      <c r="BG16" s="1">
        <f>'TNSP stacked data'!BH10</f>
        <v>4198.6708238106803</v>
      </c>
      <c r="BH16" s="1">
        <f>'TNSP stacked data'!BI10</f>
        <v>7596.5561620852268</v>
      </c>
      <c r="BI16" s="1">
        <f>'TNSP stacked data'!BJ10</f>
        <v>9820.4980241249941</v>
      </c>
      <c r="BJ16" s="1">
        <f>'TNSP stacked data'!BK10</f>
        <v>5210.7816082537247</v>
      </c>
      <c r="BK16" s="1">
        <f>'TNSP stacked data'!BL10</f>
        <v>4479.099053162271</v>
      </c>
      <c r="BL16" s="1">
        <f>'TNSP stacked data'!BM10</f>
        <v>9822.5952517438127</v>
      </c>
      <c r="BM16" s="1">
        <f>'TNSP stacked data'!BN10</f>
        <v>9441.9374219643923</v>
      </c>
      <c r="BN16" s="1">
        <f>'TNSP stacked data'!BO10</f>
        <v>8289.2112748638738</v>
      </c>
      <c r="BO16" s="20">
        <f>'TNSP stacked data'!BP10</f>
        <v>9056.8610000000008</v>
      </c>
      <c r="BP16" s="20">
        <f>'TNSP stacked data'!BQ10</f>
        <v>4068.0964108106405</v>
      </c>
    </row>
    <row r="17" spans="1:68" x14ac:dyDescent="0.35">
      <c r="A17" s="21" t="s">
        <v>51</v>
      </c>
      <c r="B17" s="1">
        <f>'TNSP stacked data'!C11</f>
        <v>-17480.323426260809</v>
      </c>
      <c r="C17" s="1">
        <f>'TNSP stacked data'!D11</f>
        <v>-19765.243692137887</v>
      </c>
      <c r="D17" s="1">
        <f>'TNSP stacked data'!E11</f>
        <v>-21996.344764136316</v>
      </c>
      <c r="E17" s="1">
        <f>'TNSP stacked data'!F11</f>
        <v>-17535.650318201675</v>
      </c>
      <c r="F17" s="1">
        <f>'TNSP stacked data'!G11</f>
        <v>-19463.748492832274</v>
      </c>
      <c r="G17" s="1">
        <f>'TNSP stacked data'!H11</f>
        <v>-20078.746330473088</v>
      </c>
      <c r="H17" s="1">
        <f>'TNSP stacked data'!I11</f>
        <v>-20943.023606773142</v>
      </c>
      <c r="I17" s="1">
        <f>'TNSP stacked data'!J11</f>
        <v>-21265.317323880401</v>
      </c>
      <c r="J17" s="1">
        <f>'TNSP stacked data'!K11</f>
        <v>-23445.453186226339</v>
      </c>
      <c r="K17" s="1">
        <f>'TNSP stacked data'!L11</f>
        <v>-24642.181403676372</v>
      </c>
      <c r="L17" s="1">
        <f>'TNSP stacked data'!M11</f>
        <v>-27586.122319283484</v>
      </c>
      <c r="M17" s="1">
        <f>'TNSP stacked data'!N11</f>
        <v>-25438.166728652563</v>
      </c>
      <c r="N17" s="1">
        <f>'TNSP stacked data'!O11</f>
        <v>-20921.991690412895</v>
      </c>
      <c r="O17" s="1">
        <f>'TNSP stacked data'!P11</f>
        <v>-20494.875967178912</v>
      </c>
      <c r="P17" s="1">
        <f>'TNSP stacked data'!Q11</f>
        <v>-21115.469000000001</v>
      </c>
      <c r="Q17" s="1">
        <f>'TNSP stacked data'!R11</f>
        <v>-21732.084427967231</v>
      </c>
      <c r="R17" s="26"/>
      <c r="S17" s="1">
        <f>'TNSP stacked data'!T11</f>
        <v>-786.82390154796644</v>
      </c>
      <c r="T17" s="1">
        <f>'TNSP stacked data'!U11</f>
        <v>-1329.1417961619402</v>
      </c>
      <c r="U17" s="1">
        <f>'TNSP stacked data'!V11</f>
        <v>-1361.5598163058689</v>
      </c>
      <c r="V17" s="1">
        <f>'TNSP stacked data'!W11</f>
        <v>-704.99931050990244</v>
      </c>
      <c r="W17" s="1">
        <f>'TNSP stacked data'!X11</f>
        <v>-718.86176482800931</v>
      </c>
      <c r="X17" s="1">
        <f>'TNSP stacked data'!Y11</f>
        <v>-738.67148280706454</v>
      </c>
      <c r="Y17" s="1">
        <f>'TNSP stacked data'!Z11</f>
        <v>-765.4410290484858</v>
      </c>
      <c r="Z17" s="1">
        <f>'TNSP stacked data'!AA11</f>
        <v>-3233.3431701524491</v>
      </c>
      <c r="AA17" s="1">
        <f>'TNSP stacked data'!AB11</f>
        <v>-3045.7624543789416</v>
      </c>
      <c r="AB17" s="1">
        <f>'TNSP stacked data'!AC11</f>
        <v>-3139.7931418700418</v>
      </c>
      <c r="AC17" s="1">
        <f>'TNSP stacked data'!AD11</f>
        <v>-3177.0100374713534</v>
      </c>
      <c r="AD17" s="1">
        <f>'TNSP stacked data'!AE11</f>
        <v>-3229.8717106839999</v>
      </c>
      <c r="AE17" s="1">
        <f>'TNSP stacked data'!AF11</f>
        <v>-3298.6679781215694</v>
      </c>
      <c r="AF17" s="1">
        <f>'TNSP stacked data'!AG11</f>
        <v>-3437.9339040858672</v>
      </c>
      <c r="AG17" s="20">
        <f>'TNSP stacked data'!AH11</f>
        <v>-3513.3440000000001</v>
      </c>
      <c r="AH17" s="20">
        <f>'TNSP stacked data'!AI11</f>
        <v>-3578.0066175082416</v>
      </c>
      <c r="AI17" s="26"/>
      <c r="AJ17" s="1">
        <f>'TNSP stacked data'!AK11</f>
        <v>-16884.270724394275</v>
      </c>
      <c r="AK17" s="1">
        <f>'TNSP stacked data'!AL11</f>
        <v>-18025.67321570843</v>
      </c>
      <c r="AL17" s="1">
        <f>'TNSP stacked data'!AM11</f>
        <v>-13097.148990530588</v>
      </c>
      <c r="AM17" s="1">
        <f>'TNSP stacked data'!AN11</f>
        <v>-17007.506935942365</v>
      </c>
      <c r="AN17" s="1">
        <f>'TNSP stacked data'!AO11</f>
        <v>-17880.334489858964</v>
      </c>
      <c r="AO17" s="1">
        <f>'TNSP stacked data'!AP11</f>
        <v>-18584.819311718187</v>
      </c>
      <c r="AP17" s="1">
        <f>'TNSP stacked data'!AQ11</f>
        <v>-20247.720469624775</v>
      </c>
      <c r="AQ17" s="1">
        <f>'TNSP stacked data'!AR11</f>
        <v>-24024.506204581387</v>
      </c>
      <c r="AR17" s="1">
        <f>'TNSP stacked data'!AS11</f>
        <v>-22788.007154421848</v>
      </c>
      <c r="AS17" s="1">
        <f>'TNSP stacked data'!AT11</f>
        <v>-26255.958822416287</v>
      </c>
      <c r="AT17" s="1">
        <f>'TNSP stacked data'!AU11</f>
        <v>-30656.699952217183</v>
      </c>
      <c r="AU17" s="1">
        <f>'TNSP stacked data'!AV11</f>
        <v>-29135.44283966512</v>
      </c>
      <c r="AV17" s="1">
        <f>'TNSP stacked data'!AW11</f>
        <v>-31734.143689400062</v>
      </c>
      <c r="AW17" s="1">
        <f>'TNSP stacked data'!AX11</f>
        <v>-37612.88014438004</v>
      </c>
      <c r="AX17" s="20">
        <f>'TNSP stacked data'!AY11</f>
        <v>-39197.783000000003</v>
      </c>
      <c r="AY17" s="20">
        <f>'TNSP stacked data'!AZ11</f>
        <v>-40246.34448752446</v>
      </c>
      <c r="AZ17" s="26"/>
      <c r="BA17" s="1">
        <f>'TNSP stacked data'!BB11</f>
        <v>-10640.431365433858</v>
      </c>
      <c r="BB17" s="1">
        <f>'TNSP stacked data'!BC11</f>
        <v>-11838.442384068729</v>
      </c>
      <c r="BC17" s="1">
        <f>'TNSP stacked data'!BD11</f>
        <v>-11749.796709143529</v>
      </c>
      <c r="BD17" s="1">
        <f>'TNSP stacked data'!BE11</f>
        <v>-19760.720559910027</v>
      </c>
      <c r="BE17" s="1">
        <f>'TNSP stacked data'!BF11</f>
        <v>-21977.159822882142</v>
      </c>
      <c r="BF17" s="1">
        <f>'TNSP stacked data'!BG11</f>
        <v>-23934.94056722345</v>
      </c>
      <c r="BG17" s="1">
        <f>'TNSP stacked data'!BH11</f>
        <v>-24766.714287912451</v>
      </c>
      <c r="BH17" s="1">
        <f>'TNSP stacked data'!BI11</f>
        <v>-24779.846829219518</v>
      </c>
      <c r="BI17" s="1">
        <f>'TNSP stacked data'!BJ11</f>
        <v>-26815.263784666167</v>
      </c>
      <c r="BJ17" s="1">
        <f>'TNSP stacked data'!BK11</f>
        <v>-31605.138285786219</v>
      </c>
      <c r="BK17" s="1">
        <f>'TNSP stacked data'!BL11</f>
        <v>-34562.841748214531</v>
      </c>
      <c r="BL17" s="1">
        <f>'TNSP stacked data'!BM11</f>
        <v>-45486.463071686514</v>
      </c>
      <c r="BM17" s="1">
        <f>'TNSP stacked data'!BN11</f>
        <v>-48029.760765796236</v>
      </c>
      <c r="BN17" s="1">
        <f>'TNSP stacked data'!BO11</f>
        <v>-44839.558673500411</v>
      </c>
      <c r="BO17" s="20">
        <f>'TNSP stacked data'!BP11</f>
        <v>-62597.694000000003</v>
      </c>
      <c r="BP17" s="20">
        <f>'TNSP stacked data'!BQ11</f>
        <v>-65617.544194222108</v>
      </c>
    </row>
    <row r="18" spans="1:68" x14ac:dyDescent="0.35">
      <c r="A18" s="21" t="s">
        <v>52</v>
      </c>
      <c r="B18" s="1">
        <f>'TNSP stacked data'!C12</f>
        <v>-4472.6452327974312</v>
      </c>
      <c r="C18" s="1">
        <f>'TNSP stacked data'!D12</f>
        <v>-8585.3667725620962</v>
      </c>
      <c r="D18" s="1">
        <f>'TNSP stacked data'!E12</f>
        <v>-1775.6721318721925</v>
      </c>
      <c r="E18" s="1">
        <f>'TNSP stacked data'!F12</f>
        <v>-5564.7503204705281</v>
      </c>
      <c r="F18" s="1">
        <f>'TNSP stacked data'!G12</f>
        <v>-4971.1034658217168</v>
      </c>
      <c r="G18" s="1">
        <f>'TNSP stacked data'!H12</f>
        <v>-3497.7457707624053</v>
      </c>
      <c r="H18" s="1">
        <f>'TNSP stacked data'!I12</f>
        <v>-12951.061325919951</v>
      </c>
      <c r="I18" s="1">
        <f>'TNSP stacked data'!J12</f>
        <v>-8980.9614541121446</v>
      </c>
      <c r="J18" s="1">
        <f>'TNSP stacked data'!K12</f>
        <v>-9494.4426723961387</v>
      </c>
      <c r="K18" s="1">
        <f>'TNSP stacked data'!L12</f>
        <v>-18073.459762508446</v>
      </c>
      <c r="L18" s="1">
        <f>'TNSP stacked data'!M12</f>
        <v>-22200.96565257043</v>
      </c>
      <c r="M18" s="1">
        <f>'TNSP stacked data'!N12</f>
        <v>-15313.430854161423</v>
      </c>
      <c r="N18" s="1">
        <f>'TNSP stacked data'!O12</f>
        <v>-11783.466899205505</v>
      </c>
      <c r="O18" s="1">
        <f>'TNSP stacked data'!P12</f>
        <v>-10776.329935282094</v>
      </c>
      <c r="P18" s="1">
        <f>'TNSP stacked data'!Q12</f>
        <v>-10406.014000000001</v>
      </c>
      <c r="Q18" s="1">
        <f>'TNSP stacked data'!R12</f>
        <v>-16832.527275668253</v>
      </c>
      <c r="R18" s="26"/>
      <c r="S18" s="1">
        <f>'TNSP stacked data'!T12</f>
        <v>-380.06063284298227</v>
      </c>
      <c r="T18" s="1">
        <f>'TNSP stacked data'!U12</f>
        <v>-493.1307095012819</v>
      </c>
      <c r="U18" s="1">
        <f>'TNSP stacked data'!V12</f>
        <v>73.325723357080506</v>
      </c>
      <c r="V18" s="1">
        <f>'TNSP stacked data'!W12</f>
        <v>-388.10811172022045</v>
      </c>
      <c r="W18" s="1">
        <f>'TNSP stacked data'!X12</f>
        <v>-362.92578932955769</v>
      </c>
      <c r="X18" s="1">
        <f>'TNSP stacked data'!Y12</f>
        <v>-341.19279757669074</v>
      </c>
      <c r="Y18" s="1">
        <f>'TNSP stacked data'!Z12</f>
        <v>-580.57709650737843</v>
      </c>
      <c r="Z18" s="1">
        <f>'TNSP stacked data'!AA12</f>
        <v>-536.03739816789982</v>
      </c>
      <c r="AA18" s="1">
        <f>'TNSP stacked data'!AB12</f>
        <v>131.42998377097592</v>
      </c>
      <c r="AB18" s="1">
        <f>'TNSP stacked data'!AC12</f>
        <v>-1693.3626546758246</v>
      </c>
      <c r="AC18" s="1">
        <f>'TNSP stacked data'!AD12</f>
        <v>-1778.8404840871447</v>
      </c>
      <c r="AD18" s="1">
        <f>'TNSP stacked data'!AE12</f>
        <v>-982.69987346458083</v>
      </c>
      <c r="AE18" s="1">
        <f>'TNSP stacked data'!AF12</f>
        <v>-1312.3468629087331</v>
      </c>
      <c r="AF18" s="1">
        <f>'TNSP stacked data'!AG12</f>
        <v>-1585.384457201287</v>
      </c>
      <c r="AG18" s="20">
        <f>'TNSP stacked data'!AH12</f>
        <v>-1521.7050000000002</v>
      </c>
      <c r="AH18" s="20">
        <f>'TNSP stacked data'!AI12</f>
        <v>-2661.8080573746652</v>
      </c>
      <c r="AI18" s="26"/>
      <c r="AJ18" s="1">
        <f>'TNSP stacked data'!AK12</f>
        <v>-6772.7246198379107</v>
      </c>
      <c r="AK18" s="1">
        <f>'TNSP stacked data'!AL12</f>
        <v>-9249.8199250920879</v>
      </c>
      <c r="AL18" s="1">
        <f>'TNSP stacked data'!AM12</f>
        <v>3121.1140841189208</v>
      </c>
      <c r="AM18" s="1">
        <f>'TNSP stacked data'!AN12</f>
        <v>-6421.7466033025576</v>
      </c>
      <c r="AN18" s="1">
        <f>'TNSP stacked data'!AO12</f>
        <v>-5083.1119794606147</v>
      </c>
      <c r="AO18" s="1">
        <f>'TNSP stacked data'!AP12</f>
        <v>-3621.9320153524704</v>
      </c>
      <c r="AP18" s="1">
        <f>'TNSP stacked data'!AQ12</f>
        <v>-12474.185361190208</v>
      </c>
      <c r="AQ18" s="1">
        <f>'TNSP stacked data'!AR12</f>
        <v>-8047.1298805859542</v>
      </c>
      <c r="AR18" s="1">
        <f>'TNSP stacked data'!AS12</f>
        <v>42.385078940718813</v>
      </c>
      <c r="AS18" s="1">
        <f>'TNSP stacked data'!AT12</f>
        <v>-14148.490033480535</v>
      </c>
      <c r="AT18" s="1">
        <f>'TNSP stacked data'!AU12</f>
        <v>-16032.615747731214</v>
      </c>
      <c r="AU18" s="1">
        <f>'TNSP stacked data'!AV12</f>
        <v>-9180.9790650582872</v>
      </c>
      <c r="AV18" s="1">
        <f>'TNSP stacked data'!AW12</f>
        <v>-12466.388603835174</v>
      </c>
      <c r="AW18" s="1">
        <f>'TNSP stacked data'!AX12</f>
        <v>-17518.961544604241</v>
      </c>
      <c r="AX18" s="20">
        <f>'TNSP stacked data'!AY12</f>
        <v>-17722.601000000002</v>
      </c>
      <c r="AY18" s="20">
        <f>'TNSP stacked data'!AZ12</f>
        <v>-30280.575152766316</v>
      </c>
      <c r="AZ18" s="26"/>
      <c r="BA18" s="1">
        <f>'TNSP stacked data'!BB12</f>
        <v>-5426.4516238596507</v>
      </c>
      <c r="BB18" s="1">
        <f>'TNSP stacked data'!BC12</f>
        <v>-7440.4170472475289</v>
      </c>
      <c r="BC18" s="1">
        <f>'TNSP stacked data'!BD12</f>
        <v>-3450.6637731719502</v>
      </c>
      <c r="BD18" s="1">
        <f>'TNSP stacked data'!BE12</f>
        <v>-13704.822962172391</v>
      </c>
      <c r="BE18" s="1">
        <f>'TNSP stacked data'!BF12</f>
        <v>-14846.237231994037</v>
      </c>
      <c r="BF18" s="1">
        <f>'TNSP stacked data'!BG12</f>
        <v>-15901.960376884475</v>
      </c>
      <c r="BG18" s="1">
        <f>'TNSP stacked data'!BH12</f>
        <v>-20568.043464101764</v>
      </c>
      <c r="BH18" s="1">
        <f>'TNSP stacked data'!BI12</f>
        <v>-17183.290667134293</v>
      </c>
      <c r="BI18" s="1">
        <f>'TNSP stacked data'!BJ12</f>
        <v>-16994.765760541173</v>
      </c>
      <c r="BJ18" s="1">
        <f>'TNSP stacked data'!BK12</f>
        <v>-26394.356677532494</v>
      </c>
      <c r="BK18" s="1">
        <f>'TNSP stacked data'!BL12</f>
        <v>-30083.74269505226</v>
      </c>
      <c r="BL18" s="1">
        <f>'TNSP stacked data'!BM12</f>
        <v>-35663.867819942701</v>
      </c>
      <c r="BM18" s="1">
        <f>'TNSP stacked data'!BN12</f>
        <v>-38587.823343831842</v>
      </c>
      <c r="BN18" s="1">
        <f>'TNSP stacked data'!BO12</f>
        <v>-36550.347398636535</v>
      </c>
      <c r="BO18" s="20">
        <f>'TNSP stacked data'!BP12</f>
        <v>-53540.832999999999</v>
      </c>
      <c r="BP18" s="20">
        <f>'TNSP stacked data'!BQ12</f>
        <v>-61549.447783411466</v>
      </c>
    </row>
    <row r="19" spans="1:68" x14ac:dyDescent="0.35">
      <c r="A19" s="21" t="s">
        <v>53</v>
      </c>
      <c r="B19" s="1">
        <f>'TNSP stacked data'!C13</f>
        <v>27399.068075858173</v>
      </c>
      <c r="C19" s="1">
        <f>'TNSP stacked data'!D13</f>
        <v>26323.771395642139</v>
      </c>
      <c r="D19" s="1">
        <f>'TNSP stacked data'!E13</f>
        <v>10477.991042852436</v>
      </c>
      <c r="E19" s="1">
        <f>'TNSP stacked data'!F13</f>
        <v>21952.589472715597</v>
      </c>
      <c r="F19" s="1">
        <f>'TNSP stacked data'!G13</f>
        <v>593.28619690301878</v>
      </c>
      <c r="G19" s="1">
        <f>'TNSP stacked data'!H13</f>
        <v>10419.759829698283</v>
      </c>
      <c r="H19" s="1">
        <f>'TNSP stacked data'!I13</f>
        <v>-518.10896839854968</v>
      </c>
      <c r="I19" s="1">
        <f>'TNSP stacked data'!J13</f>
        <v>-5758.1955581347484</v>
      </c>
      <c r="J19" s="1">
        <f>'TNSP stacked data'!K13</f>
        <v>27239.584329299301</v>
      </c>
      <c r="K19" s="1">
        <f>'TNSP stacked data'!L13</f>
        <v>16707.958510527573</v>
      </c>
      <c r="L19" s="1">
        <f>'TNSP stacked data'!M13</f>
        <v>7382.428181982672</v>
      </c>
      <c r="M19" s="1">
        <f>'TNSP stacked data'!N13</f>
        <v>33948.906872632084</v>
      </c>
      <c r="N19" s="1">
        <f>'TNSP stacked data'!O13</f>
        <v>60167.689490520992</v>
      </c>
      <c r="O19" s="1">
        <f>'TNSP stacked data'!P13</f>
        <v>47932.203209091196</v>
      </c>
      <c r="P19" s="1">
        <f>'TNSP stacked data'!Q13</f>
        <v>1760.2940000000001</v>
      </c>
      <c r="Q19" s="1">
        <f>'TNSP stacked data'!R13</f>
        <v>14274.259140782697</v>
      </c>
      <c r="R19" s="26"/>
      <c r="S19" s="1">
        <f>'TNSP stacked data'!T13</f>
        <v>21065.890853037832</v>
      </c>
      <c r="T19" s="1">
        <f>'TNSP stacked data'!U13</f>
        <v>0</v>
      </c>
      <c r="U19" s="1">
        <f>'TNSP stacked data'!V13</f>
        <v>-21051.901244489371</v>
      </c>
      <c r="V19" s="1">
        <f>'TNSP stacked data'!W13</f>
        <v>-137.54684756742975</v>
      </c>
      <c r="W19" s="1">
        <f>'TNSP stacked data'!X13</f>
        <v>-36.996805393090185</v>
      </c>
      <c r="X19" s="1">
        <f>'TNSP stacked data'!Y13</f>
        <v>83.11600572332425</v>
      </c>
      <c r="Y19" s="1">
        <f>'TNSP stacked data'!Z13</f>
        <v>96698.63197995213</v>
      </c>
      <c r="Z19" s="1">
        <f>'TNSP stacked data'!AA13</f>
        <v>1188.3007343041168</v>
      </c>
      <c r="AA19" s="1">
        <f>'TNSP stacked data'!AB13</f>
        <v>186.14000108023328</v>
      </c>
      <c r="AB19" s="1">
        <f>'TNSP stacked data'!AC13</f>
        <v>18.534043454921914</v>
      </c>
      <c r="AC19" s="1">
        <f>'TNSP stacked data'!AD13</f>
        <v>-14.984091599375304</v>
      </c>
      <c r="AD19" s="1">
        <f>'TNSP stacked data'!AE13</f>
        <v>-35.615218916706496</v>
      </c>
      <c r="AE19" s="1">
        <f>'TNSP stacked data'!AF13</f>
        <v>880.53967058753381</v>
      </c>
      <c r="AF19" s="1">
        <f>'TNSP stacked data'!AG13</f>
        <v>5962.3549330292844</v>
      </c>
      <c r="AG19" s="20">
        <f>'TNSP stacked data'!AH13</f>
        <v>-155.94499999999999</v>
      </c>
      <c r="AH19" s="20">
        <f>'TNSP stacked data'!AI13</f>
        <v>4582.650137347935</v>
      </c>
      <c r="AI19" s="26"/>
      <c r="AJ19" s="1">
        <f>'TNSP stacked data'!AK13</f>
        <v>28090.4776145982</v>
      </c>
      <c r="AK19" s="1">
        <f>'TNSP stacked data'!AL13</f>
        <v>31323.303109478897</v>
      </c>
      <c r="AL19" s="1">
        <f>'TNSP stacked data'!AM13</f>
        <v>43812.602752513878</v>
      </c>
      <c r="AM19" s="1">
        <f>'TNSP stacked data'!AN13</f>
        <v>20655.301655398343</v>
      </c>
      <c r="AN19" s="1">
        <f>'TNSP stacked data'!AO13</f>
        <v>9213.4060591435591</v>
      </c>
      <c r="AO19" s="1">
        <f>'TNSP stacked data'!AP13</f>
        <v>48582.242217249463</v>
      </c>
      <c r="AP19" s="1">
        <f>'TNSP stacked data'!AQ13</f>
        <v>163198.84501638974</v>
      </c>
      <c r="AQ19" s="1">
        <f>'TNSP stacked data'!AR13</f>
        <v>144478.3963909061</v>
      </c>
      <c r="AR19" s="1">
        <f>'TNSP stacked data'!AS13</f>
        <v>129514.69680737634</v>
      </c>
      <c r="AS19" s="1">
        <f>'TNSP stacked data'!AT13</f>
        <v>34016.108559527369</v>
      </c>
      <c r="AT19" s="1">
        <f>'TNSP stacked data'!AU13</f>
        <v>76074.822291866178</v>
      </c>
      <c r="AU19" s="1">
        <f>'TNSP stacked data'!AV13</f>
        <v>76678.327745916919</v>
      </c>
      <c r="AV19" s="1">
        <f>'TNSP stacked data'!AW13</f>
        <v>84595.710758357003</v>
      </c>
      <c r="AW19" s="1">
        <f>'TNSP stacked data'!AX13</f>
        <v>58081.999115816623</v>
      </c>
      <c r="AX19" s="20">
        <f>'TNSP stacked data'!AY13</f>
        <v>12147.018</v>
      </c>
      <c r="AY19" s="20">
        <f>'TNSP stacked data'!AZ13</f>
        <v>20789.416812760232</v>
      </c>
      <c r="AZ19" s="26"/>
      <c r="BA19" s="1">
        <f>'TNSP stacked data'!BB13</f>
        <v>11196.400650499199</v>
      </c>
      <c r="BB19" s="1">
        <f>'TNSP stacked data'!BC13</f>
        <v>22541.993325742311</v>
      </c>
      <c r="BC19" s="1">
        <f>'TNSP stacked data'!BD13</f>
        <v>53319.991278091657</v>
      </c>
      <c r="BD19" s="1">
        <f>'TNSP stacked data'!BE13</f>
        <v>14664.062965318593</v>
      </c>
      <c r="BE19" s="1">
        <f>'TNSP stacked data'!BF13</f>
        <v>10579.943621409999</v>
      </c>
      <c r="BF19" s="1">
        <f>'TNSP stacked data'!BG13</f>
        <v>38008.560274131232</v>
      </c>
      <c r="BG19" s="1">
        <f>'TNSP stacked data'!BH13</f>
        <v>56322.831831440795</v>
      </c>
      <c r="BH19" s="1">
        <f>'TNSP stacked data'!BI13</f>
        <v>53102.537217384313</v>
      </c>
      <c r="BI19" s="1">
        <f>'TNSP stacked data'!BJ13</f>
        <v>75257.579684116674</v>
      </c>
      <c r="BJ19" s="1">
        <f>'TNSP stacked data'!BK13</f>
        <v>46127.175207561493</v>
      </c>
      <c r="BK19" s="1">
        <f>'TNSP stacked data'!BL13</f>
        <v>60899.893036240857</v>
      </c>
      <c r="BL19" s="1">
        <f>'TNSP stacked data'!BM13</f>
        <v>50236.379376022858</v>
      </c>
      <c r="BM19" s="1">
        <f>'TNSP stacked data'!BN13</f>
        <v>46672.973939259144</v>
      </c>
      <c r="BN19" s="1">
        <f>'TNSP stacked data'!BO13</f>
        <v>64885.145330909851</v>
      </c>
      <c r="BO19" s="20">
        <f>'TNSP stacked data'!BP13</f>
        <v>35507.093999999997</v>
      </c>
      <c r="BP19" s="20">
        <f>'TNSP stacked data'!BQ13</f>
        <v>38104.423118695784</v>
      </c>
    </row>
    <row r="20" spans="1:68" x14ac:dyDescent="0.35">
      <c r="A20" s="21" t="s">
        <v>54</v>
      </c>
      <c r="B20" s="1">
        <f>'TNSP stacked data'!C14</f>
        <v>0</v>
      </c>
      <c r="C20" s="1">
        <f>'TNSP stacked data'!D14</f>
        <v>0</v>
      </c>
      <c r="D20" s="1">
        <f>'TNSP stacked data'!E14</f>
        <v>0</v>
      </c>
      <c r="E20" s="1">
        <f>'TNSP stacked data'!F14</f>
        <v>0</v>
      </c>
      <c r="F20" s="1">
        <f>'TNSP stacked data'!G14</f>
        <v>0</v>
      </c>
      <c r="G20" s="1">
        <f>'TNSP stacked data'!H14</f>
        <v>0</v>
      </c>
      <c r="H20" s="1">
        <f>'TNSP stacked data'!I14</f>
        <v>0</v>
      </c>
      <c r="I20" s="1">
        <f>'TNSP stacked data'!J14</f>
        <v>0</v>
      </c>
      <c r="J20" s="1">
        <f>'TNSP stacked data'!K14</f>
        <v>0</v>
      </c>
      <c r="K20" s="1">
        <f>'TNSP stacked data'!L14</f>
        <v>0</v>
      </c>
      <c r="L20" s="1">
        <f>'TNSP stacked data'!M14</f>
        <v>0</v>
      </c>
      <c r="M20" s="1">
        <f>'TNSP stacked data'!N14</f>
        <v>0</v>
      </c>
      <c r="N20" s="1">
        <f>'TNSP stacked data'!O14</f>
        <v>0</v>
      </c>
      <c r="O20" s="1">
        <f>'TNSP stacked data'!P14</f>
        <v>0</v>
      </c>
      <c r="P20" s="1">
        <f>'TNSP stacked data'!Q14</f>
        <v>-3518.7109999999998</v>
      </c>
      <c r="Q20" s="1">
        <f>'TNSP stacked data'!R14</f>
        <v>-1447.7546029810701</v>
      </c>
      <c r="R20" s="26"/>
      <c r="S20" s="1">
        <f>'TNSP stacked data'!T14</f>
        <v>0</v>
      </c>
      <c r="T20" s="1">
        <f>'TNSP stacked data'!U14</f>
        <v>0</v>
      </c>
      <c r="U20" s="1">
        <f>'TNSP stacked data'!V14</f>
        <v>0</v>
      </c>
      <c r="V20" s="1">
        <f>'TNSP stacked data'!W14</f>
        <v>0</v>
      </c>
      <c r="W20" s="1">
        <f>'TNSP stacked data'!X14</f>
        <v>0</v>
      </c>
      <c r="X20" s="1">
        <f>'TNSP stacked data'!Y14</f>
        <v>0</v>
      </c>
      <c r="Y20" s="1">
        <f>'TNSP stacked data'!Z14</f>
        <v>0</v>
      </c>
      <c r="Z20" s="1">
        <f>'TNSP stacked data'!AA14</f>
        <v>0</v>
      </c>
      <c r="AA20" s="1">
        <f>'TNSP stacked data'!AB14</f>
        <v>0</v>
      </c>
      <c r="AB20" s="1">
        <f>'TNSP stacked data'!AC14</f>
        <v>0</v>
      </c>
      <c r="AC20" s="1">
        <f>'TNSP stacked data'!AD14</f>
        <v>0</v>
      </c>
      <c r="AD20" s="1">
        <f>'TNSP stacked data'!AE14</f>
        <v>0</v>
      </c>
      <c r="AE20" s="1">
        <f>'TNSP stacked data'!AF14</f>
        <v>0</v>
      </c>
      <c r="AF20" s="1">
        <f>'TNSP stacked data'!AG14</f>
        <v>0</v>
      </c>
      <c r="AG20" s="20">
        <f>'TNSP stacked data'!AH14</f>
        <v>0</v>
      </c>
      <c r="AH20" s="20">
        <f>'TNSP stacked data'!AI14</f>
        <v>0</v>
      </c>
      <c r="AI20" s="26"/>
      <c r="AJ20" s="1">
        <f>'TNSP stacked data'!AK14</f>
        <v>0</v>
      </c>
      <c r="AK20" s="1">
        <f>'TNSP stacked data'!AL14</f>
        <v>0</v>
      </c>
      <c r="AL20" s="1">
        <f>'TNSP stacked data'!AM14</f>
        <v>0</v>
      </c>
      <c r="AM20" s="1">
        <f>'TNSP stacked data'!AN14</f>
        <v>0</v>
      </c>
      <c r="AN20" s="1">
        <f>'TNSP stacked data'!AO14</f>
        <v>0</v>
      </c>
      <c r="AO20" s="1">
        <f>'TNSP stacked data'!AP14</f>
        <v>0</v>
      </c>
      <c r="AP20" s="1">
        <f>'TNSP stacked data'!AQ14</f>
        <v>0</v>
      </c>
      <c r="AQ20" s="1">
        <f>'TNSP stacked data'!AR14</f>
        <v>0</v>
      </c>
      <c r="AR20" s="1">
        <f>'TNSP stacked data'!AS14</f>
        <v>0</v>
      </c>
      <c r="AS20" s="1">
        <f>'TNSP stacked data'!AT14</f>
        <v>0</v>
      </c>
      <c r="AT20" s="1">
        <f>'TNSP stacked data'!AU14</f>
        <v>-2904.41219</v>
      </c>
      <c r="AU20" s="1">
        <f>'TNSP stacked data'!AV14</f>
        <v>-754.28727714310537</v>
      </c>
      <c r="AV20" s="1">
        <f>'TNSP stacked data'!AW14</f>
        <v>0</v>
      </c>
      <c r="AW20" s="1">
        <f>'TNSP stacked data'!AX14</f>
        <v>-8.9313577355964178</v>
      </c>
      <c r="AX20" s="20">
        <f>'TNSP stacked data'!AY14</f>
        <v>-2432.2730000000001</v>
      </c>
      <c r="AY20" s="20">
        <f>'TNSP stacked data'!AZ14</f>
        <v>-2594.4836833064674</v>
      </c>
      <c r="AZ20" s="26"/>
      <c r="BA20" s="1">
        <f>'TNSP stacked data'!BB14</f>
        <v>0</v>
      </c>
      <c r="BB20" s="1">
        <f>'TNSP stacked data'!BC14</f>
        <v>0</v>
      </c>
      <c r="BC20" s="1">
        <f>'TNSP stacked data'!BD14</f>
        <v>0</v>
      </c>
      <c r="BD20" s="1">
        <f>'TNSP stacked data'!BE14</f>
        <v>0</v>
      </c>
      <c r="BE20" s="1">
        <f>'TNSP stacked data'!BF14</f>
        <v>0</v>
      </c>
      <c r="BF20" s="1">
        <f>'TNSP stacked data'!BG14</f>
        <v>-1408.0405790420002</v>
      </c>
      <c r="BG20" s="1">
        <f>'TNSP stacked data'!BH14</f>
        <v>0</v>
      </c>
      <c r="BH20" s="1">
        <f>'TNSP stacked data'!BI14</f>
        <v>0</v>
      </c>
      <c r="BI20" s="1">
        <f>'TNSP stacked data'!BJ14</f>
        <v>-60.661000000000001</v>
      </c>
      <c r="BJ20" s="1">
        <f>'TNSP stacked data'!BK14</f>
        <v>0</v>
      </c>
      <c r="BK20" s="1">
        <f>'TNSP stacked data'!BL14</f>
        <v>-87.223530000000011</v>
      </c>
      <c r="BL20" s="1">
        <f>'TNSP stacked data'!BM14</f>
        <v>-130.11720336033594</v>
      </c>
      <c r="BM20" s="1">
        <f>'TNSP stacked data'!BN14</f>
        <v>-116.74726848590156</v>
      </c>
      <c r="BN20" s="1">
        <f>'TNSP stacked data'!BO14</f>
        <v>-855.64916480646173</v>
      </c>
      <c r="BO20" s="20">
        <f>'TNSP stacked data'!BP14</f>
        <v>-1021.235</v>
      </c>
      <c r="BP20" s="20">
        <f>'TNSP stacked data'!BQ14</f>
        <v>-3160.6114837124665</v>
      </c>
    </row>
    <row r="21" spans="1:68" x14ac:dyDescent="0.35">
      <c r="A21" s="21" t="s">
        <v>55</v>
      </c>
      <c r="B21" s="1">
        <f>'TNSP stacked data'!C15</f>
        <v>458979.27137393568</v>
      </c>
      <c r="C21" s="1">
        <f>'TNSP stacked data'!D15</f>
        <v>476717.67599701579</v>
      </c>
      <c r="D21" s="1">
        <f>'TNSP stacked data'!E15</f>
        <v>485419.99490799604</v>
      </c>
      <c r="E21" s="1">
        <f>'TNSP stacked data'!F15</f>
        <v>501807.834060241</v>
      </c>
      <c r="F21" s="1">
        <f>'TNSP stacked data'!G15</f>
        <v>497430.01679132238</v>
      </c>
      <c r="G21" s="1">
        <f>'TNSP stacked data'!H15</f>
        <v>504352.03085025813</v>
      </c>
      <c r="H21" s="1">
        <f>'TNSP stacked data'!I15</f>
        <v>490882.86055593973</v>
      </c>
      <c r="I21" s="1">
        <f>'TNSP stacked data'!J15</f>
        <v>476143.70354369277</v>
      </c>
      <c r="J21" s="1">
        <f>'TNSP stacked data'!K15</f>
        <v>493888.84520059614</v>
      </c>
      <c r="K21" s="1">
        <f>'TNSP stacked data'!L15</f>
        <v>492523.34394861502</v>
      </c>
      <c r="L21" s="1">
        <f>'TNSP stacked data'!M15</f>
        <v>477704.80647802737</v>
      </c>
      <c r="M21" s="1">
        <f>'TNSP stacked data'!N15</f>
        <v>496340.28249649802</v>
      </c>
      <c r="N21" s="1">
        <f>'TNSP stacked data'!O15</f>
        <v>544724.50508781348</v>
      </c>
      <c r="O21" s="1">
        <f>'TNSP stacked data'!P15</f>
        <v>581880.37836162257</v>
      </c>
      <c r="P21" s="1">
        <f>'TNSP stacked data'!Q15</f>
        <v>569715.94700000004</v>
      </c>
      <c r="Q21" s="1">
        <f>'TNSP stacked data'!R15</f>
        <v>565709.92520387506</v>
      </c>
      <c r="R21" s="26"/>
      <c r="S21" s="1">
        <f>'TNSP stacked data'!T15</f>
        <v>34321.644341555126</v>
      </c>
      <c r="T21" s="1">
        <f>'TNSP stacked data'!U15</f>
        <v>33828.513632053851</v>
      </c>
      <c r="U21" s="1">
        <f>'TNSP stacked data'!V15</f>
        <v>12849.938110921548</v>
      </c>
      <c r="V21" s="1">
        <f>'TNSP stacked data'!W15</f>
        <v>12324.283151633899</v>
      </c>
      <c r="W21" s="1">
        <f>'TNSP stacked data'!X15</f>
        <v>11924.360556911255</v>
      </c>
      <c r="X21" s="1">
        <f>'TNSP stacked data'!Y15</f>
        <v>11666.283765057889</v>
      </c>
      <c r="Y21" s="1">
        <f>'TNSP stacked data'!Z15</f>
        <v>107784.33864850264</v>
      </c>
      <c r="Z21" s="1">
        <f>'TNSP stacked data'!AA15</f>
        <v>108436.60198463884</v>
      </c>
      <c r="AA21" s="1">
        <f>'TNSP stacked data'!AB15</f>
        <v>108754.17196949002</v>
      </c>
      <c r="AB21" s="1">
        <f>'TNSP stacked data'!AC15</f>
        <v>107079.34335826912</v>
      </c>
      <c r="AC21" s="1">
        <f>'TNSP stacked data'!AD15</f>
        <v>105285.51878258261</v>
      </c>
      <c r="AD21" s="1">
        <f>'TNSP stacked data'!AE15</f>
        <v>104267.20369020132</v>
      </c>
      <c r="AE21" s="1">
        <f>'TNSP stacked data'!AF15</f>
        <v>103835.39649788015</v>
      </c>
      <c r="AF21" s="1">
        <f>'TNSP stacked data'!AG15</f>
        <v>108212.36697370811</v>
      </c>
      <c r="AG21" s="20">
        <f>'TNSP stacked data'!AH15</f>
        <v>106534.717</v>
      </c>
      <c r="AH21" s="20">
        <f>'TNSP stacked data'!AI15</f>
        <v>108455.55837457518</v>
      </c>
      <c r="AI21" s="26"/>
      <c r="AJ21" s="1">
        <f>'TNSP stacked data'!AK15</f>
        <v>360284.35536341148</v>
      </c>
      <c r="AK21" s="1">
        <f>'TNSP stacked data'!AL15</f>
        <v>382357.83854779822</v>
      </c>
      <c r="AL21" s="1">
        <f>'TNSP stacked data'!AM15</f>
        <v>429291.55538443103</v>
      </c>
      <c r="AM21" s="1">
        <f>'TNSP stacked data'!AN15</f>
        <v>443525.11043652688</v>
      </c>
      <c r="AN21" s="1">
        <f>'TNSP stacked data'!AO15</f>
        <v>447655.40451620979</v>
      </c>
      <c r="AO21" s="1">
        <f>'TNSP stacked data'!AP15</f>
        <v>492615.71471810678</v>
      </c>
      <c r="AP21" s="1">
        <f>'TNSP stacked data'!AQ15</f>
        <v>643340.37437330629</v>
      </c>
      <c r="AQ21" s="1">
        <f>'TNSP stacked data'!AR15</f>
        <v>779771.64088362653</v>
      </c>
      <c r="AR21" s="1">
        <f>'TNSP stacked data'!AS15</f>
        <v>910386.34076994355</v>
      </c>
      <c r="AS21" s="1">
        <f>'TNSP stacked data'!AT15</f>
        <v>930253.95929599053</v>
      </c>
      <c r="AT21" s="1">
        <f>'TNSP stacked data'!AU15</f>
        <v>987391.75395918952</v>
      </c>
      <c r="AU21" s="1">
        <f>'TNSP stacked data'!AV15</f>
        <v>1054134.8153629049</v>
      </c>
      <c r="AV21" s="1">
        <f>'TNSP stacked data'!AW15</f>
        <v>1126264.1375174266</v>
      </c>
      <c r="AW21" s="1">
        <f>'TNSP stacked data'!AX15</f>
        <v>1166818.2437309034</v>
      </c>
      <c r="AX21" s="20">
        <f>'TNSP stacked data'!AY15</f>
        <v>1158810.388</v>
      </c>
      <c r="AY21" s="20">
        <f>'TNSP stacked data'!AZ15</f>
        <v>1146724.7457392619</v>
      </c>
      <c r="AZ21" s="26"/>
      <c r="BA21" s="1">
        <f>'TNSP stacked data'!BB15</f>
        <v>180556.76990895681</v>
      </c>
      <c r="BB21" s="1">
        <f>'TNSP stacked data'!BC15</f>
        <v>195658.34618745151</v>
      </c>
      <c r="BC21" s="1">
        <f>'TNSP stacked data'!BD15</f>
        <v>245527.67369237129</v>
      </c>
      <c r="BD21" s="1">
        <f>'TNSP stacked data'!BE15</f>
        <v>246486.91369551749</v>
      </c>
      <c r="BE21" s="1">
        <f>'TNSP stacked data'!BF15</f>
        <v>242220.62008493341</v>
      </c>
      <c r="BF21" s="1">
        <f>'TNSP stacked data'!BG15</f>
        <v>262919.17940313817</v>
      </c>
      <c r="BG21" s="1">
        <f>'TNSP stacked data'!BH15</f>
        <v>298673.96777047735</v>
      </c>
      <c r="BH21" s="1">
        <f>'TNSP stacked data'!BI15</f>
        <v>334593.21432072733</v>
      </c>
      <c r="BI21" s="1">
        <f>'TNSP stacked data'!BJ15</f>
        <v>391737.74924430286</v>
      </c>
      <c r="BJ21" s="1">
        <f>'TNSP stacked data'!BK15</f>
        <v>411470.56777433166</v>
      </c>
      <c r="BK21" s="1">
        <f>'TNSP stacked data'!BL15</f>
        <v>442199.49427645619</v>
      </c>
      <c r="BL21" s="1">
        <f>'TNSP stacked data'!BM15</f>
        <v>456641.88862917596</v>
      </c>
      <c r="BM21" s="1">
        <f>'TNSP stacked data'!BN15</f>
        <v>464610.29195611743</v>
      </c>
      <c r="BN21" s="1">
        <f>'TNSP stacked data'!BO15</f>
        <v>492089.44072358427</v>
      </c>
      <c r="BO21" s="20">
        <f>'TNSP stacked data'!BP15</f>
        <v>473034.46600000001</v>
      </c>
      <c r="BP21" s="20">
        <f>'TNSP stacked data'!BQ15</f>
        <v>446428.83022490202</v>
      </c>
    </row>
    <row r="22" spans="1:68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AG22" s="19"/>
      <c r="AH22" s="19"/>
    </row>
    <row r="23" spans="1:68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G23" s="19"/>
      <c r="AH23" s="19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68" x14ac:dyDescent="0.35">
      <c r="A24" s="24" t="s">
        <v>62</v>
      </c>
      <c r="B24" s="1">
        <f>B15</f>
        <v>436052.84853087494</v>
      </c>
      <c r="C24" s="1">
        <f t="shared" ref="C24:I24" si="10">C15</f>
        <v>458979.27137393574</v>
      </c>
      <c r="D24" s="1">
        <f t="shared" si="10"/>
        <v>476717.67599701579</v>
      </c>
      <c r="E24" s="1">
        <f t="shared" si="10"/>
        <v>485419.99490799592</v>
      </c>
      <c r="F24" s="1">
        <f t="shared" si="10"/>
        <v>501807.834060241</v>
      </c>
      <c r="G24" s="1">
        <f t="shared" si="10"/>
        <v>497430.01679132233</v>
      </c>
      <c r="H24" s="1">
        <f t="shared" si="10"/>
        <v>504352.03085025819</v>
      </c>
      <c r="I24" s="1">
        <f t="shared" si="10"/>
        <v>490882.86055593973</v>
      </c>
      <c r="J24" s="1">
        <f t="shared" ref="J24:K24" si="11">J15</f>
        <v>476143.703543693</v>
      </c>
      <c r="K24" s="1">
        <f t="shared" si="11"/>
        <v>493888.84520059591</v>
      </c>
      <c r="L24" s="1">
        <f t="shared" ref="L24" si="12">L15</f>
        <v>492523.34394861507</v>
      </c>
      <c r="M24" s="1">
        <f>M15</f>
        <v>477704.80647802737</v>
      </c>
      <c r="N24" s="1">
        <f>N15</f>
        <v>496340.28249649802</v>
      </c>
      <c r="O24" s="1">
        <f>O15</f>
        <v>544724.50508781348</v>
      </c>
      <c r="P24" s="20">
        <f>P15</f>
        <v>581880.37800000003</v>
      </c>
      <c r="Q24" s="20">
        <f>Q15</f>
        <v>569715.94794174167</v>
      </c>
      <c r="S24" s="1">
        <f>S15</f>
        <v>13635.814121360278</v>
      </c>
      <c r="T24" s="1">
        <f t="shared" ref="T24:Z24" si="13">T15</f>
        <v>34321.644341555126</v>
      </c>
      <c r="U24" s="1">
        <f t="shared" si="13"/>
        <v>33828.513632053844</v>
      </c>
      <c r="V24" s="1">
        <f t="shared" si="13"/>
        <v>12849.93811092155</v>
      </c>
      <c r="W24" s="1">
        <f t="shared" si="13"/>
        <v>12324.283151633901</v>
      </c>
      <c r="X24" s="1">
        <f t="shared" si="13"/>
        <v>11924.360556911255</v>
      </c>
      <c r="Y24" s="1">
        <f t="shared" si="13"/>
        <v>11666.283765057889</v>
      </c>
      <c r="Z24" s="1">
        <f t="shared" si="13"/>
        <v>107784.33864850263</v>
      </c>
      <c r="AA24" s="1">
        <f t="shared" ref="AA24:AB24" si="14">AA15</f>
        <v>108436.60198463882</v>
      </c>
      <c r="AB24" s="1">
        <f t="shared" si="14"/>
        <v>108754.17196949002</v>
      </c>
      <c r="AC24" s="1">
        <f t="shared" ref="AC24" si="15">AC15</f>
        <v>107079.34335826912</v>
      </c>
      <c r="AD24" s="1">
        <f>AD15</f>
        <v>105285.51878258261</v>
      </c>
      <c r="AE24" s="1">
        <f>AE15</f>
        <v>104267.20369020132</v>
      </c>
      <c r="AF24" s="1">
        <f>AF15</f>
        <v>103835.39649788012</v>
      </c>
      <c r="AG24" s="20">
        <f>AG15</f>
        <v>108212.367</v>
      </c>
      <c r="AH24" s="20">
        <f>AH15</f>
        <v>106534.71629460192</v>
      </c>
      <c r="AJ24" s="1">
        <f>AJ15</f>
        <v>338966.60236865113</v>
      </c>
      <c r="AK24" s="1">
        <f t="shared" ref="AK24:AQ24" si="16">AK15</f>
        <v>360284.35536341142</v>
      </c>
      <c r="AL24" s="1">
        <f t="shared" si="16"/>
        <v>382357.83854779822</v>
      </c>
      <c r="AM24" s="1">
        <f t="shared" si="16"/>
        <v>429291.55538443109</v>
      </c>
      <c r="AN24" s="1">
        <f t="shared" si="16"/>
        <v>443525.11043652688</v>
      </c>
      <c r="AO24" s="1">
        <f t="shared" si="16"/>
        <v>447655.40451620985</v>
      </c>
      <c r="AP24" s="1">
        <f t="shared" si="16"/>
        <v>492615.71471810684</v>
      </c>
      <c r="AQ24" s="1">
        <f t="shared" si="16"/>
        <v>643340.37437330629</v>
      </c>
      <c r="AR24" s="1">
        <f t="shared" ref="AR24:AS24" si="17">AR15</f>
        <v>780829.25888362655</v>
      </c>
      <c r="AS24" s="1">
        <f t="shared" si="17"/>
        <v>910386.34076994366</v>
      </c>
      <c r="AT24" s="1">
        <f t="shared" ref="AT24" si="18">AT15</f>
        <v>930253.95960505458</v>
      </c>
      <c r="AU24" s="1">
        <f>AU15</f>
        <v>987391.75395918952</v>
      </c>
      <c r="AV24" s="1">
        <f>AV15</f>
        <v>1054134.8153629049</v>
      </c>
      <c r="AW24" s="1">
        <f>AW15</f>
        <v>1126264.1375174266</v>
      </c>
      <c r="AX24" s="20">
        <f>AX15</f>
        <v>1166818.2439999999</v>
      </c>
      <c r="AY24" s="20">
        <f>AY15</f>
        <v>1158810.3877625747</v>
      </c>
      <c r="BA24" s="1">
        <f>BA15</f>
        <v>174786.82088231726</v>
      </c>
      <c r="BB24" s="1">
        <f t="shared" ref="BB24:BH24" si="19">BB15</f>
        <v>180556.76990895681</v>
      </c>
      <c r="BC24" s="1">
        <f t="shared" si="19"/>
        <v>195658.34618745151</v>
      </c>
      <c r="BD24" s="1">
        <f t="shared" si="19"/>
        <v>245527.67369237129</v>
      </c>
      <c r="BE24" s="1">
        <f t="shared" si="19"/>
        <v>246486.91369551752</v>
      </c>
      <c r="BF24" s="1">
        <f t="shared" si="19"/>
        <v>242220.62008493341</v>
      </c>
      <c r="BG24" s="1">
        <f t="shared" si="19"/>
        <v>262919.17940313817</v>
      </c>
      <c r="BH24" s="1">
        <f t="shared" si="19"/>
        <v>298673.96777047735</v>
      </c>
      <c r="BI24" s="1">
        <f t="shared" ref="BI24:BJ24" si="20">BI15</f>
        <v>333535.59632072737</v>
      </c>
      <c r="BJ24" s="1">
        <f t="shared" si="20"/>
        <v>391737.74924430269</v>
      </c>
      <c r="BK24" s="1">
        <f t="shared" ref="BK24" si="21">BK15</f>
        <v>411470.56746526755</v>
      </c>
      <c r="BL24" s="1">
        <f>BL15</f>
        <v>442199.49427645619</v>
      </c>
      <c r="BM24" s="1">
        <f>BM15</f>
        <v>456641.88862917596</v>
      </c>
      <c r="BN24" s="1">
        <f>BN15</f>
        <v>464610.29195611743</v>
      </c>
      <c r="BO24" s="20">
        <f>BO15</f>
        <v>492089.44</v>
      </c>
      <c r="BP24" s="20">
        <f>BP15</f>
        <v>473034.46637333021</v>
      </c>
    </row>
    <row r="25" spans="1:68" x14ac:dyDescent="0.3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N25" s="1">
        <f>WACC!O14*N15</f>
        <v>198536.11299859922</v>
      </c>
      <c r="O25" s="1">
        <f>WACC!P14*O15</f>
        <v>217889.80203512541</v>
      </c>
      <c r="P25" s="20">
        <f>WACC!Q14*P15</f>
        <v>232752.15120000002</v>
      </c>
      <c r="Q25" s="20">
        <f>WACC!R14*Q15</f>
        <v>227886.37917669668</v>
      </c>
      <c r="S25" s="1">
        <f>WACC!C14*S24</f>
        <v>5454.3256485441116</v>
      </c>
      <c r="T25" s="1">
        <f>WACC!D14*T24</f>
        <v>13728.657736622052</v>
      </c>
      <c r="U25" s="1">
        <f>WACC!E14*U24</f>
        <v>13531.405452821538</v>
      </c>
      <c r="V25" s="1">
        <f>WACC!F14*V24</f>
        <v>5139.9752443686202</v>
      </c>
      <c r="W25" s="1">
        <f>WACC!G14*W24</f>
        <v>4929.7132606535606</v>
      </c>
      <c r="X25" s="1">
        <f>WACC!H14*X24</f>
        <v>4769.7442227645024</v>
      </c>
      <c r="Y25" s="1">
        <f>WACC!I14*Y24</f>
        <v>4666.513506023156</v>
      </c>
      <c r="Z25" s="1">
        <f>WACC!J14*Z24</f>
        <v>43113.735459401054</v>
      </c>
      <c r="AA25" s="1">
        <f>WACC!K14*AA24</f>
        <v>43374.640793855535</v>
      </c>
      <c r="AB25" s="1">
        <f>WACC!L14*AB24</f>
        <v>43501.668787796014</v>
      </c>
      <c r="AC25" s="1">
        <f>WACC!M14*AC24</f>
        <v>42831.73734330765</v>
      </c>
      <c r="AD25" s="1">
        <f>WACC!N14*AD24</f>
        <v>42114.207513033049</v>
      </c>
      <c r="AE25" s="1">
        <f>WACC!O14*AE24</f>
        <v>41706.881476080533</v>
      </c>
      <c r="AF25" s="1">
        <f>WACC!P14*AF24</f>
        <v>41534.158599152055</v>
      </c>
      <c r="AG25" s="20">
        <f>WACC!Q14*AG24</f>
        <v>43284.946800000005</v>
      </c>
      <c r="AH25" s="20">
        <f>WACC!R14*AH24</f>
        <v>42613.886517840772</v>
      </c>
      <c r="AJ25" s="1">
        <f>WACC!C14*AJ24</f>
        <v>135586.64094746046</v>
      </c>
      <c r="AK25" s="1">
        <f>WACC!D14*AK24</f>
        <v>144113.74214536458</v>
      </c>
      <c r="AL25" s="1">
        <f>WACC!E14*AL24</f>
        <v>152943.13541911929</v>
      </c>
      <c r="AM25" s="1">
        <f>WACC!F14*AM24</f>
        <v>171716.62215377245</v>
      </c>
      <c r="AN25" s="1">
        <f>WACC!G14*AN24</f>
        <v>177410.04417461075</v>
      </c>
      <c r="AO25" s="1">
        <f>WACC!H14*AO24</f>
        <v>179062.16180648396</v>
      </c>
      <c r="AP25" s="1">
        <f>WACC!I14*AP24</f>
        <v>197046.28588724276</v>
      </c>
      <c r="AQ25" s="1">
        <f>WACC!J14*AQ24</f>
        <v>257336.14974932253</v>
      </c>
      <c r="AR25" s="1">
        <f>WACC!K14*AR24</f>
        <v>312331.70355345064</v>
      </c>
      <c r="AS25" s="1">
        <f>WACC!L14*AS24</f>
        <v>364154.53630797751</v>
      </c>
      <c r="AT25" s="1">
        <f>WACC!M14*AT24</f>
        <v>372101.58384202188</v>
      </c>
      <c r="AU25" s="1">
        <f>WACC!N14*AU24</f>
        <v>394956.70158367581</v>
      </c>
      <c r="AV25" s="1">
        <f>WACC!O14*AV24</f>
        <v>421653.92614516197</v>
      </c>
      <c r="AW25" s="1">
        <f>WACC!P14*AW24</f>
        <v>450505.65500697069</v>
      </c>
      <c r="AX25" s="20">
        <f>WACC!Q14*AX24</f>
        <v>466727.29759999999</v>
      </c>
      <c r="AY25" s="20">
        <f>WACC!R14*AY24</f>
        <v>463524.15510502993</v>
      </c>
      <c r="BA25" s="1">
        <f>WACC!C14*BA24</f>
        <v>69914.728352926904</v>
      </c>
      <c r="BB25" s="1">
        <f>WACC!D14*BB24</f>
        <v>72222.707963582725</v>
      </c>
      <c r="BC25" s="1">
        <f>WACC!E14*BC24</f>
        <v>78263.338474980599</v>
      </c>
      <c r="BD25" s="1">
        <f>WACC!F14*BD24</f>
        <v>98211.069476948527</v>
      </c>
      <c r="BE25" s="1">
        <f>WACC!G14*BE24</f>
        <v>98594.765478207017</v>
      </c>
      <c r="BF25" s="1">
        <f>WACC!H14*BF24</f>
        <v>96888.248033973374</v>
      </c>
      <c r="BG25" s="1">
        <f>WACC!I14*BG24</f>
        <v>105167.67176125527</v>
      </c>
      <c r="BH25" s="1">
        <f>WACC!J14*BH24</f>
        <v>119469.58710819094</v>
      </c>
      <c r="BI25" s="1">
        <f>WACC!K14*BI24</f>
        <v>133414.23852829097</v>
      </c>
      <c r="BJ25" s="1">
        <f>WACC!L14*BJ24</f>
        <v>156695.09969772107</v>
      </c>
      <c r="BK25" s="1">
        <f>WACC!M14*BK24</f>
        <v>164588.22698610704</v>
      </c>
      <c r="BL25" s="1">
        <f>WACC!N14*BL24</f>
        <v>176879.7977105825</v>
      </c>
      <c r="BM25" s="1">
        <f>WACC!O14*BM24</f>
        <v>182656.75545167038</v>
      </c>
      <c r="BN25" s="1">
        <f>WACC!P14*BN24</f>
        <v>185844.11678244697</v>
      </c>
      <c r="BO25" s="20">
        <f>WACC!Q14*BO24</f>
        <v>196835.77600000001</v>
      </c>
      <c r="BP25" s="20">
        <f>WACC!R14*BP24</f>
        <v>189213.78654933209</v>
      </c>
    </row>
    <row r="26" spans="1:68" x14ac:dyDescent="0.3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N26" s="1">
        <f>WACC!O15*N24</f>
        <v>297804.16949789878</v>
      </c>
      <c r="O26" s="1">
        <f>WACC!P15*O24</f>
        <v>326834.7030526881</v>
      </c>
      <c r="P26" s="20">
        <f>WACC!Q15*P24</f>
        <v>349128.2268</v>
      </c>
      <c r="Q26" s="20">
        <f>WACC!R15*Q24</f>
        <v>341829.56876504497</v>
      </c>
      <c r="S26" s="1">
        <f>WACC!C15*S24</f>
        <v>8181.488472816166</v>
      </c>
      <c r="T26" s="1">
        <f>WACC!D15*T24</f>
        <v>20592.986604933074</v>
      </c>
      <c r="U26" s="1">
        <f>WACC!E15*U24</f>
        <v>20297.108179232306</v>
      </c>
      <c r="V26" s="1">
        <f>WACC!F15*V24</f>
        <v>7709.9628665529299</v>
      </c>
      <c r="W26" s="1">
        <f>WACC!G15*W24</f>
        <v>7394.5698909803405</v>
      </c>
      <c r="X26" s="1">
        <f>WACC!H15*X24</f>
        <v>7154.6163341467527</v>
      </c>
      <c r="Y26" s="1">
        <f>WACC!I15*Y24</f>
        <v>6999.7702590347335</v>
      </c>
      <c r="Z26" s="1">
        <f>WACC!J15*Z24</f>
        <v>64670.603189101574</v>
      </c>
      <c r="AA26" s="1">
        <f>WACC!K15*AA24</f>
        <v>65061.961190783288</v>
      </c>
      <c r="AB26" s="1">
        <f>WACC!L15*AB24</f>
        <v>65252.50318169401</v>
      </c>
      <c r="AC26" s="1">
        <f>WACC!M15*AC24</f>
        <v>64247.606014961471</v>
      </c>
      <c r="AD26" s="1">
        <f>WACC!N15*AD24</f>
        <v>63171.311269549566</v>
      </c>
      <c r="AE26" s="1">
        <f>WACC!O15*AE24</f>
        <v>62560.322214120788</v>
      </c>
      <c r="AF26" s="1">
        <f>WACC!P15*AF24</f>
        <v>62301.237898728068</v>
      </c>
      <c r="AG26" s="20">
        <f>WACC!Q15*AG24</f>
        <v>64927.420199999993</v>
      </c>
      <c r="AH26" s="20">
        <f>WACC!R15*AH24</f>
        <v>63920.829776761151</v>
      </c>
      <c r="AJ26" s="1">
        <f>WACC!C15*AJ24</f>
        <v>203379.96142119067</v>
      </c>
      <c r="AK26" s="1">
        <f>WACC!D15*AK24</f>
        <v>216170.61321804684</v>
      </c>
      <c r="AL26" s="1">
        <f>WACC!E15*AL24</f>
        <v>229414.70312867893</v>
      </c>
      <c r="AM26" s="1">
        <f>WACC!F15*AM24</f>
        <v>257574.93323065864</v>
      </c>
      <c r="AN26" s="1">
        <f>WACC!G15*AN24</f>
        <v>266115.06626191613</v>
      </c>
      <c r="AO26" s="1">
        <f>WACC!H15*AO24</f>
        <v>268593.24270972592</v>
      </c>
      <c r="AP26" s="1">
        <f>WACC!I15*AP24</f>
        <v>295569.42883086408</v>
      </c>
      <c r="AQ26" s="1">
        <f>WACC!J15*AQ24</f>
        <v>386004.22462398378</v>
      </c>
      <c r="AR26" s="1">
        <f>WACC!K15*AR24</f>
        <v>468497.55533017591</v>
      </c>
      <c r="AS26" s="1">
        <f>WACC!L15*AS24</f>
        <v>546231.80446196615</v>
      </c>
      <c r="AT26" s="1">
        <f>WACC!M15*AT24</f>
        <v>558152.3757630327</v>
      </c>
      <c r="AU26" s="1">
        <f>WACC!N15*AU24</f>
        <v>592435.05237551371</v>
      </c>
      <c r="AV26" s="1">
        <f>WACC!O15*AV24</f>
        <v>632480.88921774295</v>
      </c>
      <c r="AW26" s="1">
        <f>WACC!P15*AW24</f>
        <v>675758.482510456</v>
      </c>
      <c r="AX26" s="20">
        <f>WACC!Q15*AX24</f>
        <v>700090.9463999999</v>
      </c>
      <c r="AY26" s="20">
        <f>WACC!R15*AY24</f>
        <v>695286.23265754478</v>
      </c>
      <c r="BA26" s="1">
        <f>WACC!C15*BA24</f>
        <v>104872.09252939036</v>
      </c>
      <c r="BB26" s="1">
        <f>WACC!D15*BB24</f>
        <v>108334.06194537408</v>
      </c>
      <c r="BC26" s="1">
        <f>WACC!E15*BC24</f>
        <v>117395.00771247091</v>
      </c>
      <c r="BD26" s="1">
        <f>WACC!F15*BD24</f>
        <v>147316.60421542276</v>
      </c>
      <c r="BE26" s="1">
        <f>WACC!G15*BE24</f>
        <v>147892.14821731052</v>
      </c>
      <c r="BF26" s="1">
        <f>WACC!H15*BF24</f>
        <v>145332.37205096005</v>
      </c>
      <c r="BG26" s="1">
        <f>WACC!I15*BG24</f>
        <v>157751.5076418829</v>
      </c>
      <c r="BH26" s="1">
        <f>WACC!J15*BH24</f>
        <v>179204.38066228639</v>
      </c>
      <c r="BI26" s="1">
        <f>WACC!K15*BI24</f>
        <v>200121.35779243641</v>
      </c>
      <c r="BJ26" s="1">
        <f>WACC!L15*BJ24</f>
        <v>235042.64954658161</v>
      </c>
      <c r="BK26" s="1">
        <f>WACC!M15*BK24</f>
        <v>246882.34047916051</v>
      </c>
      <c r="BL26" s="1">
        <f>WACC!N15*BL24</f>
        <v>265319.69656587369</v>
      </c>
      <c r="BM26" s="1">
        <f>WACC!O15*BM24</f>
        <v>273985.13317750557</v>
      </c>
      <c r="BN26" s="1">
        <f>WACC!P15*BN24</f>
        <v>278766.17517367046</v>
      </c>
      <c r="BO26" s="20">
        <f>WACC!Q15*BO24</f>
        <v>295253.66399999999</v>
      </c>
      <c r="BP26" s="20">
        <f>WACC!R15*BP24</f>
        <v>283820.67982399813</v>
      </c>
    </row>
    <row r="27" spans="1:68" x14ac:dyDescent="0.3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N27" s="1">
        <f>(WACC!O3+WACC!O9*WACC!O16)*N25</f>
        <v>13900.036615268495</v>
      </c>
      <c r="O27" s="1">
        <f>(WACC!P3+WACC!P9*WACC!P16)*O25</f>
        <v>15831.231034041695</v>
      </c>
      <c r="P27" s="20">
        <f>(WACC!Q3+WACC!Q9*WACC!Q16)*P25</f>
        <v>13780.52451235341</v>
      </c>
      <c r="Q27" s="20">
        <f>(WACC!R3+WACC!R9*WACC!R16)*Q25</f>
        <v>10745.419452491915</v>
      </c>
      <c r="S27" s="1">
        <f>(WACC!C3+WACC!C9*WACC!C16)*S25</f>
        <v>544.1733052569781</v>
      </c>
      <c r="T27" s="1">
        <f>(WACC!D3+WACC!D9*WACC!D16)*T25</f>
        <v>1364.8926321307217</v>
      </c>
      <c r="U27" s="1">
        <f>(WACC!E3+WACC!E9*WACC!E16)*U25</f>
        <v>1400.348974839316</v>
      </c>
      <c r="V27" s="1">
        <f>(WACC!F3+WACC!F9*WACC!F16)*V25</f>
        <v>550.82174470511575</v>
      </c>
      <c r="W27" s="1">
        <f>(WACC!G3+WACC!G9*WACC!G16)*W25</f>
        <v>471.78022643451129</v>
      </c>
      <c r="X27" s="1">
        <f>(WACC!H3+WACC!H9*WACC!H16)*X25</f>
        <v>481.19453114578994</v>
      </c>
      <c r="Y27" s="1">
        <f>(WACC!I3+WACC!I9*WACC!I16)*Y25</f>
        <v>460.95818624560513</v>
      </c>
      <c r="Z27" s="1">
        <f>(WACC!J3+WACC!J9*WACC!J16)*Z25</f>
        <v>3717.9095216603628</v>
      </c>
      <c r="AA27" s="1">
        <f>(WACC!K3+WACC!K9*WACC!K16)*AA25</f>
        <v>3397.2045701472184</v>
      </c>
      <c r="AB27" s="1">
        <f>(WACC!L3+WACC!L9*WACC!L16)*AB25</f>
        <v>3726.6037913186433</v>
      </c>
      <c r="AC27" s="1">
        <f>(WACC!M3+WACC!M9*WACC!M16)*AC25</f>
        <v>3234.6856254212621</v>
      </c>
      <c r="AD27" s="1">
        <f>(WACC!N3+WACC!N9*WACC!N16)*AD25</f>
        <v>3029.5367939087978</v>
      </c>
      <c r="AE27" s="1">
        <f>(WACC!O3+WACC!O9*WACC!O16)*AE25</f>
        <v>2920.008712119155</v>
      </c>
      <c r="AF27" s="1">
        <f>(WACC!P3+WACC!P9*WACC!P16)*AF25</f>
        <v>3017.7495892244929</v>
      </c>
      <c r="AG27" s="20">
        <f>(WACC!Q3+WACC!Q9*WACC!Q16)*AG25</f>
        <v>2562.7658748501108</v>
      </c>
      <c r="AH27" s="20">
        <f>(WACC!R3+WACC!R9*WACC!R16)*AH25</f>
        <v>2009.3525852198618</v>
      </c>
      <c r="AJ27" s="1">
        <f>(WACC!C3+WACC!C9*WACC!C16)*AJ25</f>
        <v>13527.360723825688</v>
      </c>
      <c r="AK27" s="1">
        <f>(WACC!D3+WACC!D9*WACC!D16)*AK25</f>
        <v>14327.677812105829</v>
      </c>
      <c r="AL27" s="1">
        <f>(WACC!E3+WACC!E9*WACC!E16)*AL25</f>
        <v>15827.902255948984</v>
      </c>
      <c r="AM27" s="1">
        <f>(WACC!F3+WACC!F9*WACC!F16)*AM25</f>
        <v>18401.888124507623</v>
      </c>
      <c r="AN27" s="1">
        <f>(WACC!G3+WACC!G9*WACC!G16)*AN25</f>
        <v>16978.381172895664</v>
      </c>
      <c r="AO27" s="1">
        <f>(WACC!H3+WACC!H9*WACC!H16)*AO25</f>
        <v>18064.644344069853</v>
      </c>
      <c r="AP27" s="1">
        <f>(WACC!I3+WACC!I9*WACC!I16)*AP25</f>
        <v>19464.231364975221</v>
      </c>
      <c r="AQ27" s="1">
        <f>(WACC!J3+WACC!J9*WACC!J16)*AQ25</f>
        <v>22191.362247452882</v>
      </c>
      <c r="AR27" s="1">
        <f>(WACC!K3+WACC!K9*WACC!K16)*AR25</f>
        <v>24462.558566339943</v>
      </c>
      <c r="AS27" s="1">
        <f>(WACC!L3+WACC!L9*WACC!L16)*AS25</f>
        <v>31195.577398444584</v>
      </c>
      <c r="AT27" s="1">
        <f>(WACC!M3+WACC!M9*WACC!M16)*AT25</f>
        <v>28101.396747062776</v>
      </c>
      <c r="AU27" s="1">
        <f>(WACC!N3+WACC!N9*WACC!N16)*AU25</f>
        <v>28411.691210817917</v>
      </c>
      <c r="AV27" s="1">
        <f>(WACC!O3+WACC!O9*WACC!O16)*AV25</f>
        <v>29521.102855634239</v>
      </c>
      <c r="AW27" s="1">
        <f>(WACC!P3+WACC!P9*WACC!P16)*AW25</f>
        <v>32732.413540895763</v>
      </c>
      <c r="AX27" s="20">
        <f>(WACC!Q3+WACC!Q9*WACC!Q16)*AX25</f>
        <v>27633.45873282422</v>
      </c>
      <c r="AY27" s="20">
        <f>(WACC!R3+WACC!R9*WACC!R16)*AY25</f>
        <v>21856.336876999245</v>
      </c>
      <c r="BA27" s="1">
        <f>(WACC!C3+WACC!C9*WACC!C16)*BA25</f>
        <v>6975.3313728364019</v>
      </c>
      <c r="BB27" s="1">
        <f>(WACC!D3+WACC!D9*WACC!D16)*BB25</f>
        <v>7180.3262826681585</v>
      </c>
      <c r="BC27" s="1">
        <f>(WACC!E3+WACC!E9*WACC!E16)*BC25</f>
        <v>8099.3793426010143</v>
      </c>
      <c r="BD27" s="1">
        <f>(WACC!F3+WACC!F9*WACC!F16)*BD25</f>
        <v>10524.718518424153</v>
      </c>
      <c r="BE27" s="1">
        <f>(WACC!G3+WACC!G9*WACC!G16)*BE25</f>
        <v>9435.6524047403273</v>
      </c>
      <c r="BF27" s="1">
        <f>(WACC!H3+WACC!H9*WACC!H16)*BF25</f>
        <v>9774.548258527595</v>
      </c>
      <c r="BG27" s="1">
        <f>(WACC!I3+WACC!I9*WACC!I16)*BG25</f>
        <v>10388.462213635523</v>
      </c>
      <c r="BH27" s="1">
        <f>(WACC!J3+WACC!J9*WACC!J16)*BH25</f>
        <v>10302.450268468243</v>
      </c>
      <c r="BI27" s="1">
        <f>(WACC!K3+WACC!K9*WACC!K16)*BI25</f>
        <v>10449.319061916627</v>
      </c>
      <c r="BJ27" s="1">
        <f>(WACC!L3+WACC!L9*WACC!L16)*BJ25</f>
        <v>13423.405788478607</v>
      </c>
      <c r="BK27" s="1">
        <f>(WACC!M3+WACC!M9*WACC!M16)*BK25</f>
        <v>12429.829023237533</v>
      </c>
      <c r="BL27" s="1">
        <f>(WACC!N3+WACC!N9*WACC!N16)*BL25</f>
        <v>12724.063609591169</v>
      </c>
      <c r="BM27" s="1">
        <f>(WACC!O3+WACC!O9*WACC!O16)*BM25</f>
        <v>12788.280935178153</v>
      </c>
      <c r="BN27" s="1">
        <f>(WACC!P3+WACC!P9*WACC!P16)*BN25</f>
        <v>13502.885961712193</v>
      </c>
      <c r="BO27" s="20">
        <f>(WACC!Q3+WACC!Q9*WACC!Q16)*BO25</f>
        <v>11654.028639869794</v>
      </c>
      <c r="BP27" s="20">
        <f>(WACC!R3+WACC!R9*WACC!R16)*BP25</f>
        <v>8921.908847787583</v>
      </c>
    </row>
    <row r="28" spans="1:68" x14ac:dyDescent="0.3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N28" s="1">
        <f>WACC!O7*N26</f>
        <v>13673.274419465713</v>
      </c>
      <c r="O28" s="1">
        <f>WACC!P7*O26</f>
        <v>13773.540651363986</v>
      </c>
      <c r="P28" s="20">
        <f>WACC!Q7*P26</f>
        <v>14599.269276014506</v>
      </c>
      <c r="Q28" s="20">
        <f>WACC!R7*Q26</f>
        <v>9962.9417856965756</v>
      </c>
      <c r="S28" s="1">
        <f>WACC!C7*S26</f>
        <v>563.17613453028537</v>
      </c>
      <c r="T28" s="1">
        <f>WACC!D7*T26</f>
        <v>1358.4006354973849</v>
      </c>
      <c r="U28" s="1">
        <f>WACC!E7*U26</f>
        <v>1430.3581424275819</v>
      </c>
      <c r="V28" s="1">
        <f>WACC!F7*V26</f>
        <v>662.51531347014861</v>
      </c>
      <c r="W28" s="1">
        <f>WACC!G7*W26</f>
        <v>616.11118171417638</v>
      </c>
      <c r="X28" s="1">
        <f>WACC!H7*X26</f>
        <v>667.73921485486983</v>
      </c>
      <c r="Y28" s="1">
        <f>WACC!I7*Y26</f>
        <v>660.11509146952062</v>
      </c>
      <c r="Z28" s="1">
        <f>WACC!J7*Z26</f>
        <v>4932.1631752159155</v>
      </c>
      <c r="AA28" s="1">
        <f>WACC!K7*AA26</f>
        <v>3964.0560001670747</v>
      </c>
      <c r="AB28" s="1">
        <f>WACC!L7*AB26</f>
        <v>3863.5576830640166</v>
      </c>
      <c r="AC28" s="1">
        <f>WACC!M7*AC26</f>
        <v>3034.5669271658135</v>
      </c>
      <c r="AD28" s="1">
        <f>WACC!N7*AD26</f>
        <v>3139.061295052908</v>
      </c>
      <c r="AE28" s="1">
        <f>WACC!O7*AE26</f>
        <v>2872.3723205289302</v>
      </c>
      <c r="AF28" s="1">
        <f>WACC!P7*AF26</f>
        <v>2625.5126056491508</v>
      </c>
      <c r="AG28" s="20">
        <f>WACC!Q7*AG26</f>
        <v>2715.0279414094725</v>
      </c>
      <c r="AH28" s="20">
        <f>WACC!R7*AH26</f>
        <v>1863.032236386257</v>
      </c>
      <c r="AJ28" s="1">
        <f>WACC!C7*AJ26</f>
        <v>13999.74355457096</v>
      </c>
      <c r="AK28" s="1">
        <f>WACC!D7*AK26</f>
        <v>14259.529421580399</v>
      </c>
      <c r="AL28" s="1">
        <f>WACC!E7*AL26</f>
        <v>16167.090686764213</v>
      </c>
      <c r="AM28" s="1">
        <f>WACC!F7*AM26</f>
        <v>22133.354023228603</v>
      </c>
      <c r="AN28" s="1">
        <f>WACC!G7*AN26</f>
        <v>22172.549636262735</v>
      </c>
      <c r="AO28" s="1">
        <f>WACC!H7*AO26</f>
        <v>25067.765010170162</v>
      </c>
      <c r="AP28" s="1">
        <f>WACC!I7*AP26</f>
        <v>27873.74918433186</v>
      </c>
      <c r="AQ28" s="1">
        <f>WACC!J7*AQ26</f>
        <v>29438.968067163842</v>
      </c>
      <c r="AR28" s="1">
        <f>WACC!K7*AR26</f>
        <v>28544.336987082319</v>
      </c>
      <c r="AS28" s="1">
        <f>WACC!L7*AS26</f>
        <v>32342.024933305602</v>
      </c>
      <c r="AT28" s="1">
        <f>WACC!M7*AT26</f>
        <v>26362.861511370516</v>
      </c>
      <c r="AU28" s="1">
        <f>WACC!N7*AU26</f>
        <v>29438.837114040449</v>
      </c>
      <c r="AV28" s="1">
        <f>WACC!O7*AV26</f>
        <v>29039.501958359622</v>
      </c>
      <c r="AW28" s="1">
        <f>WACC!P7*AW26</f>
        <v>28477.964066934946</v>
      </c>
      <c r="AX28" s="20">
        <f>WACC!Q7*AX26</f>
        <v>29275.2503510651</v>
      </c>
      <c r="AY28" s="20">
        <f>WACC!R7*AY26</f>
        <v>20264.766109583434</v>
      </c>
      <c r="BA28" s="1">
        <f>WACC!C7*BA26</f>
        <v>7218.9137572022782</v>
      </c>
      <c r="BB28" s="1">
        <f>WACC!D7*BB26</f>
        <v>7146.1736665897997</v>
      </c>
      <c r="BC28" s="1">
        <f>WACC!E7*BC26</f>
        <v>8272.9472434743966</v>
      </c>
      <c r="BD28" s="1">
        <f>WACC!F7*BD26</f>
        <v>12658.881490148433</v>
      </c>
      <c r="BE28" s="1">
        <f>WACC!G7*BE26</f>
        <v>12322.286156975559</v>
      </c>
      <c r="BF28" s="1">
        <f>WACC!H7*BF26</f>
        <v>13563.847378250397</v>
      </c>
      <c r="BG28" s="1">
        <f>WACC!I7*BG26</f>
        <v>14876.795529405901</v>
      </c>
      <c r="BH28" s="1">
        <f>WACC!J7*BH26</f>
        <v>13667.18730851199</v>
      </c>
      <c r="BI28" s="1">
        <f>WACC!K7*BI26</f>
        <v>12192.87360232645</v>
      </c>
      <c r="BJ28" s="1">
        <f>WACC!L7*BJ26</f>
        <v>13916.720282359647</v>
      </c>
      <c r="BK28" s="1">
        <f>WACC!M7*BK26</f>
        <v>11660.838929078336</v>
      </c>
      <c r="BL28" s="1">
        <f>WACC!N7*BL26</f>
        <v>13184.066842484186</v>
      </c>
      <c r="BM28" s="1">
        <f>WACC!O7*BM26</f>
        <v>12579.65568147066</v>
      </c>
      <c r="BN28" s="1">
        <f>WACC!P7*BN26</f>
        <v>11747.826072682476</v>
      </c>
      <c r="BO28" s="20">
        <f>WACC!Q7*BO26</f>
        <v>12346.431524527508</v>
      </c>
      <c r="BP28" s="20">
        <f>WACC!R7*BP26</f>
        <v>8272.2185821406201</v>
      </c>
    </row>
    <row r="29" spans="1:68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8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8"/>
      <c r="AH29" s="18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</row>
    <row r="30" spans="1:68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R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9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</row>
    <row r="31" spans="1:68" x14ac:dyDescent="0.3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N31" s="1">
        <f>N15*WACC!O21</f>
        <v>27573.311034734208</v>
      </c>
      <c r="O31" s="1">
        <f>O15*WACC!P21</f>
        <v>29604.771685405678</v>
      </c>
      <c r="P31" s="20">
        <f>P15*WACC!Q21</f>
        <v>28379.793788367915</v>
      </c>
      <c r="Q31" s="20">
        <f>Q15*WACC!R21</f>
        <v>20708.361238188492</v>
      </c>
      <c r="S31" s="1">
        <f>S15*WACC!C21</f>
        <v>1107.3494397872635</v>
      </c>
      <c r="T31" s="1">
        <f>T15*WACC!D21</f>
        <v>2723.2932676281062</v>
      </c>
      <c r="U31" s="1">
        <f>U15*WACC!E21</f>
        <v>2830.707117266898</v>
      </c>
      <c r="V31" s="1">
        <f>V15*WACC!F21</f>
        <v>1213.3370581752642</v>
      </c>
      <c r="W31" s="1">
        <f>W15*WACC!G21</f>
        <v>1087.8914081486878</v>
      </c>
      <c r="X31" s="1">
        <f>X15*WACC!H21</f>
        <v>1148.9337460006598</v>
      </c>
      <c r="Y31" s="1">
        <f>Y15*WACC!I21</f>
        <v>1121.0732777151259</v>
      </c>
      <c r="Z31" s="1">
        <f>Z15*WACC!J21</f>
        <v>8650.0726968762792</v>
      </c>
      <c r="AA31" s="1">
        <f>AA15*WACC!K21</f>
        <v>7361.2605703142926</v>
      </c>
      <c r="AB31" s="1">
        <f>AB15*WACC!L21</f>
        <v>7590.1614743826594</v>
      </c>
      <c r="AC31" s="1">
        <f>AC15*WACC!M21</f>
        <v>6269.2525525870751</v>
      </c>
      <c r="AD31" s="1">
        <f>AD15*WACC!N21</f>
        <v>6168.5980889617058</v>
      </c>
      <c r="AE31" s="1">
        <f>AE15*WACC!O21</f>
        <v>5792.3810326480852</v>
      </c>
      <c r="AF31" s="1">
        <f>AF15*WACC!P21</f>
        <v>5643.2621948736432</v>
      </c>
      <c r="AG31" s="20">
        <f>AG15*WACC!Q21</f>
        <v>5277.7938162595838</v>
      </c>
      <c r="AH31" s="20">
        <f>AH15*WACC!R21</f>
        <v>3872.3848216061192</v>
      </c>
      <c r="AJ31" s="1">
        <f>AJ15*WACC!C21</f>
        <v>27527.104278396648</v>
      </c>
      <c r="AK31" s="1">
        <f>AK15*WACC!D21</f>
        <v>28587.207233686222</v>
      </c>
      <c r="AL31" s="1">
        <f>AL15*WACC!E21</f>
        <v>31994.992942713197</v>
      </c>
      <c r="AM31" s="1">
        <f>AM15*WACC!F21</f>
        <v>40535.242147736222</v>
      </c>
      <c r="AN31" s="1">
        <f>AN15*WACC!G21</f>
        <v>39150.930809158403</v>
      </c>
      <c r="AO31" s="1">
        <f>AO15*WACC!H21</f>
        <v>43132.409354240015</v>
      </c>
      <c r="AP31" s="1">
        <f>AP15*WACC!I21</f>
        <v>47337.980549307082</v>
      </c>
      <c r="AQ31" s="1">
        <f>AQ15*WACC!J21</f>
        <v>51630.330314616724</v>
      </c>
      <c r="AR31" s="1">
        <f>AR15*WACC!K21</f>
        <v>53006.895553422262</v>
      </c>
      <c r="AS31" s="1">
        <f>AS15*WACC!L21</f>
        <v>63537.602331750182</v>
      </c>
      <c r="AT31" s="1">
        <f>AT15*WACC!M21</f>
        <v>54464.258258433285</v>
      </c>
      <c r="AU31" s="1">
        <f>AU15*WACC!N21</f>
        <v>57850.528324858366</v>
      </c>
      <c r="AV31" s="1">
        <f>AV15*WACC!O21</f>
        <v>58560.604813993858</v>
      </c>
      <c r="AW31" s="1">
        <f>AW15*WACC!P21</f>
        <v>61210.377607830698</v>
      </c>
      <c r="AX31" s="20">
        <f>AX15*WACC!Q21</f>
        <v>56908.709083889327</v>
      </c>
      <c r="AY31" s="20">
        <f>AY15*WACC!R21</f>
        <v>42121.102986582679</v>
      </c>
      <c r="BA31" s="1">
        <f>BA15*WACC!C21</f>
        <v>14194.24513003868</v>
      </c>
      <c r="BB31" s="1">
        <f>BB15*WACC!D21</f>
        <v>14326.499949257955</v>
      </c>
      <c r="BC31" s="1">
        <f>BC15*WACC!E21</f>
        <v>16372.326586075411</v>
      </c>
      <c r="BD31" s="1">
        <f>BD15*WACC!F21</f>
        <v>23183.600008572583</v>
      </c>
      <c r="BE31" s="1">
        <f>BE15*WACC!G21</f>
        <v>21757.938561715884</v>
      </c>
      <c r="BF31" s="1">
        <f>BF15*WACC!H21</f>
        <v>23338.39563677799</v>
      </c>
      <c r="BG31" s="1">
        <f>BG15*WACC!I21</f>
        <v>25265.257743041424</v>
      </c>
      <c r="BH31" s="1">
        <f>BH15*WACC!J21</f>
        <v>23969.637576980236</v>
      </c>
      <c r="BI31" s="1">
        <f>BI15*WACC!K21</f>
        <v>22642.192664243077</v>
      </c>
      <c r="BJ31" s="1">
        <f>BJ15*WACC!L21</f>
        <v>27340.126070838254</v>
      </c>
      <c r="BK31" s="1">
        <f>BK15*WACC!M21</f>
        <v>24090.667952315867</v>
      </c>
      <c r="BL31" s="1">
        <f>BL15*WACC!N21</f>
        <v>25908.130452075355</v>
      </c>
      <c r="BM31" s="1">
        <f>BM15*WACC!O21</f>
        <v>25367.936616648811</v>
      </c>
      <c r="BN31" s="1">
        <f>BN15*WACC!P21</f>
        <v>25250.712034394666</v>
      </c>
      <c r="BO31" s="20">
        <f>BO15*WACC!Q21</f>
        <v>24000.460164397304</v>
      </c>
      <c r="BP31" s="20">
        <f>BP15*WACC!R21</f>
        <v>17194.127429928205</v>
      </c>
    </row>
    <row r="32" spans="1:68" x14ac:dyDescent="0.35">
      <c r="A32" s="24" t="s">
        <v>45</v>
      </c>
      <c r="B32" s="1">
        <f>B18</f>
        <v>-4472.6452327974312</v>
      </c>
      <c r="C32" s="1">
        <f t="shared" ref="C32:I32" si="22">C18</f>
        <v>-8585.3667725620962</v>
      </c>
      <c r="D32" s="1">
        <f t="shared" si="22"/>
        <v>-1775.6721318721925</v>
      </c>
      <c r="E32" s="1">
        <f t="shared" si="22"/>
        <v>-5564.7503204705281</v>
      </c>
      <c r="F32" s="1">
        <f t="shared" si="22"/>
        <v>-4971.1034658217168</v>
      </c>
      <c r="G32" s="1">
        <f t="shared" si="22"/>
        <v>-3497.7457707624053</v>
      </c>
      <c r="H32" s="1">
        <f t="shared" si="22"/>
        <v>-12951.061325919951</v>
      </c>
      <c r="I32" s="1">
        <f t="shared" si="22"/>
        <v>-8980.9614541121446</v>
      </c>
      <c r="J32" s="1">
        <f t="shared" ref="J32:O32" si="23">J18</f>
        <v>-9494.4426723961387</v>
      </c>
      <c r="K32" s="1">
        <f t="shared" si="23"/>
        <v>-18073.459762508446</v>
      </c>
      <c r="L32" s="1">
        <f t="shared" si="23"/>
        <v>-22200.96565257043</v>
      </c>
      <c r="M32" s="1">
        <f t="shared" si="23"/>
        <v>-15313.430854161423</v>
      </c>
      <c r="N32" s="1">
        <f t="shared" si="23"/>
        <v>-11783.466899205505</v>
      </c>
      <c r="O32" s="1">
        <f t="shared" si="23"/>
        <v>-10776.329935282094</v>
      </c>
      <c r="P32" s="20">
        <f t="shared" ref="P32:Q32" si="24">P18</f>
        <v>-10406.014000000001</v>
      </c>
      <c r="Q32" s="20">
        <f t="shared" si="24"/>
        <v>-16832.527275668253</v>
      </c>
      <c r="S32" s="1">
        <f t="shared" ref="S32:Z32" si="25">S18</f>
        <v>-380.06063284298227</v>
      </c>
      <c r="T32" s="1">
        <f t="shared" si="25"/>
        <v>-493.1307095012819</v>
      </c>
      <c r="U32" s="1">
        <f t="shared" si="25"/>
        <v>73.325723357080506</v>
      </c>
      <c r="V32" s="1">
        <f t="shared" si="25"/>
        <v>-388.10811172022045</v>
      </c>
      <c r="W32" s="1">
        <f t="shared" si="25"/>
        <v>-362.92578932955769</v>
      </c>
      <c r="X32" s="1">
        <f t="shared" si="25"/>
        <v>-341.19279757669074</v>
      </c>
      <c r="Y32" s="1">
        <f t="shared" si="25"/>
        <v>-580.57709650737843</v>
      </c>
      <c r="Z32" s="1">
        <f t="shared" si="25"/>
        <v>-536.03739816789982</v>
      </c>
      <c r="AA32" s="1">
        <f t="shared" ref="AA32:AB32" si="26">AA18</f>
        <v>131.42998377097592</v>
      </c>
      <c r="AB32" s="1">
        <f t="shared" si="26"/>
        <v>-1693.3626546758246</v>
      </c>
      <c r="AC32" s="1">
        <f t="shared" ref="AC32:AE32" si="27">AC18</f>
        <v>-1778.8404840871447</v>
      </c>
      <c r="AD32" s="1">
        <f t="shared" si="27"/>
        <v>-982.69987346458083</v>
      </c>
      <c r="AE32" s="1">
        <f t="shared" si="27"/>
        <v>-1312.3468629087331</v>
      </c>
      <c r="AF32" s="1">
        <f t="shared" ref="AF32:AG32" si="28">AF18</f>
        <v>-1585.384457201287</v>
      </c>
      <c r="AG32" s="20">
        <f t="shared" si="28"/>
        <v>-1521.7050000000002</v>
      </c>
      <c r="AH32" s="20">
        <f t="shared" ref="AH32" si="29">AH18</f>
        <v>-2661.8080573746652</v>
      </c>
      <c r="AJ32" s="1">
        <f t="shared" ref="AJ32:AQ32" si="30">AJ18</f>
        <v>-6772.7246198379107</v>
      </c>
      <c r="AK32" s="1">
        <f t="shared" si="30"/>
        <v>-9249.8199250920879</v>
      </c>
      <c r="AL32" s="1">
        <f t="shared" si="30"/>
        <v>3121.1140841189208</v>
      </c>
      <c r="AM32" s="1">
        <f t="shared" si="30"/>
        <v>-6421.7466033025576</v>
      </c>
      <c r="AN32" s="1">
        <f t="shared" si="30"/>
        <v>-5083.1119794606147</v>
      </c>
      <c r="AO32" s="1">
        <f t="shared" si="30"/>
        <v>-3621.9320153524704</v>
      </c>
      <c r="AP32" s="1">
        <f t="shared" si="30"/>
        <v>-12474.185361190208</v>
      </c>
      <c r="AQ32" s="1">
        <f t="shared" si="30"/>
        <v>-8047.1298805859542</v>
      </c>
      <c r="AR32" s="1">
        <f t="shared" ref="AR32:AS32" si="31">AR18</f>
        <v>42.385078940718813</v>
      </c>
      <c r="AS32" s="1">
        <f t="shared" si="31"/>
        <v>-14148.490033480535</v>
      </c>
      <c r="AT32" s="1">
        <f t="shared" ref="AT32:AU32" si="32">AT18</f>
        <v>-16032.615747731214</v>
      </c>
      <c r="AU32" s="1">
        <f t="shared" si="32"/>
        <v>-9180.9790650582872</v>
      </c>
      <c r="AV32" s="1">
        <f>AV18</f>
        <v>-12466.388603835174</v>
      </c>
      <c r="AW32" s="1">
        <f>AW18</f>
        <v>-17518.961544604241</v>
      </c>
      <c r="AX32" s="20">
        <f>AX18</f>
        <v>-17722.601000000002</v>
      </c>
      <c r="AY32" s="20">
        <f>AY18</f>
        <v>-30280.575152766316</v>
      </c>
      <c r="BA32" s="1">
        <f t="shared" ref="BA32:BH32" si="33">BA18</f>
        <v>-5426.4516238596507</v>
      </c>
      <c r="BB32" s="1">
        <f t="shared" si="33"/>
        <v>-7440.4170472475289</v>
      </c>
      <c r="BC32" s="1">
        <f t="shared" si="33"/>
        <v>-3450.6637731719502</v>
      </c>
      <c r="BD32" s="1">
        <f t="shared" si="33"/>
        <v>-13704.822962172391</v>
      </c>
      <c r="BE32" s="1">
        <f t="shared" si="33"/>
        <v>-14846.237231994037</v>
      </c>
      <c r="BF32" s="1">
        <f t="shared" si="33"/>
        <v>-15901.960376884475</v>
      </c>
      <c r="BG32" s="1">
        <f t="shared" si="33"/>
        <v>-20568.043464101764</v>
      </c>
      <c r="BH32" s="1">
        <f t="shared" si="33"/>
        <v>-17183.290667134293</v>
      </c>
      <c r="BI32" s="1">
        <f t="shared" ref="BI32:BJ32" si="34">BI18</f>
        <v>-16994.765760541173</v>
      </c>
      <c r="BJ32" s="1">
        <f t="shared" si="34"/>
        <v>-26394.356677532494</v>
      </c>
      <c r="BK32" s="1">
        <f t="shared" ref="BK32:BM32" si="35">BK18</f>
        <v>-30083.74269505226</v>
      </c>
      <c r="BL32" s="1">
        <f t="shared" si="35"/>
        <v>-35663.867819942701</v>
      </c>
      <c r="BM32" s="1">
        <f t="shared" si="35"/>
        <v>-38587.823343831842</v>
      </c>
      <c r="BN32" s="1">
        <f t="shared" ref="BN32:BO32" si="36">BN18</f>
        <v>-36550.347398636535</v>
      </c>
      <c r="BO32" s="20">
        <f t="shared" si="36"/>
        <v>-53540.832999999999</v>
      </c>
      <c r="BP32" s="20">
        <f t="shared" ref="BP32" si="37">BP18</f>
        <v>-61549.447783411466</v>
      </c>
    </row>
    <row r="33" spans="1:68" x14ac:dyDescent="0.35">
      <c r="A33" s="24" t="s">
        <v>80</v>
      </c>
      <c r="B33" s="20">
        <f>B10*B4</f>
        <v>21919.818343207153</v>
      </c>
      <c r="C33" s="20">
        <f t="shared" ref="C33:I33" si="38">C10*C4</f>
        <v>23491.7176470419</v>
      </c>
      <c r="D33" s="20">
        <f t="shared" si="38"/>
        <v>21653.450936335241</v>
      </c>
      <c r="E33" s="20">
        <f t="shared" si="38"/>
        <v>22697.970317209067</v>
      </c>
      <c r="F33" s="20">
        <f t="shared" si="38"/>
        <v>23990.127586474071</v>
      </c>
      <c r="G33" s="20">
        <f t="shared" si="38"/>
        <v>26700.098770685654</v>
      </c>
      <c r="H33" s="20">
        <f t="shared" si="38"/>
        <v>28789.898492418906</v>
      </c>
      <c r="I33" s="20">
        <f t="shared" si="38"/>
        <v>22470.896533317922</v>
      </c>
      <c r="J33" s="20">
        <f t="shared" ref="J33:O33" si="39">J10*J4</f>
        <v>20783.95004098436</v>
      </c>
      <c r="K33" s="20">
        <f t="shared" si="39"/>
        <v>20641.074625762601</v>
      </c>
      <c r="L33" s="20">
        <f t="shared" si="39"/>
        <v>21592.328412483388</v>
      </c>
      <c r="M33" s="20">
        <f t="shared" si="39"/>
        <v>21276.793993814266</v>
      </c>
      <c r="N33" s="20">
        <f t="shared" si="39"/>
        <v>21892.221775013244</v>
      </c>
      <c r="O33" s="20">
        <f t="shared" si="39"/>
        <v>22704.806009999058</v>
      </c>
      <c r="P33" s="20">
        <f t="shared" ref="P33:Q33" si="40">P10*P4</f>
        <v>24739.787570297864</v>
      </c>
      <c r="Q33" s="20">
        <f t="shared" si="40"/>
        <v>24620.390902990253</v>
      </c>
      <c r="R33" s="19"/>
      <c r="S33" s="20">
        <f t="shared" ref="S33:AH33" si="41">B10*B5</f>
        <v>685.45491563459598</v>
      </c>
      <c r="T33" s="20">
        <f t="shared" si="41"/>
        <v>1756.6683907978174</v>
      </c>
      <c r="U33" s="20">
        <f t="shared" si="41"/>
        <v>1536.5573736045214</v>
      </c>
      <c r="V33" s="20">
        <f t="shared" si="41"/>
        <v>600.85599455982879</v>
      </c>
      <c r="W33" s="20">
        <f t="shared" si="41"/>
        <v>589.19192796825996</v>
      </c>
      <c r="X33" s="20">
        <f t="shared" si="41"/>
        <v>640.05306053004745</v>
      </c>
      <c r="Y33" s="20">
        <f t="shared" si="41"/>
        <v>665.94581727676473</v>
      </c>
      <c r="Z33" s="20">
        <f t="shared" si="41"/>
        <v>4933.989178069085</v>
      </c>
      <c r="AA33" s="20">
        <f t="shared" si="41"/>
        <v>4733.3208472345696</v>
      </c>
      <c r="AB33" s="20">
        <f t="shared" si="41"/>
        <v>4545.1582907759803</v>
      </c>
      <c r="AC33" s="20">
        <f t="shared" si="41"/>
        <v>4694.3812438381374</v>
      </c>
      <c r="AD33" s="20">
        <f t="shared" si="41"/>
        <v>4689.3777564951315</v>
      </c>
      <c r="AE33" s="20">
        <f t="shared" si="41"/>
        <v>4598.943159650702</v>
      </c>
      <c r="AF33" s="20">
        <f t="shared" si="41"/>
        <v>4327.9905942099076</v>
      </c>
      <c r="AG33" s="20">
        <f t="shared" si="41"/>
        <v>4600.86140258043</v>
      </c>
      <c r="AH33" s="20">
        <f t="shared" si="41"/>
        <v>4603.919496002035</v>
      </c>
      <c r="AI33" s="19"/>
      <c r="AJ33" s="20">
        <f t="shared" ref="AJ33:AY33" si="42">B6*B10</f>
        <v>17039.417064624162</v>
      </c>
      <c r="AK33" s="20">
        <f t="shared" si="42"/>
        <v>18440.262723647695</v>
      </c>
      <c r="AL33" s="20">
        <f t="shared" si="42"/>
        <v>17367.442228363627</v>
      </c>
      <c r="AM33" s="20">
        <f t="shared" si="42"/>
        <v>20073.435548099264</v>
      </c>
      <c r="AN33" s="20">
        <f t="shared" si="42"/>
        <v>21203.782135254482</v>
      </c>
      <c r="AO33" s="20">
        <f t="shared" si="42"/>
        <v>24028.392160395564</v>
      </c>
      <c r="AP33" s="20">
        <f t="shared" si="42"/>
        <v>28119.955021486607</v>
      </c>
      <c r="AQ33" s="20">
        <f t="shared" si="42"/>
        <v>29449.867065792911</v>
      </c>
      <c r="AR33" s="20">
        <f t="shared" si="42"/>
        <v>34083.652028566459</v>
      </c>
      <c r="AS33" s="20">
        <f t="shared" si="42"/>
        <v>38047.736005204031</v>
      </c>
      <c r="AT33" s="20">
        <f t="shared" si="42"/>
        <v>40782.531933960468</v>
      </c>
      <c r="AU33" s="20">
        <f t="shared" si="42"/>
        <v>43978.060625075443</v>
      </c>
      <c r="AV33" s="20">
        <f t="shared" si="42"/>
        <v>46495.02362091712</v>
      </c>
      <c r="AW33" s="20">
        <f t="shared" si="42"/>
        <v>46944.113069100407</v>
      </c>
      <c r="AX33" s="20">
        <f t="shared" si="42"/>
        <v>49609.570250378812</v>
      </c>
      <c r="AY33" s="20">
        <f t="shared" si="42"/>
        <v>50078.227285429224</v>
      </c>
      <c r="AZ33" s="19"/>
      <c r="BA33" s="20">
        <f t="shared" ref="BA33:BP33" si="43">B7*B10</f>
        <v>8786.3096765340906</v>
      </c>
      <c r="BB33" s="20">
        <f t="shared" si="43"/>
        <v>9241.3512385125832</v>
      </c>
      <c r="BC33" s="20">
        <f t="shared" si="43"/>
        <v>8887.1854616966157</v>
      </c>
      <c r="BD33" s="20">
        <f t="shared" si="43"/>
        <v>11480.738140131849</v>
      </c>
      <c r="BE33" s="20">
        <f t="shared" si="43"/>
        <v>11783.898350303185</v>
      </c>
      <c r="BF33" s="20">
        <f t="shared" si="43"/>
        <v>13001.456008388735</v>
      </c>
      <c r="BG33" s="20">
        <f t="shared" si="43"/>
        <v>15008.200668817726</v>
      </c>
      <c r="BH33" s="20">
        <f t="shared" si="43"/>
        <v>13672.24722282009</v>
      </c>
      <c r="BI33" s="20">
        <f t="shared" si="43"/>
        <v>14559.023083214619</v>
      </c>
      <c r="BJ33" s="20">
        <f t="shared" si="43"/>
        <v>16371.8783982574</v>
      </c>
      <c r="BK33" s="20">
        <f t="shared" si="43"/>
        <v>18038.957409718001</v>
      </c>
      <c r="BL33" s="20">
        <f t="shared" si="43"/>
        <v>19695.400624615169</v>
      </c>
      <c r="BM33" s="20">
        <f t="shared" si="43"/>
        <v>20141.233444418955</v>
      </c>
      <c r="BN33" s="20">
        <f t="shared" si="43"/>
        <v>19365.544326690637</v>
      </c>
      <c r="BO33" s="20">
        <f t="shared" si="43"/>
        <v>20922.149416742894</v>
      </c>
      <c r="BP33" s="20">
        <f t="shared" si="43"/>
        <v>20442.280955578448</v>
      </c>
    </row>
    <row r="34" spans="1:68" x14ac:dyDescent="0.35">
      <c r="A34" s="25" t="s">
        <v>46</v>
      </c>
      <c r="B34" s="20">
        <f>B50</f>
        <v>1607.6218967609482</v>
      </c>
      <c r="C34" s="20">
        <f t="shared" ref="C34:I34" si="44">C50</f>
        <v>2587.5622174824562</v>
      </c>
      <c r="D34" s="20">
        <f t="shared" si="44"/>
        <v>-178.05938943431559</v>
      </c>
      <c r="E34" s="20">
        <f t="shared" si="44"/>
        <v>3233.0391378724826</v>
      </c>
      <c r="F34" s="20">
        <f t="shared" si="44"/>
        <v>1725.6696354619476</v>
      </c>
      <c r="G34" s="20">
        <f t="shared" si="44"/>
        <v>1277.6501834813434</v>
      </c>
      <c r="H34" s="20">
        <f t="shared" si="44"/>
        <v>4366.8272155406767</v>
      </c>
      <c r="I34" s="20">
        <f t="shared" si="44"/>
        <v>1700.5396770795694</v>
      </c>
      <c r="J34" s="20">
        <f t="shared" ref="J34:O34" si="45">J50</f>
        <v>353.44038990570004</v>
      </c>
      <c r="K34" s="20">
        <f t="shared" si="45"/>
        <v>3788.4237483021861</v>
      </c>
      <c r="L34" s="20">
        <f t="shared" si="45"/>
        <v>3473.0998069364086</v>
      </c>
      <c r="M34" s="20">
        <f t="shared" si="45"/>
        <v>1324.7469074220146</v>
      </c>
      <c r="N34" s="20">
        <f t="shared" si="45"/>
        <v>1742.0165209973266</v>
      </c>
      <c r="O34" s="20">
        <f t="shared" si="45"/>
        <v>2236.3481715155954</v>
      </c>
      <c r="P34" s="20">
        <f t="shared" ref="P34:Q34" si="46">P50</f>
        <v>1052.3367832161111</v>
      </c>
      <c r="Q34" s="20">
        <f t="shared" si="46"/>
        <v>2003.1509880722749</v>
      </c>
      <c r="R34" s="19"/>
      <c r="S34" s="20">
        <f t="shared" ref="S34:Z34" si="47">S50</f>
        <v>50.271964592174392</v>
      </c>
      <c r="T34" s="20">
        <f t="shared" si="47"/>
        <v>193.49324834263493</v>
      </c>
      <c r="U34" s="20">
        <f t="shared" si="47"/>
        <v>-12.635328594007401</v>
      </c>
      <c r="V34" s="20">
        <f t="shared" si="47"/>
        <v>85.584346066590555</v>
      </c>
      <c r="W34" s="20">
        <f t="shared" si="47"/>
        <v>42.38204302537212</v>
      </c>
      <c r="X34" s="20">
        <f t="shared" si="47"/>
        <v>30.627748505628773</v>
      </c>
      <c r="Y34" s="20">
        <f t="shared" si="47"/>
        <v>101.01009281868143</v>
      </c>
      <c r="Z34" s="20">
        <f t="shared" si="47"/>
        <v>373.39161573491657</v>
      </c>
      <c r="AA34" s="20">
        <f t="shared" ref="AA34:AB34" si="48">AA50</f>
        <v>80.492243413616876</v>
      </c>
      <c r="AB34" s="20">
        <f t="shared" si="48"/>
        <v>834.20974541106762</v>
      </c>
      <c r="AC34" s="20">
        <f t="shared" ref="AC34:AE34" si="49">AC50</f>
        <v>671.89612391574781</v>
      </c>
      <c r="AD34" s="20">
        <f t="shared" si="49"/>
        <v>286.23108171552013</v>
      </c>
      <c r="AE34" s="20">
        <f t="shared" si="49"/>
        <v>341.59302325828344</v>
      </c>
      <c r="AF34" s="20">
        <f t="shared" ref="AF34:AG34" si="50">AF50</f>
        <v>426.29273500225077</v>
      </c>
      <c r="AG34" s="20">
        <f t="shared" si="50"/>
        <v>195.70309817815402</v>
      </c>
      <c r="AH34" s="20">
        <f t="shared" ref="AH34" si="51">AH50</f>
        <v>374.5816191042519</v>
      </c>
      <c r="AI34" s="19"/>
      <c r="AJ34" s="20">
        <f t="shared" ref="AJ34:AQ34" si="52">AJ50</f>
        <v>1249.6882753419754</v>
      </c>
      <c r="AK34" s="20">
        <f t="shared" si="52"/>
        <v>2031.1553127393076</v>
      </c>
      <c r="AL34" s="20">
        <f t="shared" si="52"/>
        <v>-142.81493367087046</v>
      </c>
      <c r="AM34" s="20">
        <f t="shared" si="52"/>
        <v>2859.5589482432679</v>
      </c>
      <c r="AN34" s="20">
        <f t="shared" si="52"/>
        <v>1529.6921935960174</v>
      </c>
      <c r="AO34" s="20">
        <f t="shared" si="52"/>
        <v>1134.7891637937814</v>
      </c>
      <c r="AP34" s="20">
        <f t="shared" si="52"/>
        <v>4277.083996293788</v>
      </c>
      <c r="AQ34" s="20">
        <f t="shared" si="52"/>
        <v>2273.4094841909091</v>
      </c>
      <c r="AR34" s="20">
        <f t="shared" ref="AR34:AS34" si="53">AR50</f>
        <v>597.13402425979461</v>
      </c>
      <c r="AS34" s="20">
        <f t="shared" si="53"/>
        <v>6983.454369329932</v>
      </c>
      <c r="AT34" s="20">
        <f t="shared" ref="AT34:AU34" si="54">AT50</f>
        <v>4930.7241009409199</v>
      </c>
      <c r="AU34" s="20">
        <f t="shared" si="54"/>
        <v>3094.1075986126748</v>
      </c>
      <c r="AV34" s="20">
        <f>AV50</f>
        <v>3751.2247939264348</v>
      </c>
      <c r="AW34" s="20">
        <f>AW50</f>
        <v>4623.839612603163</v>
      </c>
      <c r="AX34" s="20">
        <f>AX50</f>
        <v>2110.2033350618212</v>
      </c>
      <c r="AY34" s="20">
        <f>AY50</f>
        <v>4074.4377643302068</v>
      </c>
      <c r="AZ34" s="19"/>
      <c r="BA34" s="20">
        <f t="shared" ref="BA34:BH34" si="55">BA50</f>
        <v>644.39693826641917</v>
      </c>
      <c r="BB34" s="20">
        <f t="shared" si="55"/>
        <v>1017.9149801875376</v>
      </c>
      <c r="BC34" s="20">
        <f t="shared" si="55"/>
        <v>-73.080582940422673</v>
      </c>
      <c r="BD34" s="20">
        <f t="shared" si="55"/>
        <v>1634.9344831773913</v>
      </c>
      <c r="BE34" s="20">
        <f t="shared" si="55"/>
        <v>843.19383433586643</v>
      </c>
      <c r="BF34" s="20">
        <f t="shared" si="55"/>
        <v>637.15904933706634</v>
      </c>
      <c r="BG34" s="20">
        <f t="shared" si="55"/>
        <v>2264.5578255448386</v>
      </c>
      <c r="BH34" s="20">
        <f t="shared" si="55"/>
        <v>989.96125843244545</v>
      </c>
      <c r="BI34" s="20">
        <f t="shared" ref="BI34:BJ34" si="56">BI50</f>
        <v>230.05647724075666</v>
      </c>
      <c r="BJ34" s="20">
        <f t="shared" si="56"/>
        <v>3004.6186025201955</v>
      </c>
      <c r="BK34" s="20">
        <f t="shared" ref="BK34:BM34" si="57">BK50</f>
        <v>2908.8036475874401</v>
      </c>
      <c r="BL34" s="20">
        <f t="shared" si="57"/>
        <v>1061.5128138462001</v>
      </c>
      <c r="BM34" s="20">
        <f t="shared" si="57"/>
        <v>1224.272017028971</v>
      </c>
      <c r="BN34" s="20">
        <f t="shared" ref="BN34:BO34" si="58">BN50</f>
        <v>1907.4419586023407</v>
      </c>
      <c r="BO34" s="20">
        <f t="shared" si="58"/>
        <v>889.9489342783188</v>
      </c>
      <c r="BP34" s="20">
        <f t="shared" ref="BP34" si="59">BP50</f>
        <v>1663.2138561879826</v>
      </c>
    </row>
    <row r="35" spans="1:68" x14ac:dyDescent="0.3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20">
        <f>-N34*WACC!O13</f>
        <v>-696.80660839893062</v>
      </c>
      <c r="O35" s="20">
        <f>-O34*WACC!P13</f>
        <v>-894.53926860623824</v>
      </c>
      <c r="P35" s="20">
        <f>-P34*WACC!Q13</f>
        <v>-615.61701818142501</v>
      </c>
      <c r="Q35" s="20">
        <f>-Q34*WACC!R13</f>
        <v>-1171.8433280222807</v>
      </c>
      <c r="R35" s="19"/>
      <c r="S35" s="20">
        <f>-S34*WACC!C13</f>
        <v>-20.108785836869757</v>
      </c>
      <c r="T35" s="20">
        <f>-T34*WACC!D13</f>
        <v>-77.39729933705398</v>
      </c>
      <c r="U35" s="20">
        <f>-U34*WACC!E13</f>
        <v>5.0541314376029609</v>
      </c>
      <c r="V35" s="20">
        <f>-V34*WACC!F13</f>
        <v>-34.233738426636222</v>
      </c>
      <c r="W35" s="20">
        <f>-W34*WACC!G13</f>
        <v>-16.952817210148847</v>
      </c>
      <c r="X35" s="20">
        <f>-X34*WACC!H13</f>
        <v>-12.25109940225151</v>
      </c>
      <c r="Y35" s="20">
        <f>-Y34*WACC!I13</f>
        <v>-40.404037127472577</v>
      </c>
      <c r="Z35" s="20">
        <f>-Z34*WACC!J13</f>
        <v>-149.35664629396663</v>
      </c>
      <c r="AA35" s="20">
        <f>-AA34*WACC!K13</f>
        <v>-32.196897365446752</v>
      </c>
      <c r="AB35" s="20">
        <f>-AB34*WACC!L13</f>
        <v>-333.68389816442709</v>
      </c>
      <c r="AC35" s="20">
        <f>-AC34*WACC!M13</f>
        <v>-268.75844956629913</v>
      </c>
      <c r="AD35" s="20">
        <f>-AD34*WACC!N13</f>
        <v>-114.49243268620806</v>
      </c>
      <c r="AE35" s="20">
        <f>-AE34*WACC!O13</f>
        <v>-136.63720930331337</v>
      </c>
      <c r="AF35" s="20">
        <f>-AF34*WACC!P13</f>
        <v>-170.51709400090033</v>
      </c>
      <c r="AG35" s="20">
        <f>-AG34*WACC!Q13</f>
        <v>-114.4863124342201</v>
      </c>
      <c r="AH35" s="20">
        <f>-AH34*WACC!R13</f>
        <v>-219.13024717598734</v>
      </c>
      <c r="AI35" s="19"/>
      <c r="AJ35" s="20">
        <f>-AJ34*WACC!C13</f>
        <v>-499.87531013679018</v>
      </c>
      <c r="AK35" s="20">
        <f>-AK34*WACC!D13</f>
        <v>-812.46212509572308</v>
      </c>
      <c r="AL35" s="20">
        <f>-AL34*WACC!E13</f>
        <v>57.125973468348185</v>
      </c>
      <c r="AM35" s="20">
        <f>-AM34*WACC!F13</f>
        <v>-1143.8235792973071</v>
      </c>
      <c r="AN35" s="20">
        <f>-AN34*WACC!G13</f>
        <v>-611.87687743840695</v>
      </c>
      <c r="AO35" s="20">
        <f>-AO34*WACC!H13</f>
        <v>-453.91566551751259</v>
      </c>
      <c r="AP35" s="20">
        <f>-AP34*WACC!I13</f>
        <v>-1710.8335985175154</v>
      </c>
      <c r="AQ35" s="20">
        <f>-AQ34*WACC!J13</f>
        <v>-909.36379367636368</v>
      </c>
      <c r="AR35" s="20">
        <f>-AR34*WACC!K13</f>
        <v>-238.85360970391787</v>
      </c>
      <c r="AS35" s="20">
        <f>-AS34*WACC!L13</f>
        <v>-2793.3817477319731</v>
      </c>
      <c r="AT35" s="20">
        <f>-AT34*WACC!M13</f>
        <v>-1972.289640376368</v>
      </c>
      <c r="AU35" s="20">
        <f>-AU34*WACC!N13</f>
        <v>-1237.6430394450699</v>
      </c>
      <c r="AV35" s="20">
        <f>-AV34*WACC!O13</f>
        <v>-1500.4899175705741</v>
      </c>
      <c r="AW35" s="20">
        <f>-AW34*WACC!P13</f>
        <v>-1849.5358450412652</v>
      </c>
      <c r="AX35" s="20">
        <f>-AX34*WACC!Q13</f>
        <v>-1234.4689510111652</v>
      </c>
      <c r="AY35" s="20">
        <f>-AY34*WACC!R13</f>
        <v>-2383.546092133171</v>
      </c>
      <c r="AZ35" s="19"/>
      <c r="BA35" s="20">
        <f>-BA34*WACC!C13</f>
        <v>-257.75877530656766</v>
      </c>
      <c r="BB35" s="20">
        <f>-BB34*WACC!D13</f>
        <v>-407.16599207501508</v>
      </c>
      <c r="BC35" s="20">
        <f>-BC34*WACC!E13</f>
        <v>29.232233176169071</v>
      </c>
      <c r="BD35" s="20">
        <f>-BD34*WACC!F13</f>
        <v>-653.97379327095655</v>
      </c>
      <c r="BE35" s="20">
        <f>-BE34*WACC!G13</f>
        <v>-337.2775337343466</v>
      </c>
      <c r="BF35" s="20">
        <f>-BF34*WACC!H13</f>
        <v>-254.86361973482656</v>
      </c>
      <c r="BG35" s="20">
        <f>-BG34*WACC!I13</f>
        <v>-905.8231302179355</v>
      </c>
      <c r="BH35" s="20">
        <f>-BH34*WACC!J13</f>
        <v>-395.98450337297822</v>
      </c>
      <c r="BI35" s="20">
        <f>-BI34*WACC!K13</f>
        <v>-92.022590896302674</v>
      </c>
      <c r="BJ35" s="20">
        <f>-BJ34*WACC!L13</f>
        <v>-1201.8474410080782</v>
      </c>
      <c r="BK35" s="20">
        <f>-BK34*WACC!M13</f>
        <v>-1163.521459034976</v>
      </c>
      <c r="BL35" s="20">
        <f>-BL34*WACC!N13</f>
        <v>-424.60512553848002</v>
      </c>
      <c r="BM35" s="20">
        <f>-BM34*WACC!O13</f>
        <v>-489.70880681158843</v>
      </c>
      <c r="BN35" s="20">
        <f>-BN34*WACC!P13</f>
        <v>-762.97678344093629</v>
      </c>
      <c r="BO35" s="20">
        <f>-BO34*WACC!Q13</f>
        <v>-520.62012655281649</v>
      </c>
      <c r="BP35" s="20">
        <f>-BP34*WACC!R13</f>
        <v>-972.98010586996975</v>
      </c>
    </row>
    <row r="36" spans="1:68" x14ac:dyDescent="0.35">
      <c r="A36" s="24" t="s">
        <v>48</v>
      </c>
      <c r="B36" s="20">
        <f>B34+B35</f>
        <v>964.57313805656884</v>
      </c>
      <c r="C36" s="20">
        <f t="shared" ref="C36:I36" si="60">C34+C35</f>
        <v>1552.5373304894736</v>
      </c>
      <c r="D36" s="20">
        <f t="shared" si="60"/>
        <v>-106.83563366058935</v>
      </c>
      <c r="E36" s="20">
        <f t="shared" si="60"/>
        <v>1939.8234827234894</v>
      </c>
      <c r="F36" s="20">
        <f t="shared" si="60"/>
        <v>1035.4017812771685</v>
      </c>
      <c r="G36" s="20">
        <f t="shared" si="60"/>
        <v>766.59011008880611</v>
      </c>
      <c r="H36" s="20">
        <f t="shared" si="60"/>
        <v>2620.0963293244058</v>
      </c>
      <c r="I36" s="20">
        <f t="shared" si="60"/>
        <v>1020.3238062477416</v>
      </c>
      <c r="J36" s="20">
        <f t="shared" ref="J36:O36" si="61">J34+J35</f>
        <v>212.06423394342002</v>
      </c>
      <c r="K36" s="20">
        <f t="shared" si="61"/>
        <v>2273.0542489813115</v>
      </c>
      <c r="L36" s="20">
        <f t="shared" si="61"/>
        <v>2083.859884161845</v>
      </c>
      <c r="M36" s="20">
        <f t="shared" si="61"/>
        <v>794.84814445320876</v>
      </c>
      <c r="N36" s="20">
        <f t="shared" si="61"/>
        <v>1045.2099125983959</v>
      </c>
      <c r="O36" s="20">
        <f t="shared" si="61"/>
        <v>1341.8089029093571</v>
      </c>
      <c r="P36" s="20">
        <f t="shared" ref="P36:Q36" si="62">P34+P35</f>
        <v>436.71976503468613</v>
      </c>
      <c r="Q36" s="20">
        <f t="shared" si="62"/>
        <v>831.30766004999418</v>
      </c>
      <c r="R36" s="19"/>
      <c r="S36" s="20">
        <f t="shared" ref="S36:Z36" si="63">S34+S35</f>
        <v>30.163178755304635</v>
      </c>
      <c r="T36" s="20">
        <f t="shared" si="63"/>
        <v>116.09594900558095</v>
      </c>
      <c r="U36" s="20">
        <f t="shared" si="63"/>
        <v>-7.58119715640444</v>
      </c>
      <c r="V36" s="20">
        <f t="shared" si="63"/>
        <v>51.350607639954333</v>
      </c>
      <c r="W36" s="20">
        <f t="shared" si="63"/>
        <v>25.429225815223273</v>
      </c>
      <c r="X36" s="20">
        <f t="shared" si="63"/>
        <v>18.376649103377261</v>
      </c>
      <c r="Y36" s="20">
        <f t="shared" si="63"/>
        <v>60.606055691208851</v>
      </c>
      <c r="Z36" s="20">
        <f t="shared" si="63"/>
        <v>224.03496944094994</v>
      </c>
      <c r="AA36" s="20">
        <f t="shared" ref="AA36:AB36" si="64">AA34+AA35</f>
        <v>48.295346048170124</v>
      </c>
      <c r="AB36" s="20">
        <f t="shared" si="64"/>
        <v>500.52584724664052</v>
      </c>
      <c r="AC36" s="20">
        <f t="shared" ref="AC36:AE36" si="65">AC34+AC35</f>
        <v>403.13767434944867</v>
      </c>
      <c r="AD36" s="20">
        <f t="shared" si="65"/>
        <v>171.73864902931206</v>
      </c>
      <c r="AE36" s="20">
        <f t="shared" si="65"/>
        <v>204.95581395497007</v>
      </c>
      <c r="AF36" s="20">
        <f t="shared" ref="AF36:AG36" si="66">AF34+AF35</f>
        <v>255.77564100135044</v>
      </c>
      <c r="AG36" s="20">
        <f t="shared" si="66"/>
        <v>81.216785743933926</v>
      </c>
      <c r="AH36" s="20">
        <f t="shared" ref="AH36" si="67">AH34+AH35</f>
        <v>155.45137192826456</v>
      </c>
      <c r="AI36" s="19"/>
      <c r="AJ36" s="20">
        <f t="shared" ref="AJ36:AQ36" si="68">AJ34+AJ35</f>
        <v>749.81296520518526</v>
      </c>
      <c r="AK36" s="20">
        <f t="shared" si="68"/>
        <v>1218.6931876435847</v>
      </c>
      <c r="AL36" s="20">
        <f t="shared" si="68"/>
        <v>-85.688960202522281</v>
      </c>
      <c r="AM36" s="20">
        <f t="shared" si="68"/>
        <v>1715.7353689459608</v>
      </c>
      <c r="AN36" s="20">
        <f t="shared" si="68"/>
        <v>917.81531615761048</v>
      </c>
      <c r="AO36" s="20">
        <f t="shared" si="68"/>
        <v>680.87349827626883</v>
      </c>
      <c r="AP36" s="20">
        <f t="shared" si="68"/>
        <v>2566.2503977762726</v>
      </c>
      <c r="AQ36" s="20">
        <f t="shared" si="68"/>
        <v>1364.0456905145454</v>
      </c>
      <c r="AR36" s="20">
        <f t="shared" ref="AR36:AS36" si="69">AR34+AR35</f>
        <v>358.28041455587675</v>
      </c>
      <c r="AS36" s="20">
        <f t="shared" si="69"/>
        <v>4190.0726215979594</v>
      </c>
      <c r="AT36" s="20">
        <f t="shared" ref="AT36:AU36" si="70">AT34+AT35</f>
        <v>2958.434460564552</v>
      </c>
      <c r="AU36" s="20">
        <f t="shared" si="70"/>
        <v>1856.4645591676049</v>
      </c>
      <c r="AV36" s="20">
        <f>AV34+AV35</f>
        <v>2250.7348763558607</v>
      </c>
      <c r="AW36" s="20">
        <f>AW34+AW35</f>
        <v>2774.303767561898</v>
      </c>
      <c r="AX36" s="20">
        <f>AX34+AX35</f>
        <v>875.73438405065599</v>
      </c>
      <c r="AY36" s="20">
        <f>AY34+AY35</f>
        <v>1690.8916721970359</v>
      </c>
      <c r="AZ36" s="19"/>
      <c r="BA36" s="20">
        <f t="shared" ref="BA36:BH36" si="71">BA34+BA35</f>
        <v>386.63816295985151</v>
      </c>
      <c r="BB36" s="20">
        <f t="shared" si="71"/>
        <v>610.74898811252251</v>
      </c>
      <c r="BC36" s="20">
        <f t="shared" si="71"/>
        <v>-43.848349764253598</v>
      </c>
      <c r="BD36" s="20">
        <f t="shared" si="71"/>
        <v>980.96068990643471</v>
      </c>
      <c r="BE36" s="20">
        <f t="shared" si="71"/>
        <v>505.91630060151982</v>
      </c>
      <c r="BF36" s="20">
        <f t="shared" si="71"/>
        <v>382.29542960223978</v>
      </c>
      <c r="BG36" s="20">
        <f t="shared" si="71"/>
        <v>1358.734695326903</v>
      </c>
      <c r="BH36" s="20">
        <f t="shared" si="71"/>
        <v>593.97675505946722</v>
      </c>
      <c r="BI36" s="20">
        <f t="shared" ref="BI36:BJ36" si="72">BI34+BI35</f>
        <v>138.033886344454</v>
      </c>
      <c r="BJ36" s="20">
        <f t="shared" si="72"/>
        <v>1802.7711615121173</v>
      </c>
      <c r="BK36" s="20">
        <f t="shared" ref="BK36:BM36" si="73">BK34+BK35</f>
        <v>1745.282188552464</v>
      </c>
      <c r="BL36" s="20">
        <f t="shared" si="73"/>
        <v>636.90768830772004</v>
      </c>
      <c r="BM36" s="20">
        <f t="shared" si="73"/>
        <v>734.56321021738268</v>
      </c>
      <c r="BN36" s="20">
        <f t="shared" ref="BN36:BO36" si="74">BN34+BN35</f>
        <v>1144.4651751614044</v>
      </c>
      <c r="BO36" s="20">
        <f t="shared" si="74"/>
        <v>369.32880772550232</v>
      </c>
      <c r="BP36" s="20">
        <f t="shared" ref="BP36" si="75">BP34+BP35</f>
        <v>690.23375031801288</v>
      </c>
    </row>
    <row r="37" spans="1:68" x14ac:dyDescent="0.35">
      <c r="A37" s="23" t="s">
        <v>81</v>
      </c>
      <c r="B37" s="20">
        <f t="shared" ref="B37:I37" si="76">B31-B32+B33+B36</f>
        <v>62768.408066058983</v>
      </c>
      <c r="C37" s="20">
        <f t="shared" si="76"/>
        <v>70047.899011947346</v>
      </c>
      <c r="D37" s="20">
        <f t="shared" si="76"/>
        <v>63213.13611472748</v>
      </c>
      <c r="E37" s="20">
        <f t="shared" si="76"/>
        <v>76037.634026441563</v>
      </c>
      <c r="F37" s="20">
        <f t="shared" si="76"/>
        <v>74292.307032154145</v>
      </c>
      <c r="G37" s="20">
        <f t="shared" si="76"/>
        <v>78892.718087580768</v>
      </c>
      <c r="H37" s="20">
        <f t="shared" si="76"/>
        <v>92826.839745442354</v>
      </c>
      <c r="I37" s="20">
        <f t="shared" si="76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:N37" si="77">M31-M32+M33+M36</f>
        <v>65373.432554139727</v>
      </c>
      <c r="N37" s="20">
        <f t="shared" si="77"/>
        <v>62294.209621551345</v>
      </c>
      <c r="O37" s="20">
        <f t="shared" ref="O37:P37" si="78">O31-O32+O33+O36</f>
        <v>64427.716533596176</v>
      </c>
      <c r="P37" s="20">
        <f t="shared" si="78"/>
        <v>63962.315123700464</v>
      </c>
      <c r="Q37" s="20">
        <f t="shared" ref="Q37" si="79">Q31-Q32+Q33+Q36</f>
        <v>62992.587076896991</v>
      </c>
      <c r="R37" s="19"/>
      <c r="S37" s="20">
        <f t="shared" ref="S37:Z37" si="80">S31-S32+S33+S36</f>
        <v>2203.0281670201466</v>
      </c>
      <c r="T37" s="20">
        <f t="shared" si="80"/>
        <v>5089.1883169327866</v>
      </c>
      <c r="U37" s="20">
        <f t="shared" si="80"/>
        <v>4286.3575703579345</v>
      </c>
      <c r="V37" s="20">
        <f t="shared" si="80"/>
        <v>2253.6517720952679</v>
      </c>
      <c r="W37" s="20">
        <f t="shared" si="80"/>
        <v>2065.4383512617287</v>
      </c>
      <c r="X37" s="20">
        <f t="shared" si="80"/>
        <v>2148.5562532107751</v>
      </c>
      <c r="Y37" s="20">
        <f t="shared" si="80"/>
        <v>2428.2022471904779</v>
      </c>
      <c r="Z37" s="20">
        <f t="shared" si="80"/>
        <v>14344.134242554215</v>
      </c>
      <c r="AA37" s="20">
        <f t="shared" ref="AA37:AB37" si="81">AA31-AA32+AA33+AA36</f>
        <v>12011.446779826056</v>
      </c>
      <c r="AB37" s="20">
        <f t="shared" si="81"/>
        <v>14329.208267081105</v>
      </c>
      <c r="AC37" s="20">
        <f t="shared" ref="AC37:AE37" si="82">AC31-AC32+AC33+AC36</f>
        <v>13145.611954861806</v>
      </c>
      <c r="AD37" s="20">
        <f t="shared" si="82"/>
        <v>12012.414367950731</v>
      </c>
      <c r="AE37" s="20">
        <f t="shared" si="82"/>
        <v>11908.62686916249</v>
      </c>
      <c r="AF37" s="20">
        <f t="shared" ref="AF37:AG37" si="83">AF31-AF32+AF33+AF36</f>
        <v>11812.412887286187</v>
      </c>
      <c r="AG37" s="20">
        <f t="shared" si="83"/>
        <v>11481.577004583949</v>
      </c>
      <c r="AH37" s="20">
        <f t="shared" ref="AH37" si="84">AH31-AH32+AH33+AH36</f>
        <v>11293.563746911082</v>
      </c>
      <c r="AI37" s="19"/>
      <c r="AJ37" s="20">
        <f t="shared" ref="AJ37:AQ37" si="85">AJ31-AJ32+AJ33+AJ36</f>
        <v>52089.058928063903</v>
      </c>
      <c r="AK37" s="20">
        <f t="shared" si="85"/>
        <v>57495.983070069589</v>
      </c>
      <c r="AL37" s="20">
        <f t="shared" si="85"/>
        <v>46155.632126755379</v>
      </c>
      <c r="AM37" s="20">
        <f t="shared" si="85"/>
        <v>68746.159668084001</v>
      </c>
      <c r="AN37" s="20">
        <f t="shared" si="85"/>
        <v>66355.640240031105</v>
      </c>
      <c r="AO37" s="20">
        <f t="shared" si="85"/>
        <v>71463.60702826432</v>
      </c>
      <c r="AP37" s="20">
        <f t="shared" si="85"/>
        <v>90498.371329760164</v>
      </c>
      <c r="AQ37" s="20">
        <f t="shared" si="85"/>
        <v>90491.372951510129</v>
      </c>
      <c r="AR37" s="20">
        <f t="shared" ref="AR37:AS37" si="86">AR31-AR32+AR33+AR36</f>
        <v>87406.442917603883</v>
      </c>
      <c r="AS37" s="20">
        <f t="shared" si="86"/>
        <v>119923.90099203272</v>
      </c>
      <c r="AT37" s="20">
        <f t="shared" ref="AT37:AU37" si="87">AT31-AT32+AT33+AT36</f>
        <v>114237.84040068951</v>
      </c>
      <c r="AU37" s="20">
        <f t="shared" si="87"/>
        <v>112866.03257415972</v>
      </c>
      <c r="AV37" s="20">
        <f>AV31-AV32+AV33+AV36</f>
        <v>119772.75191510201</v>
      </c>
      <c r="AW37" s="20">
        <f>AW31-AW32+AW33+AW36</f>
        <v>128447.75598909725</v>
      </c>
      <c r="AX37" s="20">
        <f>AX31-AX32+AX33+AX36</f>
        <v>125116.6147183188</v>
      </c>
      <c r="AY37" s="20">
        <f>AY31-AY32+AY33+AY36</f>
        <v>124170.79709697525</v>
      </c>
      <c r="AZ37" s="19"/>
      <c r="BA37" s="20">
        <f t="shared" ref="BA37:BH37" si="88">BA31-BA32+BA33+BA36</f>
        <v>28793.64459339227</v>
      </c>
      <c r="BB37" s="20">
        <f t="shared" si="88"/>
        <v>31619.017223130588</v>
      </c>
      <c r="BC37" s="20">
        <f t="shared" si="88"/>
        <v>28666.327471179724</v>
      </c>
      <c r="BD37" s="20">
        <f t="shared" si="88"/>
        <v>49350.12180078325</v>
      </c>
      <c r="BE37" s="20">
        <f t="shared" si="88"/>
        <v>48893.990444614625</v>
      </c>
      <c r="BF37" s="20">
        <f t="shared" si="88"/>
        <v>52624.107451653435</v>
      </c>
      <c r="BG37" s="20">
        <f t="shared" si="88"/>
        <v>62200.236571287816</v>
      </c>
      <c r="BH37" s="20">
        <f t="shared" si="88"/>
        <v>55419.152221994096</v>
      </c>
      <c r="BI37" s="20">
        <f t="shared" ref="BI37:BJ37" si="89">BI31-BI32+BI33+BI36</f>
        <v>54334.015394343325</v>
      </c>
      <c r="BJ37" s="20">
        <f t="shared" si="89"/>
        <v>71909.132308140266</v>
      </c>
      <c r="BK37" s="20">
        <f t="shared" ref="BK37:BM37" si="90">BK31-BK32+BK33+BK36</f>
        <v>73958.650245638593</v>
      </c>
      <c r="BL37" s="20">
        <f t="shared" si="90"/>
        <v>81904.306584940947</v>
      </c>
      <c r="BM37" s="20">
        <f t="shared" si="90"/>
        <v>84831.556615116991</v>
      </c>
      <c r="BN37" s="20">
        <f t="shared" ref="BN37:BO37" si="91">BN31-BN32+BN33+BN36</f>
        <v>82311.068934883238</v>
      </c>
      <c r="BO37" s="20">
        <f t="shared" si="91"/>
        <v>98832.771388865687</v>
      </c>
      <c r="BP37" s="20">
        <f t="shared" ref="BP37" si="92">BP31-BP32+BP33+BP36</f>
        <v>99876.089919236139</v>
      </c>
    </row>
    <row r="38" spans="1:68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R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9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</row>
    <row r="39" spans="1:68" x14ac:dyDescent="0.35">
      <c r="A39" s="21"/>
    </row>
    <row r="40" spans="1:68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68" x14ac:dyDescent="0.35">
      <c r="A41" s="21" t="s">
        <v>58</v>
      </c>
      <c r="B41" s="17">
        <f>B33</f>
        <v>21919.818343207153</v>
      </c>
      <c r="C41" s="17">
        <f t="shared" ref="C41:I41" si="93">C33</f>
        <v>23491.7176470419</v>
      </c>
      <c r="D41" s="17">
        <f t="shared" si="93"/>
        <v>21653.450936335241</v>
      </c>
      <c r="E41" s="17">
        <f t="shared" si="93"/>
        <v>22697.970317209067</v>
      </c>
      <c r="F41" s="17">
        <f t="shared" si="93"/>
        <v>23990.127586474071</v>
      </c>
      <c r="G41" s="17">
        <f t="shared" si="93"/>
        <v>26700.098770685654</v>
      </c>
      <c r="H41" s="17">
        <f t="shared" si="93"/>
        <v>28789.898492418906</v>
      </c>
      <c r="I41" s="17">
        <f t="shared" si="93"/>
        <v>22470.896533317922</v>
      </c>
      <c r="J41" s="17">
        <f t="shared" ref="J41:K41" si="94">J33</f>
        <v>20783.95004098436</v>
      </c>
      <c r="K41" s="17">
        <f t="shared" si="94"/>
        <v>20641.074625762601</v>
      </c>
      <c r="L41" s="17">
        <f t="shared" ref="L41" si="95">L33</f>
        <v>21592.328412483388</v>
      </c>
      <c r="M41" s="17">
        <f>M33</f>
        <v>21276.793993814266</v>
      </c>
      <c r="N41" s="17">
        <f>N33</f>
        <v>21892.221775013244</v>
      </c>
      <c r="O41" s="17">
        <f>O33</f>
        <v>22704.806009999058</v>
      </c>
      <c r="P41" s="17">
        <f>P33</f>
        <v>24739.787570297864</v>
      </c>
      <c r="Q41" s="17">
        <f>Q33</f>
        <v>24620.390902990253</v>
      </c>
      <c r="S41" s="17">
        <f>S33</f>
        <v>685.45491563459598</v>
      </c>
      <c r="T41" s="17">
        <f t="shared" ref="T41:Z41" si="96">T33</f>
        <v>1756.6683907978174</v>
      </c>
      <c r="U41" s="17">
        <f t="shared" si="96"/>
        <v>1536.5573736045214</v>
      </c>
      <c r="V41" s="17">
        <f t="shared" si="96"/>
        <v>600.85599455982879</v>
      </c>
      <c r="W41" s="17">
        <f t="shared" si="96"/>
        <v>589.19192796825996</v>
      </c>
      <c r="X41" s="17">
        <f t="shared" si="96"/>
        <v>640.05306053004745</v>
      </c>
      <c r="Y41" s="17">
        <f t="shared" si="96"/>
        <v>665.94581727676473</v>
      </c>
      <c r="Z41" s="17">
        <f t="shared" si="96"/>
        <v>4933.989178069085</v>
      </c>
      <c r="AA41" s="17">
        <f t="shared" ref="AA41:AB41" si="97">AA33</f>
        <v>4733.3208472345696</v>
      </c>
      <c r="AB41" s="17">
        <f t="shared" si="97"/>
        <v>4545.1582907759803</v>
      </c>
      <c r="AC41" s="17">
        <f t="shared" ref="AC41" si="98">AC33</f>
        <v>4694.3812438381374</v>
      </c>
      <c r="AD41" s="17">
        <f>AD33</f>
        <v>4689.3777564951315</v>
      </c>
      <c r="AE41" s="17">
        <f>AE33</f>
        <v>4598.943159650702</v>
      </c>
      <c r="AF41" s="17">
        <f>AF33</f>
        <v>4327.9905942099076</v>
      </c>
      <c r="AG41" s="17">
        <f>AG33</f>
        <v>4600.86140258043</v>
      </c>
      <c r="AH41" s="17">
        <f>AH33</f>
        <v>4603.919496002035</v>
      </c>
      <c r="AJ41" s="17">
        <f>AJ33</f>
        <v>17039.417064624162</v>
      </c>
      <c r="AK41" s="17">
        <f t="shared" ref="AK41:AQ41" si="99">AK33</f>
        <v>18440.262723647695</v>
      </c>
      <c r="AL41" s="17">
        <f t="shared" si="99"/>
        <v>17367.442228363627</v>
      </c>
      <c r="AM41" s="17">
        <f t="shared" si="99"/>
        <v>20073.435548099264</v>
      </c>
      <c r="AN41" s="17">
        <f t="shared" si="99"/>
        <v>21203.782135254482</v>
      </c>
      <c r="AO41" s="17">
        <f t="shared" si="99"/>
        <v>24028.392160395564</v>
      </c>
      <c r="AP41" s="17">
        <f t="shared" si="99"/>
        <v>28119.955021486607</v>
      </c>
      <c r="AQ41" s="17">
        <f t="shared" si="99"/>
        <v>29449.867065792911</v>
      </c>
      <c r="AR41" s="17">
        <f t="shared" ref="AR41:AS41" si="100">AR33</f>
        <v>34083.652028566459</v>
      </c>
      <c r="AS41" s="17">
        <f t="shared" si="100"/>
        <v>38047.736005204031</v>
      </c>
      <c r="AT41" s="17">
        <f t="shared" ref="AT41" si="101">AT33</f>
        <v>40782.531933960468</v>
      </c>
      <c r="AU41" s="17">
        <f>AU33</f>
        <v>43978.060625075443</v>
      </c>
      <c r="AV41" s="17">
        <f>AV33</f>
        <v>46495.02362091712</v>
      </c>
      <c r="AW41" s="17">
        <f>AW33</f>
        <v>46944.113069100407</v>
      </c>
      <c r="AX41" s="17">
        <f>AX33</f>
        <v>49609.570250378812</v>
      </c>
      <c r="AY41" s="17">
        <f>AY33</f>
        <v>50078.227285429224</v>
      </c>
      <c r="BA41" s="17">
        <f>BA33</f>
        <v>8786.3096765340906</v>
      </c>
      <c r="BB41" s="17">
        <f t="shared" ref="BB41:BH41" si="102">BB33</f>
        <v>9241.3512385125832</v>
      </c>
      <c r="BC41" s="17">
        <f t="shared" si="102"/>
        <v>8887.1854616966157</v>
      </c>
      <c r="BD41" s="17">
        <f t="shared" si="102"/>
        <v>11480.738140131849</v>
      </c>
      <c r="BE41" s="17">
        <f t="shared" si="102"/>
        <v>11783.898350303185</v>
      </c>
      <c r="BF41" s="17">
        <f t="shared" si="102"/>
        <v>13001.456008388735</v>
      </c>
      <c r="BG41" s="17">
        <f t="shared" si="102"/>
        <v>15008.200668817726</v>
      </c>
      <c r="BH41" s="17">
        <f t="shared" si="102"/>
        <v>13672.24722282009</v>
      </c>
      <c r="BI41" s="17">
        <f t="shared" ref="BI41:BJ41" si="103">BI33</f>
        <v>14559.023083214619</v>
      </c>
      <c r="BJ41" s="17">
        <f t="shared" si="103"/>
        <v>16371.8783982574</v>
      </c>
      <c r="BK41" s="17">
        <f t="shared" ref="BK41" si="104">BK33</f>
        <v>18038.957409718001</v>
      </c>
      <c r="BL41" s="17">
        <f>BL33</f>
        <v>19695.400624615169</v>
      </c>
      <c r="BM41" s="17">
        <f>BM33</f>
        <v>20141.233444418955</v>
      </c>
      <c r="BN41" s="17">
        <f>BN33</f>
        <v>19365.544326690637</v>
      </c>
      <c r="BO41" s="17">
        <f>BO33</f>
        <v>20922.149416742894</v>
      </c>
      <c r="BP41" s="17">
        <f>BP33</f>
        <v>20442.280955578448</v>
      </c>
    </row>
    <row r="42" spans="1:68" x14ac:dyDescent="0.35">
      <c r="A42" s="21" t="s">
        <v>59</v>
      </c>
      <c r="B42" s="1">
        <f>B17</f>
        <v>-17480.323426260809</v>
      </c>
      <c r="C42" s="1">
        <f t="shared" ref="C42:I42" si="105">C17</f>
        <v>-19765.243692137887</v>
      </c>
      <c r="D42" s="1">
        <f t="shared" si="105"/>
        <v>-21996.344764136316</v>
      </c>
      <c r="E42" s="1">
        <f t="shared" si="105"/>
        <v>-17535.650318201675</v>
      </c>
      <c r="F42" s="1">
        <f t="shared" si="105"/>
        <v>-19463.748492832274</v>
      </c>
      <c r="G42" s="1">
        <f t="shared" si="105"/>
        <v>-20078.746330473088</v>
      </c>
      <c r="H42" s="1">
        <f t="shared" si="105"/>
        <v>-20943.023606773142</v>
      </c>
      <c r="I42" s="1">
        <f t="shared" si="105"/>
        <v>-21265.317323880401</v>
      </c>
      <c r="J42" s="1">
        <f t="shared" ref="J42:K42" si="106">J17</f>
        <v>-23445.453186226339</v>
      </c>
      <c r="K42" s="1">
        <f t="shared" si="106"/>
        <v>-24642.181403676372</v>
      </c>
      <c r="L42" s="1">
        <f t="shared" ref="L42" si="107">L17</f>
        <v>-27586.122319283484</v>
      </c>
      <c r="M42" s="1">
        <f>M17</f>
        <v>-25438.166728652563</v>
      </c>
      <c r="N42" s="1">
        <f>N17</f>
        <v>-20921.991690412895</v>
      </c>
      <c r="O42" s="1">
        <f>O17</f>
        <v>-20494.875967178912</v>
      </c>
      <c r="P42" s="20">
        <f>P17</f>
        <v>-21115.469000000001</v>
      </c>
      <c r="Q42" s="20">
        <f>Q17</f>
        <v>-21732.084427967231</v>
      </c>
      <c r="S42" s="1">
        <f t="shared" ref="S42:Z42" si="108">S17</f>
        <v>-786.82390154796644</v>
      </c>
      <c r="T42" s="1">
        <f t="shared" si="108"/>
        <v>-1329.1417961619402</v>
      </c>
      <c r="U42" s="1">
        <f t="shared" si="108"/>
        <v>-1361.5598163058689</v>
      </c>
      <c r="V42" s="1">
        <f t="shared" si="108"/>
        <v>-704.99931050990244</v>
      </c>
      <c r="W42" s="1">
        <f t="shared" si="108"/>
        <v>-718.86176482800931</v>
      </c>
      <c r="X42" s="1">
        <f t="shared" si="108"/>
        <v>-738.67148280706454</v>
      </c>
      <c r="Y42" s="1">
        <f t="shared" si="108"/>
        <v>-765.4410290484858</v>
      </c>
      <c r="Z42" s="1">
        <f t="shared" si="108"/>
        <v>-3233.3431701524491</v>
      </c>
      <c r="AA42" s="1">
        <f t="shared" ref="AA42:AB42" si="109">AA17</f>
        <v>-3045.7624543789416</v>
      </c>
      <c r="AB42" s="1">
        <f t="shared" si="109"/>
        <v>-3139.7931418700418</v>
      </c>
      <c r="AC42" s="1">
        <f t="shared" ref="AC42:AE42" si="110">AC17</f>
        <v>-3177.0100374713534</v>
      </c>
      <c r="AD42" s="1">
        <f t="shared" si="110"/>
        <v>-3229.8717106839999</v>
      </c>
      <c r="AE42" s="1">
        <f t="shared" si="110"/>
        <v>-3298.6679781215694</v>
      </c>
      <c r="AF42" s="1">
        <f t="shared" ref="AF42:AG42" si="111">AF17</f>
        <v>-3437.9339040858672</v>
      </c>
      <c r="AG42" s="20">
        <f t="shared" si="111"/>
        <v>-3513.3440000000001</v>
      </c>
      <c r="AH42" s="20">
        <f t="shared" ref="AH42" si="112">AH17</f>
        <v>-3578.0066175082416</v>
      </c>
      <c r="AJ42" s="1">
        <f t="shared" ref="AJ42:AQ42" si="113">AJ17</f>
        <v>-16884.270724394275</v>
      </c>
      <c r="AK42" s="1">
        <f t="shared" si="113"/>
        <v>-18025.67321570843</v>
      </c>
      <c r="AL42" s="1">
        <f t="shared" si="113"/>
        <v>-13097.148990530588</v>
      </c>
      <c r="AM42" s="1">
        <f t="shared" si="113"/>
        <v>-17007.506935942365</v>
      </c>
      <c r="AN42" s="1">
        <f t="shared" si="113"/>
        <v>-17880.334489858964</v>
      </c>
      <c r="AO42" s="1">
        <f t="shared" si="113"/>
        <v>-18584.819311718187</v>
      </c>
      <c r="AP42" s="1">
        <f t="shared" si="113"/>
        <v>-20247.720469624775</v>
      </c>
      <c r="AQ42" s="1">
        <f t="shared" si="113"/>
        <v>-24024.506204581387</v>
      </c>
      <c r="AR42" s="1">
        <f t="shared" ref="AR42:AS42" si="114">AR17</f>
        <v>-22788.007154421848</v>
      </c>
      <c r="AS42" s="1">
        <f t="shared" si="114"/>
        <v>-26255.958822416287</v>
      </c>
      <c r="AT42" s="1">
        <f t="shared" ref="AT42:AU42" si="115">AT17</f>
        <v>-30656.699952217183</v>
      </c>
      <c r="AU42" s="1">
        <f t="shared" si="115"/>
        <v>-29135.44283966512</v>
      </c>
      <c r="AV42" s="1">
        <f>AV17</f>
        <v>-31734.143689400062</v>
      </c>
      <c r="AW42" s="1">
        <f>AW17</f>
        <v>-37612.88014438004</v>
      </c>
      <c r="AX42" s="20">
        <f>AX17</f>
        <v>-39197.783000000003</v>
      </c>
      <c r="AY42" s="20">
        <f>AY17</f>
        <v>-40246.34448752446</v>
      </c>
      <c r="BA42" s="1">
        <f t="shared" ref="BA42:BH42" si="116">BA17</f>
        <v>-10640.431365433858</v>
      </c>
      <c r="BB42" s="1">
        <f t="shared" si="116"/>
        <v>-11838.442384068729</v>
      </c>
      <c r="BC42" s="1">
        <f t="shared" si="116"/>
        <v>-11749.796709143529</v>
      </c>
      <c r="BD42" s="1">
        <f t="shared" si="116"/>
        <v>-19760.720559910027</v>
      </c>
      <c r="BE42" s="1">
        <f t="shared" si="116"/>
        <v>-21977.159822882142</v>
      </c>
      <c r="BF42" s="1">
        <f t="shared" si="116"/>
        <v>-23934.94056722345</v>
      </c>
      <c r="BG42" s="1">
        <f t="shared" si="116"/>
        <v>-24766.714287912451</v>
      </c>
      <c r="BH42" s="1">
        <f t="shared" si="116"/>
        <v>-24779.846829219518</v>
      </c>
      <c r="BI42" s="1">
        <f t="shared" ref="BI42:BJ42" si="117">BI17</f>
        <v>-26815.263784666167</v>
      </c>
      <c r="BJ42" s="1">
        <f t="shared" si="117"/>
        <v>-31605.138285786219</v>
      </c>
      <c r="BK42" s="1">
        <f t="shared" ref="BK42:BM42" si="118">BK17</f>
        <v>-34562.841748214531</v>
      </c>
      <c r="BL42" s="1">
        <f t="shared" si="118"/>
        <v>-45486.463071686514</v>
      </c>
      <c r="BM42" s="1">
        <f t="shared" si="118"/>
        <v>-48029.760765796236</v>
      </c>
      <c r="BN42" s="1">
        <f t="shared" ref="BN42" si="119">BN17</f>
        <v>-44839.558673500411</v>
      </c>
      <c r="BO42" s="20">
        <f t="shared" ref="BO42:BP42" si="120">BO17</f>
        <v>-62597.694000000003</v>
      </c>
      <c r="BP42" s="20">
        <f t="shared" si="120"/>
        <v>-65617.544194222108</v>
      </c>
    </row>
    <row r="43" spans="1:68" x14ac:dyDescent="0.35">
      <c r="A43" s="21" t="s">
        <v>60</v>
      </c>
      <c r="B43" s="1">
        <f>B28</f>
        <v>18009.526640719578</v>
      </c>
      <c r="C43" s="1">
        <f t="shared" ref="C43:I43" si="121">C28</f>
        <v>18165.730281156775</v>
      </c>
      <c r="D43" s="1">
        <f t="shared" si="121"/>
        <v>20156.871712370485</v>
      </c>
      <c r="E43" s="1">
        <f t="shared" si="121"/>
        <v>25027.216264785962</v>
      </c>
      <c r="F43" s="1">
        <f t="shared" si="121"/>
        <v>25086.19883463957</v>
      </c>
      <c r="G43" s="1">
        <f t="shared" si="121"/>
        <v>27855.039041482938</v>
      </c>
      <c r="H43" s="1">
        <f t="shared" si="121"/>
        <v>28537.826927777001</v>
      </c>
      <c r="I43" s="1">
        <f t="shared" si="121"/>
        <v>22462.580357561903</v>
      </c>
      <c r="J43" s="1">
        <f t="shared" ref="J43:K43" si="122">J28</f>
        <v>17406.118141193027</v>
      </c>
      <c r="K43" s="1">
        <f t="shared" si="122"/>
        <v>17545.699699591256</v>
      </c>
      <c r="L43" s="1">
        <f t="shared" ref="L43" si="123">L28</f>
        <v>13957.827938885664</v>
      </c>
      <c r="M43" s="1">
        <f>M28</f>
        <v>14242.648806931509</v>
      </c>
      <c r="N43" s="1">
        <f>N28</f>
        <v>13673.274419465713</v>
      </c>
      <c r="O43" s="1">
        <f>O28</f>
        <v>13773.540651363986</v>
      </c>
      <c r="P43" s="20">
        <f>P28</f>
        <v>14599.269276014506</v>
      </c>
      <c r="Q43" s="20">
        <f>Q28</f>
        <v>9962.9417856965756</v>
      </c>
      <c r="S43" s="1">
        <f t="shared" ref="S43:Z43" si="124">S28</f>
        <v>563.17613453028537</v>
      </c>
      <c r="T43" s="1">
        <f t="shared" si="124"/>
        <v>1358.4006354973849</v>
      </c>
      <c r="U43" s="1">
        <f t="shared" si="124"/>
        <v>1430.3581424275819</v>
      </c>
      <c r="V43" s="1">
        <f t="shared" si="124"/>
        <v>662.51531347014861</v>
      </c>
      <c r="W43" s="1">
        <f t="shared" si="124"/>
        <v>616.11118171417638</v>
      </c>
      <c r="X43" s="1">
        <f t="shared" si="124"/>
        <v>667.73921485486983</v>
      </c>
      <c r="Y43" s="1">
        <f t="shared" si="124"/>
        <v>660.11509146952062</v>
      </c>
      <c r="Z43" s="1">
        <f t="shared" si="124"/>
        <v>4932.1631752159155</v>
      </c>
      <c r="AA43" s="1">
        <f t="shared" ref="AA43:AB43" si="125">AA28</f>
        <v>3964.0560001670747</v>
      </c>
      <c r="AB43" s="1">
        <f t="shared" si="125"/>
        <v>3863.5576830640166</v>
      </c>
      <c r="AC43" s="1">
        <f t="shared" ref="AC43:AE43" si="126">AC28</f>
        <v>3034.5669271658135</v>
      </c>
      <c r="AD43" s="1">
        <f t="shared" si="126"/>
        <v>3139.061295052908</v>
      </c>
      <c r="AE43" s="1">
        <f t="shared" si="126"/>
        <v>2872.3723205289302</v>
      </c>
      <c r="AF43" s="1">
        <f t="shared" ref="AF43:AG43" si="127">AF28</f>
        <v>2625.5126056491508</v>
      </c>
      <c r="AG43" s="20">
        <f t="shared" si="127"/>
        <v>2715.0279414094725</v>
      </c>
      <c r="AH43" s="20">
        <f t="shared" ref="AH43" si="128">AH28</f>
        <v>1863.032236386257</v>
      </c>
      <c r="AJ43" s="1">
        <f t="shared" ref="AJ43:AQ43" si="129">AJ28</f>
        <v>13999.74355457096</v>
      </c>
      <c r="AK43" s="1">
        <f t="shared" si="129"/>
        <v>14259.529421580399</v>
      </c>
      <c r="AL43" s="1">
        <f t="shared" si="129"/>
        <v>16167.090686764213</v>
      </c>
      <c r="AM43" s="1">
        <f t="shared" si="129"/>
        <v>22133.354023228603</v>
      </c>
      <c r="AN43" s="1">
        <f t="shared" si="129"/>
        <v>22172.549636262735</v>
      </c>
      <c r="AO43" s="1">
        <f t="shared" si="129"/>
        <v>25067.765010170162</v>
      </c>
      <c r="AP43" s="1">
        <f t="shared" si="129"/>
        <v>27873.74918433186</v>
      </c>
      <c r="AQ43" s="1">
        <f t="shared" si="129"/>
        <v>29438.968067163842</v>
      </c>
      <c r="AR43" s="1">
        <f t="shared" ref="AR43:AS43" si="130">AR28</f>
        <v>28544.336987082319</v>
      </c>
      <c r="AS43" s="1">
        <f t="shared" si="130"/>
        <v>32342.024933305602</v>
      </c>
      <c r="AT43" s="1">
        <f t="shared" ref="AT43:AU43" si="131">AT28</f>
        <v>26362.861511370516</v>
      </c>
      <c r="AU43" s="1">
        <f t="shared" si="131"/>
        <v>29438.837114040449</v>
      </c>
      <c r="AV43" s="1">
        <f>AV28</f>
        <v>29039.501958359622</v>
      </c>
      <c r="AW43" s="1">
        <f>AW28</f>
        <v>28477.964066934946</v>
      </c>
      <c r="AX43" s="20">
        <f>AX28</f>
        <v>29275.2503510651</v>
      </c>
      <c r="AY43" s="20">
        <f>AY28</f>
        <v>20264.766109583434</v>
      </c>
      <c r="BA43" s="1">
        <f t="shared" ref="BA43:BH43" si="132">BA28</f>
        <v>7218.9137572022782</v>
      </c>
      <c r="BB43" s="1">
        <f t="shared" si="132"/>
        <v>7146.1736665897997</v>
      </c>
      <c r="BC43" s="1">
        <f t="shared" si="132"/>
        <v>8272.9472434743966</v>
      </c>
      <c r="BD43" s="1">
        <f t="shared" si="132"/>
        <v>12658.881490148433</v>
      </c>
      <c r="BE43" s="1">
        <f t="shared" si="132"/>
        <v>12322.286156975559</v>
      </c>
      <c r="BF43" s="1">
        <f t="shared" si="132"/>
        <v>13563.847378250397</v>
      </c>
      <c r="BG43" s="1">
        <f t="shared" si="132"/>
        <v>14876.795529405901</v>
      </c>
      <c r="BH43" s="1">
        <f t="shared" si="132"/>
        <v>13667.18730851199</v>
      </c>
      <c r="BI43" s="1">
        <f t="shared" ref="BI43:BJ43" si="133">BI28</f>
        <v>12192.87360232645</v>
      </c>
      <c r="BJ43" s="1">
        <f t="shared" si="133"/>
        <v>13916.720282359647</v>
      </c>
      <c r="BK43" s="1">
        <f t="shared" ref="BK43:BM43" si="134">BK28</f>
        <v>11660.838929078336</v>
      </c>
      <c r="BL43" s="1">
        <f t="shared" si="134"/>
        <v>13184.066842484186</v>
      </c>
      <c r="BM43" s="1">
        <f t="shared" si="134"/>
        <v>12579.65568147066</v>
      </c>
      <c r="BN43" s="1">
        <f t="shared" ref="BN43" si="135">BN28</f>
        <v>11747.826072682476</v>
      </c>
      <c r="BO43" s="20">
        <f t="shared" ref="BO43:BP43" si="136">BO28</f>
        <v>12346.431524527508</v>
      </c>
      <c r="BP43" s="20">
        <f t="shared" si="136"/>
        <v>8272.2185821406201</v>
      </c>
    </row>
    <row r="44" spans="1:68" x14ac:dyDescent="0.35">
      <c r="A44" s="21" t="s">
        <v>67</v>
      </c>
      <c r="B44" s="1">
        <f>B41-B42+B43</f>
        <v>57409.668410187543</v>
      </c>
      <c r="C44" s="1">
        <f t="shared" ref="C44:I44" si="137">C41-C42+C43</f>
        <v>61422.691620336569</v>
      </c>
      <c r="D44" s="1">
        <f>D41-D42+D43</f>
        <v>63806.667412842042</v>
      </c>
      <c r="E44" s="1">
        <f t="shared" si="137"/>
        <v>65260.836900196708</v>
      </c>
      <c r="F44" s="1">
        <f t="shared" si="137"/>
        <v>68540.074913945908</v>
      </c>
      <c r="G44" s="1">
        <f t="shared" si="137"/>
        <v>74633.884142641677</v>
      </c>
      <c r="H44" s="1">
        <f t="shared" si="137"/>
        <v>78270.749026969046</v>
      </c>
      <c r="I44" s="1">
        <f t="shared" si="137"/>
        <v>66198.79421476023</v>
      </c>
      <c r="J44" s="1">
        <f t="shared" ref="J44:K44" si="138">J41-J42+J43</f>
        <v>61635.52136840373</v>
      </c>
      <c r="K44" s="1">
        <f t="shared" si="138"/>
        <v>62828.955729030225</v>
      </c>
      <c r="L44" s="1">
        <f t="shared" ref="L44" si="139">L41-L42+L43</f>
        <v>63136.278670652537</v>
      </c>
      <c r="M44" s="1">
        <f>M41-M42+M43</f>
        <v>60957.609529398338</v>
      </c>
      <c r="N44" s="1">
        <f>N41-N42+N43</f>
        <v>56487.487884891852</v>
      </c>
      <c r="O44" s="1">
        <f>O41-O42+O43</f>
        <v>56973.22262854196</v>
      </c>
      <c r="P44" s="20">
        <f>P41-P42+P43</f>
        <v>60454.525846312368</v>
      </c>
      <c r="Q44" s="20">
        <f>Q41-Q42+Q43</f>
        <v>56315.417116654062</v>
      </c>
      <c r="S44" s="1">
        <f t="shared" ref="S44:Z44" si="140">S41-S42+S43</f>
        <v>2035.4549517128476</v>
      </c>
      <c r="T44" s="1">
        <f t="shared" si="140"/>
        <v>4444.2108224571421</v>
      </c>
      <c r="U44" s="1">
        <f t="shared" si="140"/>
        <v>4328.4753323379718</v>
      </c>
      <c r="V44" s="1">
        <f t="shared" si="140"/>
        <v>1968.3706185398798</v>
      </c>
      <c r="W44" s="1">
        <f t="shared" si="140"/>
        <v>1924.1648745104458</v>
      </c>
      <c r="X44" s="1">
        <f t="shared" si="140"/>
        <v>2046.4637581919819</v>
      </c>
      <c r="Y44" s="1">
        <f t="shared" si="140"/>
        <v>2091.501937794771</v>
      </c>
      <c r="Z44" s="1">
        <f t="shared" si="140"/>
        <v>13099.49552343745</v>
      </c>
      <c r="AA44" s="1">
        <f t="shared" ref="AA44:AB44" si="141">AA41-AA42+AA43</f>
        <v>11743.139301780586</v>
      </c>
      <c r="AB44" s="1">
        <f t="shared" si="141"/>
        <v>11548.50911571004</v>
      </c>
      <c r="AC44" s="1">
        <f t="shared" ref="AC44:AE44" si="142">AC41-AC42+AC43</f>
        <v>10905.958208475304</v>
      </c>
      <c r="AD44" s="1">
        <f t="shared" si="142"/>
        <v>11058.31076223204</v>
      </c>
      <c r="AE44" s="1">
        <f t="shared" si="142"/>
        <v>10769.983458301202</v>
      </c>
      <c r="AF44" s="1">
        <f t="shared" ref="AF44:AG44" si="143">AF41-AF42+AF43</f>
        <v>10391.437103944925</v>
      </c>
      <c r="AG44" s="20">
        <f t="shared" si="143"/>
        <v>10829.233343989903</v>
      </c>
      <c r="AH44" s="20">
        <f t="shared" ref="AH44" si="144">AH41-AH42+AH43</f>
        <v>10044.958349896533</v>
      </c>
      <c r="AJ44" s="1">
        <f t="shared" ref="AJ44:AQ44" si="145">AJ41-AJ42+AJ43</f>
        <v>47923.4313435894</v>
      </c>
      <c r="AK44" s="1">
        <f t="shared" si="145"/>
        <v>50725.46536093652</v>
      </c>
      <c r="AL44" s="1">
        <f t="shared" si="145"/>
        <v>46631.681905658428</v>
      </c>
      <c r="AM44" s="1">
        <f t="shared" si="145"/>
        <v>59214.296507270235</v>
      </c>
      <c r="AN44" s="1">
        <f t="shared" si="145"/>
        <v>61256.666261376173</v>
      </c>
      <c r="AO44" s="1">
        <f t="shared" si="145"/>
        <v>67680.976482283906</v>
      </c>
      <c r="AP44" s="1">
        <f t="shared" si="145"/>
        <v>76241.424675443239</v>
      </c>
      <c r="AQ44" s="1">
        <f t="shared" si="145"/>
        <v>82913.34133753815</v>
      </c>
      <c r="AR44" s="1">
        <f t="shared" ref="AR44:AS44" si="146">AR41-AR42+AR43</f>
        <v>85415.996170070634</v>
      </c>
      <c r="AS44" s="1">
        <f t="shared" si="146"/>
        <v>96645.719760925916</v>
      </c>
      <c r="AT44" s="1">
        <f t="shared" ref="AT44:AU44" si="147">AT41-AT42+AT43</f>
        <v>97802.09339754816</v>
      </c>
      <c r="AU44" s="1">
        <f t="shared" si="147"/>
        <v>102552.340578781</v>
      </c>
      <c r="AV44" s="1">
        <f>AV41-AV42+AV43</f>
        <v>107268.66926867681</v>
      </c>
      <c r="AW44" s="1">
        <f>AW41-AW42+AW43</f>
        <v>113034.9572804154</v>
      </c>
      <c r="AX44" s="20">
        <f>AX41-AX42+AX43</f>
        <v>118082.60360144392</v>
      </c>
      <c r="AY44" s="20">
        <f>AY41-AY42+AY43</f>
        <v>110589.33788253712</v>
      </c>
      <c r="BA44" s="1">
        <f t="shared" ref="BA44:BH44" si="148">BA41-BA42+BA43</f>
        <v>26645.654799170228</v>
      </c>
      <c r="BB44" s="1">
        <f t="shared" si="148"/>
        <v>28225.967289171109</v>
      </c>
      <c r="BC44" s="1">
        <f t="shared" si="148"/>
        <v>28909.929414314538</v>
      </c>
      <c r="BD44" s="1">
        <f t="shared" si="148"/>
        <v>43900.340190190313</v>
      </c>
      <c r="BE44" s="1">
        <f t="shared" si="148"/>
        <v>46083.344330160893</v>
      </c>
      <c r="BF44" s="1">
        <f t="shared" si="148"/>
        <v>50500.243953862577</v>
      </c>
      <c r="BG44" s="1">
        <f t="shared" si="148"/>
        <v>54651.710486136079</v>
      </c>
      <c r="BH44" s="1">
        <f t="shared" si="148"/>
        <v>52119.281360551598</v>
      </c>
      <c r="BI44" s="1">
        <f t="shared" ref="BI44:BJ44" si="149">BI41-BI42+BI43</f>
        <v>53567.160470207236</v>
      </c>
      <c r="BJ44" s="1">
        <f t="shared" si="149"/>
        <v>61893.736966403267</v>
      </c>
      <c r="BK44" s="1">
        <f t="shared" ref="BK44:BM44" si="150">BK41-BK42+BK43</f>
        <v>64262.63808701087</v>
      </c>
      <c r="BL44" s="1">
        <f t="shared" si="150"/>
        <v>78365.930538785877</v>
      </c>
      <c r="BM44" s="1">
        <f t="shared" si="150"/>
        <v>80750.649891685855</v>
      </c>
      <c r="BN44" s="1">
        <f t="shared" ref="BN44" si="151">BN41-BN42+BN43</f>
        <v>75952.929072873521</v>
      </c>
      <c r="BO44" s="20">
        <f t="shared" ref="BO44:BP44" si="152">BO41-BO42+BO43</f>
        <v>95866.2749412704</v>
      </c>
      <c r="BP44" s="20">
        <f t="shared" si="152"/>
        <v>94332.043731941172</v>
      </c>
    </row>
    <row r="45" spans="1:68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S45" s="14"/>
      <c r="T45" s="14"/>
      <c r="U45" s="14"/>
      <c r="V45" s="14"/>
      <c r="W45" s="14"/>
      <c r="X45" s="14"/>
      <c r="Y45" s="14"/>
      <c r="Z45" s="18"/>
      <c r="AA45" s="14"/>
      <c r="AB45" s="14"/>
      <c r="AC45" s="14"/>
      <c r="AD45" s="14"/>
      <c r="AE45" s="14"/>
      <c r="AF45" s="14"/>
      <c r="AG45" s="18"/>
      <c r="AH45" s="18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</row>
    <row r="46" spans="1:68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8"/>
      <c r="AH46" s="18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</row>
    <row r="47" spans="1:68" x14ac:dyDescent="0.35">
      <c r="A47" s="21" t="s">
        <v>73</v>
      </c>
      <c r="B47" s="1">
        <f>B37-B44</f>
        <v>5358.739655871439</v>
      </c>
      <c r="C47" s="1">
        <f t="shared" ref="C47:I47" si="153">C37-C44</f>
        <v>8625.2073916107765</v>
      </c>
      <c r="D47" s="1">
        <f>D37-D44</f>
        <v>-593.53129811456165</v>
      </c>
      <c r="E47" s="1">
        <f t="shared" si="153"/>
        <v>10776.797126244855</v>
      </c>
      <c r="F47" s="1">
        <f t="shared" si="153"/>
        <v>5752.2321182082378</v>
      </c>
      <c r="G47" s="1">
        <f t="shared" si="153"/>
        <v>4258.8339449390915</v>
      </c>
      <c r="H47" s="1">
        <f t="shared" si="153"/>
        <v>14556.090718473308</v>
      </c>
      <c r="I47" s="1">
        <f t="shared" si="153"/>
        <v>5668.4655902669474</v>
      </c>
      <c r="J47" s="1">
        <f t="shared" ref="J47:K47" si="154">J37-J44</f>
        <v>1178.1346330193555</v>
      </c>
      <c r="K47" s="1">
        <f t="shared" si="154"/>
        <v>12628.079161011097</v>
      </c>
      <c r="L47" s="1">
        <f t="shared" ref="L47" si="155">L37-L44</f>
        <v>11576.999356458196</v>
      </c>
      <c r="M47" s="1">
        <f>M37-M44</f>
        <v>4415.8230247413885</v>
      </c>
      <c r="N47" s="1">
        <f>N37-N44</f>
        <v>5806.7217366594923</v>
      </c>
      <c r="O47" s="1">
        <f>O37-O44</f>
        <v>7454.4939050542162</v>
      </c>
      <c r="P47" s="20">
        <f>P37-P44</f>
        <v>3507.7892773880958</v>
      </c>
      <c r="Q47" s="20">
        <f>Q37-Q44</f>
        <v>6677.1699602429289</v>
      </c>
      <c r="S47" s="1">
        <f t="shared" ref="S47:Z47" si="156">S37-S44</f>
        <v>167.57321530729905</v>
      </c>
      <c r="T47" s="1">
        <f t="shared" si="156"/>
        <v>644.97749447564456</v>
      </c>
      <c r="U47" s="1">
        <f t="shared" si="156"/>
        <v>-42.117761980037358</v>
      </c>
      <c r="V47" s="1">
        <f t="shared" si="156"/>
        <v>285.28115355538807</v>
      </c>
      <c r="W47" s="1">
        <f t="shared" si="156"/>
        <v>141.27347675128294</v>
      </c>
      <c r="X47" s="1">
        <f t="shared" si="156"/>
        <v>102.09249501879322</v>
      </c>
      <c r="Y47" s="1">
        <f t="shared" si="156"/>
        <v>336.70030939570688</v>
      </c>
      <c r="Z47" s="1">
        <f t="shared" si="156"/>
        <v>1244.6387191167651</v>
      </c>
      <c r="AA47" s="1">
        <f t="shared" ref="AA47:AB47" si="157">AA37-AA44</f>
        <v>268.30747804546991</v>
      </c>
      <c r="AB47" s="1">
        <f t="shared" si="157"/>
        <v>2780.6991513710655</v>
      </c>
      <c r="AC47" s="1">
        <f t="shared" ref="AC47:AE47" si="158">AC37-AC44</f>
        <v>2239.6537463865025</v>
      </c>
      <c r="AD47" s="1">
        <f t="shared" si="158"/>
        <v>954.10360571869023</v>
      </c>
      <c r="AE47" s="1">
        <f t="shared" si="158"/>
        <v>1138.6434108612884</v>
      </c>
      <c r="AF47" s="1">
        <f t="shared" ref="AF47:AG47" si="159">AF37-AF44</f>
        <v>1420.9757833412623</v>
      </c>
      <c r="AG47" s="20">
        <f t="shared" si="159"/>
        <v>652.34366059404601</v>
      </c>
      <c r="AH47" s="20">
        <f t="shared" ref="AH47" si="160">AH37-AH44</f>
        <v>1248.6053970145495</v>
      </c>
      <c r="AJ47" s="1">
        <f t="shared" ref="AJ47:AQ47" si="161">AJ37-AJ44</f>
        <v>4165.6275844745032</v>
      </c>
      <c r="AK47" s="1">
        <f t="shared" si="161"/>
        <v>6770.5177091330697</v>
      </c>
      <c r="AL47" s="1">
        <f t="shared" si="161"/>
        <v>-476.04977890304872</v>
      </c>
      <c r="AM47" s="1">
        <f t="shared" si="161"/>
        <v>9531.8631608137657</v>
      </c>
      <c r="AN47" s="1">
        <f t="shared" si="161"/>
        <v>5098.9739786549326</v>
      </c>
      <c r="AO47" s="1">
        <f t="shared" si="161"/>
        <v>3782.6305459804134</v>
      </c>
      <c r="AP47" s="1">
        <f t="shared" si="161"/>
        <v>14256.946654316926</v>
      </c>
      <c r="AQ47" s="1">
        <f t="shared" si="161"/>
        <v>7578.0316139719798</v>
      </c>
      <c r="AR47" s="1">
        <f t="shared" ref="AR47:AS47" si="162">AR37-AR44</f>
        <v>1990.4467475332494</v>
      </c>
      <c r="AS47" s="1">
        <f t="shared" si="162"/>
        <v>23278.181231106806</v>
      </c>
      <c r="AT47" s="1">
        <f t="shared" ref="AT47:AU47" si="163">AT37-AT44</f>
        <v>16435.747003141354</v>
      </c>
      <c r="AU47" s="1">
        <f t="shared" si="163"/>
        <v>10313.691995378715</v>
      </c>
      <c r="AV47" s="1">
        <f>AV37-AV44</f>
        <v>12504.082646425202</v>
      </c>
      <c r="AW47" s="1">
        <f>AW37-AW44</f>
        <v>15412.798708681847</v>
      </c>
      <c r="AX47" s="20">
        <f>AX37-AX44</f>
        <v>7034.0111168748845</v>
      </c>
      <c r="AY47" s="20">
        <f>AY37-AY44</f>
        <v>13581.459214438131</v>
      </c>
      <c r="BA47" s="1">
        <f t="shared" ref="BA47:BH47" si="164">BA37-BA44</f>
        <v>2147.9897942220414</v>
      </c>
      <c r="BB47" s="1">
        <f t="shared" si="164"/>
        <v>3393.0499339594789</v>
      </c>
      <c r="BC47" s="1">
        <f t="shared" si="164"/>
        <v>-243.60194313481406</v>
      </c>
      <c r="BD47" s="1">
        <f t="shared" si="164"/>
        <v>5449.7816105929378</v>
      </c>
      <c r="BE47" s="1">
        <f t="shared" si="164"/>
        <v>2810.6461144537316</v>
      </c>
      <c r="BF47" s="1">
        <f t="shared" si="164"/>
        <v>2123.8634977908587</v>
      </c>
      <c r="BG47" s="1">
        <f t="shared" si="164"/>
        <v>7548.5260851517378</v>
      </c>
      <c r="BH47" s="1">
        <f t="shared" si="164"/>
        <v>3299.8708614424977</v>
      </c>
      <c r="BI47" s="1">
        <f t="shared" ref="BI47:BJ47" si="165">BI37-BI44</f>
        <v>766.85492413608881</v>
      </c>
      <c r="BJ47" s="1">
        <f t="shared" si="165"/>
        <v>10015.395341736999</v>
      </c>
      <c r="BK47" s="1">
        <f t="shared" ref="BK47:BM47" si="166">BK37-BK44</f>
        <v>9696.0121586277237</v>
      </c>
      <c r="BL47" s="1">
        <f t="shared" si="166"/>
        <v>3538.3760461550701</v>
      </c>
      <c r="BM47" s="1">
        <f t="shared" si="166"/>
        <v>4080.9067234311369</v>
      </c>
      <c r="BN47" s="1">
        <f t="shared" ref="BN47:BO47" si="167">BN37-BN44</f>
        <v>6358.139862009717</v>
      </c>
      <c r="BO47" s="20">
        <f t="shared" si="167"/>
        <v>2966.4964475952875</v>
      </c>
      <c r="BP47" s="20">
        <f t="shared" ref="BP47" si="168">BP37-BP44</f>
        <v>5544.0461872949672</v>
      </c>
    </row>
    <row r="48" spans="1:68" x14ac:dyDescent="0.3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N48" s="1">
        <f>N47*WACC!O12</f>
        <v>1742.016520997322</v>
      </c>
      <c r="O48" s="1">
        <f>O47*WACC!P12</f>
        <v>2236.3481715155899</v>
      </c>
      <c r="P48" s="20">
        <f>P47*WACC!Q12</f>
        <v>1052.3367832161111</v>
      </c>
      <c r="Q48" s="20">
        <f>Q47*WACC!R12</f>
        <v>2003.150988072274</v>
      </c>
      <c r="S48" s="1">
        <f>S47*WACC!C12</f>
        <v>50.271964592174541</v>
      </c>
      <c r="T48" s="1">
        <f>T47*WACC!D12</f>
        <v>193.49324834263496</v>
      </c>
      <c r="U48" s="1">
        <f>U47*WACC!E12</f>
        <v>-12.635328594007394</v>
      </c>
      <c r="V48" s="1">
        <f>V47*WACC!F12</f>
        <v>85.584346066590584</v>
      </c>
      <c r="W48" s="1">
        <f>W47*WACC!G12</f>
        <v>42.382043025372091</v>
      </c>
      <c r="X48" s="1">
        <f>X47*WACC!H12</f>
        <v>30.62774850562872</v>
      </c>
      <c r="Y48" s="1">
        <f>Y47*WACC!I12</f>
        <v>101.01009281868157</v>
      </c>
      <c r="Z48" s="1">
        <f>Z47*WACC!J12</f>
        <v>373.3916157349168</v>
      </c>
      <c r="AA48" s="1">
        <f>AA47*WACC!K12</f>
        <v>80.492243413616677</v>
      </c>
      <c r="AB48" s="1">
        <f>AB47*WACC!L12</f>
        <v>834.20974541106784</v>
      </c>
      <c r="AC48" s="1">
        <f>AC47*WACC!M12</f>
        <v>671.89612391574792</v>
      </c>
      <c r="AD48" s="1">
        <f>AD47*WACC!N12</f>
        <v>286.2310817155207</v>
      </c>
      <c r="AE48" s="1">
        <f>AE47*WACC!O12</f>
        <v>341.59302325828344</v>
      </c>
      <c r="AF48" s="1">
        <f>AF47*WACC!P12</f>
        <v>426.29273500225003</v>
      </c>
      <c r="AG48" s="20">
        <f>AG47*WACC!Q12</f>
        <v>195.70309817815473</v>
      </c>
      <c r="AH48" s="20">
        <f>AH47*WACC!R12</f>
        <v>374.58161910425179</v>
      </c>
      <c r="AJ48" s="1">
        <f>AJ47*WACC!C12</f>
        <v>1249.6882753419738</v>
      </c>
      <c r="AK48" s="1">
        <f>AK47*WACC!D12</f>
        <v>2031.1553127393079</v>
      </c>
      <c r="AL48" s="1">
        <f>AL47*WACC!E12</f>
        <v>-142.81493367087151</v>
      </c>
      <c r="AM48" s="1">
        <f>AM47*WACC!F12</f>
        <v>2859.5589482432665</v>
      </c>
      <c r="AN48" s="1">
        <f>AN47*WACC!G12</f>
        <v>1529.6921935960181</v>
      </c>
      <c r="AO48" s="1">
        <f>AO47*WACC!H12</f>
        <v>1134.7891637937814</v>
      </c>
      <c r="AP48" s="1">
        <f>AP47*WACC!I12</f>
        <v>4277.0839962937871</v>
      </c>
      <c r="AQ48" s="1">
        <f>AQ47*WACC!J12</f>
        <v>2273.4094841909077</v>
      </c>
      <c r="AR48" s="1">
        <f>AR47*WACC!K12</f>
        <v>597.13402425979461</v>
      </c>
      <c r="AS48" s="1">
        <f>AS47*WACC!L12</f>
        <v>6983.4543693299338</v>
      </c>
      <c r="AT48" s="1">
        <f>AT47*WACC!M12</f>
        <v>4930.7241009409181</v>
      </c>
      <c r="AU48" s="1">
        <f>AU47*WACC!N12</f>
        <v>3094.1075986126807</v>
      </c>
      <c r="AV48" s="1">
        <f>AV47*WACC!O12</f>
        <v>3751.2247939264284</v>
      </c>
      <c r="AW48" s="1">
        <f>AW47*WACC!P12</f>
        <v>4623.8396126031585</v>
      </c>
      <c r="AX48" s="20">
        <f>AX47*WACC!Q12</f>
        <v>2110.2033350618285</v>
      </c>
      <c r="AY48" s="20">
        <f>AY47*WACC!R12</f>
        <v>4074.4377643302096</v>
      </c>
      <c r="BA48" s="1">
        <f>BA47*WACC!C12</f>
        <v>644.39693826641792</v>
      </c>
      <c r="BB48" s="1">
        <f>BB47*WACC!D12</f>
        <v>1017.9149801875365</v>
      </c>
      <c r="BC48" s="1">
        <f>BC47*WACC!E12</f>
        <v>-73.080582940422161</v>
      </c>
      <c r="BD48" s="1">
        <f>BD47*WACC!F12</f>
        <v>1634.9344831773878</v>
      </c>
      <c r="BE48" s="1">
        <f>BE47*WACC!G12</f>
        <v>843.19383433586495</v>
      </c>
      <c r="BF48" s="1">
        <f>BF47*WACC!H12</f>
        <v>637.15904933706531</v>
      </c>
      <c r="BG48" s="1">
        <f>BG47*WACC!I12</f>
        <v>2264.5578255448377</v>
      </c>
      <c r="BH48" s="1">
        <f>BH47*WACC!J12</f>
        <v>989.96125843245056</v>
      </c>
      <c r="BI48" s="1">
        <f>BI47*WACC!K12</f>
        <v>230.0564772407572</v>
      </c>
      <c r="BJ48" s="1">
        <f>BJ47*WACC!L12</f>
        <v>3004.6186025201928</v>
      </c>
      <c r="BK48" s="1">
        <f>BK47*WACC!M12</f>
        <v>2908.8036475874392</v>
      </c>
      <c r="BL48" s="1">
        <f>BL47*WACC!N12</f>
        <v>1061.5128138462005</v>
      </c>
      <c r="BM48" s="1">
        <f>BM47*WACC!O12</f>
        <v>1224.2720170289715</v>
      </c>
      <c r="BN48" s="1">
        <f>BN47*WACC!P12</f>
        <v>1907.4419586023394</v>
      </c>
      <c r="BO48" s="20">
        <f>BO47*WACC!Q12</f>
        <v>889.94893427831767</v>
      </c>
      <c r="BP48" s="20">
        <f>BP47*WACC!R12</f>
        <v>1663.2138561879881</v>
      </c>
    </row>
    <row r="49" spans="1:68" x14ac:dyDescent="0.3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N49" s="1">
        <f>N48*WACC!O13</f>
        <v>696.8066083989288</v>
      </c>
      <c r="O49" s="1">
        <f>O48*WACC!P13</f>
        <v>894.53926860623596</v>
      </c>
      <c r="P49" s="20">
        <f>P48*WACC!Q13</f>
        <v>615.61701818142501</v>
      </c>
      <c r="Q49" s="20">
        <f>Q48*WACC!R13</f>
        <v>1171.8433280222803</v>
      </c>
      <c r="S49" s="1">
        <f>S48*WACC!C13</f>
        <v>20.108785836869817</v>
      </c>
      <c r="T49" s="1">
        <f>T48*WACC!D13</f>
        <v>77.397299337053994</v>
      </c>
      <c r="U49" s="1">
        <f>U48*WACC!E13</f>
        <v>-5.0541314376029582</v>
      </c>
      <c r="V49" s="1">
        <f>V48*WACC!F13</f>
        <v>34.233738426636236</v>
      </c>
      <c r="W49" s="1">
        <f>W48*WACC!G13</f>
        <v>16.952817210148837</v>
      </c>
      <c r="X49" s="1">
        <f>X48*WACC!H13</f>
        <v>12.251099402251489</v>
      </c>
      <c r="Y49" s="1">
        <f>Y48*WACC!I13</f>
        <v>40.404037127472634</v>
      </c>
      <c r="Z49" s="1">
        <f>Z48*WACC!J13</f>
        <v>149.35664629396672</v>
      </c>
      <c r="AA49" s="1">
        <f>AA48*WACC!K13</f>
        <v>32.196897365446674</v>
      </c>
      <c r="AB49" s="1">
        <f>AB48*WACC!L13</f>
        <v>333.68389816442715</v>
      </c>
      <c r="AC49" s="1">
        <f>AC48*WACC!M13</f>
        <v>268.75844956629919</v>
      </c>
      <c r="AD49" s="1">
        <f>AD48*WACC!N13</f>
        <v>114.49243268620829</v>
      </c>
      <c r="AE49" s="1">
        <f>AE48*WACC!O13</f>
        <v>136.63720930331337</v>
      </c>
      <c r="AF49" s="1">
        <f>AF48*WACC!P13</f>
        <v>170.51709400090002</v>
      </c>
      <c r="AG49" s="20">
        <f>AG48*WACC!Q13</f>
        <v>114.48631243422051</v>
      </c>
      <c r="AH49" s="20">
        <f>AH48*WACC!R13</f>
        <v>219.13024717598728</v>
      </c>
      <c r="AJ49" s="1">
        <f>AJ48*WACC!C13</f>
        <v>499.87531013678955</v>
      </c>
      <c r="AK49" s="1">
        <f>AK48*WACC!D13</f>
        <v>812.4621250957232</v>
      </c>
      <c r="AL49" s="1">
        <f>AL48*WACC!E13</f>
        <v>-57.125973468348604</v>
      </c>
      <c r="AM49" s="1">
        <f>AM48*WACC!F13</f>
        <v>1143.8235792973067</v>
      </c>
      <c r="AN49" s="1">
        <f>AN48*WACC!G13</f>
        <v>611.87687743840729</v>
      </c>
      <c r="AO49" s="1">
        <f>AO48*WACC!H13</f>
        <v>453.91566551751259</v>
      </c>
      <c r="AP49" s="1">
        <f>AP48*WACC!I13</f>
        <v>1710.8335985175149</v>
      </c>
      <c r="AQ49" s="1">
        <f>AQ48*WACC!J13</f>
        <v>909.36379367636312</v>
      </c>
      <c r="AR49" s="1">
        <f>AR48*WACC!K13</f>
        <v>238.85360970391787</v>
      </c>
      <c r="AS49" s="1">
        <f>AS48*WACC!L13</f>
        <v>2793.3817477319735</v>
      </c>
      <c r="AT49" s="1">
        <f>AT48*WACC!M13</f>
        <v>1972.2896403763673</v>
      </c>
      <c r="AU49" s="1">
        <f>AU48*WACC!N13</f>
        <v>1237.6430394450724</v>
      </c>
      <c r="AV49" s="1">
        <f>AV48*WACC!O13</f>
        <v>1500.4899175705714</v>
      </c>
      <c r="AW49" s="1">
        <f>AW48*WACC!P13</f>
        <v>1849.5358450412634</v>
      </c>
      <c r="AX49" s="20">
        <f>AX48*WACC!Q13</f>
        <v>1234.4689510111696</v>
      </c>
      <c r="AY49" s="20">
        <f>AY48*WACC!R13</f>
        <v>2383.5460921331724</v>
      </c>
      <c r="BA49" s="1">
        <f>BA48*WACC!C13</f>
        <v>257.7587753065672</v>
      </c>
      <c r="BB49" s="1">
        <f>BB48*WACC!D13</f>
        <v>407.16599207501463</v>
      </c>
      <c r="BC49" s="1">
        <f>BC48*WACC!E13</f>
        <v>-29.232233176168865</v>
      </c>
      <c r="BD49" s="1">
        <f>BD48*WACC!F13</f>
        <v>653.97379327095518</v>
      </c>
      <c r="BE49" s="1">
        <f>BE48*WACC!G13</f>
        <v>337.27753373434598</v>
      </c>
      <c r="BF49" s="1">
        <f>BF48*WACC!H13</f>
        <v>254.86361973482613</v>
      </c>
      <c r="BG49" s="1">
        <f>BG48*WACC!I13</f>
        <v>905.82313021793516</v>
      </c>
      <c r="BH49" s="1">
        <f>BH48*WACC!J13</f>
        <v>395.98450337298027</v>
      </c>
      <c r="BI49" s="1">
        <f>BI48*WACC!K13</f>
        <v>92.022590896302887</v>
      </c>
      <c r="BJ49" s="1">
        <f>BJ48*WACC!L13</f>
        <v>1201.8474410080771</v>
      </c>
      <c r="BK49" s="1">
        <f>BK48*WACC!M13</f>
        <v>1163.5214590349758</v>
      </c>
      <c r="BL49" s="1">
        <f>BL48*WACC!N13</f>
        <v>424.60512553848025</v>
      </c>
      <c r="BM49" s="1">
        <f>BM48*WACC!O13</f>
        <v>489.7088068115886</v>
      </c>
      <c r="BN49" s="1">
        <f>BN48*WACC!P13</f>
        <v>762.97678344093583</v>
      </c>
      <c r="BO49" s="20">
        <f>BO48*WACC!Q13</f>
        <v>520.6201265528158</v>
      </c>
      <c r="BP49" s="20">
        <f>BP48*WACC!R13</f>
        <v>972.98010586997293</v>
      </c>
    </row>
    <row r="50" spans="1:68" x14ac:dyDescent="0.3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20">
        <f>(N27+N28+N41-N32-N44)*WACC!O12/(1-(1-WACC!O13)*WACC!O12)</f>
        <v>1742.0165209973266</v>
      </c>
      <c r="O50" s="20">
        <f>(O27+O28+O41-O32-O44)*WACC!P12/(1-(1-WACC!P13)*WACC!P12)</f>
        <v>2236.3481715155954</v>
      </c>
      <c r="P50" s="20">
        <f>(P27+P28+P41-P32-P44)*WACC!Q12/(1-(1-WACC!Q13)*WACC!Q12)</f>
        <v>1052.3367832161111</v>
      </c>
      <c r="Q50" s="20">
        <f>(Q27+Q28+Q41-Q32-Q44)*WACC!R12/(1-(1-WACC!R13)*WACC!R12)</f>
        <v>2003.1509880722749</v>
      </c>
      <c r="R50" s="19"/>
      <c r="S50" s="20">
        <f>(S27+S28+S41-S32-S44)*WACC!C12/(1-(1-WACC!C13)*WACC!C12)</f>
        <v>50.271964592174392</v>
      </c>
      <c r="T50" s="20">
        <f>(T27+T28+T41-T32-T44)*WACC!D12/(1-(1-WACC!D13)*WACC!D12)</f>
        <v>193.49324834263493</v>
      </c>
      <c r="U50" s="20">
        <f>(U27+U28+U41-U32-U44)*WACC!E12/(1-(1-WACC!E13)*WACC!E12)</f>
        <v>-12.635328594007401</v>
      </c>
      <c r="V50" s="20">
        <f>(V27+V28+V41-V32-V44)*WACC!F12/(1-(1-WACC!F13)*WACC!F12)</f>
        <v>85.584346066590555</v>
      </c>
      <c r="W50" s="20">
        <f>(W27+W28+W41-W32-W44)*WACC!G12/(1-(1-WACC!G13)*WACC!G12)</f>
        <v>42.38204302537212</v>
      </c>
      <c r="X50" s="20">
        <f>(X27+X28+X41-X32-X44)*WACC!H12/(1-(1-WACC!H13)*WACC!H12)</f>
        <v>30.627748505628773</v>
      </c>
      <c r="Y50" s="20">
        <f>(Y27+Y28+Y41-Y32-Y44)*WACC!I12/(1-(1-WACC!I13)*WACC!I12)</f>
        <v>101.01009281868143</v>
      </c>
      <c r="Z50" s="20">
        <f>(Z27+Z28+Z41-Z32-Z44)*WACC!J12/(1-(1-WACC!J13)*WACC!J12)</f>
        <v>373.39161573491657</v>
      </c>
      <c r="AA50" s="20">
        <f>(AA27+AA28+AA41-AA32-AA44)*WACC!K12/(1-(1-WACC!K13)*WACC!K12)</f>
        <v>80.492243413616876</v>
      </c>
      <c r="AB50" s="20">
        <f>(AB27+AB28+AB41-AB32-AB44)*WACC!L12/(1-(1-WACC!L13)*WACC!L12)</f>
        <v>834.20974541106762</v>
      </c>
      <c r="AC50" s="20">
        <f>(AC27+AC28+AC41-AC32-AC44)*WACC!M12/(1-(1-WACC!M13)*WACC!M12)</f>
        <v>671.89612391574781</v>
      </c>
      <c r="AD50" s="20">
        <f>(AD27+AD28+AD41-AD32-AD44)*WACC!N12/(1-(1-WACC!N13)*WACC!N12)</f>
        <v>286.23108171552013</v>
      </c>
      <c r="AE50" s="20">
        <f>(AE27+AE28+AE41-AE32-AE44)*WACC!O12/(1-(1-WACC!O13)*WACC!O12)</f>
        <v>341.59302325828344</v>
      </c>
      <c r="AF50" s="20">
        <f>(AF27+AF28+AF41-AF32-AF44)*WACC!P12/(1-(1-WACC!P13)*WACC!P12)</f>
        <v>426.29273500225077</v>
      </c>
      <c r="AG50" s="20">
        <f>(AG27+AG28+AG41-AG32-AG44)*WACC!Q12/(1-(1-WACC!Q13)*WACC!Q12)</f>
        <v>195.70309817815402</v>
      </c>
      <c r="AH50" s="20">
        <f>(AH27+AH28+AH41-AH32-AH44)*WACC!R12/(1-(1-WACC!R13)*WACC!R12)</f>
        <v>374.5816191042519</v>
      </c>
      <c r="AI50" s="19"/>
      <c r="AJ50" s="20">
        <f>(AJ27+AJ28+AJ41-AJ32-AJ44)*WACC!C12/(1-(1-WACC!C13)*WACC!C12)</f>
        <v>1249.6882753419754</v>
      </c>
      <c r="AK50" s="20">
        <f>(AK27+AK28+AK41-AK32-AK44)*WACC!D12/(1-(1-WACC!D13)*WACC!D12)</f>
        <v>2031.1553127393076</v>
      </c>
      <c r="AL50" s="20">
        <f>(AL27+AL28+AL41-AL32-AL44)*WACC!E12/(1-(1-WACC!E13)*WACC!E12)</f>
        <v>-142.81493367087046</v>
      </c>
      <c r="AM50" s="20">
        <f>(AM27+AM28+AM41-AM32-AM44)*WACC!F12/(1-(1-WACC!F13)*WACC!F12)</f>
        <v>2859.5589482432679</v>
      </c>
      <c r="AN50" s="20">
        <f>(AN27+AN28+AN41-AN32-AN44)*WACC!G12/(1-(1-WACC!G13)*WACC!G12)</f>
        <v>1529.6921935960174</v>
      </c>
      <c r="AO50" s="20">
        <f>(AO27+AO28+AO41-AO32-AO44)*WACC!H12/(1-(1-WACC!H13)*WACC!H12)</f>
        <v>1134.7891637937814</v>
      </c>
      <c r="AP50" s="20">
        <f>(AP27+AP28+AP41-AP32-AP44)*WACC!I12/(1-(1-WACC!I13)*WACC!I12)</f>
        <v>4277.083996293788</v>
      </c>
      <c r="AQ50" s="20">
        <f>(AQ27+AQ28+AQ41-AQ32-AQ44)*WACC!J12/(1-(1-WACC!J13)*WACC!J12)</f>
        <v>2273.4094841909091</v>
      </c>
      <c r="AR50" s="20">
        <f>(AR27+AR28+AR41-AR32-AR44)*WACC!K12/(1-(1-WACC!K13)*WACC!K12)</f>
        <v>597.13402425979461</v>
      </c>
      <c r="AS50" s="20">
        <f>(AS27+AS28+AS41-AS32-AS44)*WACC!L12/(1-(1-WACC!L13)*WACC!L12)</f>
        <v>6983.454369329932</v>
      </c>
      <c r="AT50" s="20">
        <f>(AT27+AT28+AT41-AT32-AT44)*WACC!M12/(1-(1-WACC!M13)*WACC!M12)</f>
        <v>4930.7241009409199</v>
      </c>
      <c r="AU50" s="20">
        <f>(AU27+AU28+AU41-AU32-AU44)*WACC!N12/(1-(1-WACC!N13)*WACC!N12)</f>
        <v>3094.1075986126748</v>
      </c>
      <c r="AV50" s="20">
        <f>(AV27+AV28+AV41-AV32-AV44)*WACC!O12/(1-(1-WACC!O13)*WACC!O12)</f>
        <v>3751.2247939264348</v>
      </c>
      <c r="AW50" s="20">
        <f>(AW27+AW28+AW41-AW32-AW44)*WACC!P12/(1-(1-WACC!P13)*WACC!P12)</f>
        <v>4623.839612603163</v>
      </c>
      <c r="AX50" s="20">
        <f>(AX27+AX28+AX41-AX32-AX44)*WACC!Q12/(1-(1-WACC!Q13)*WACC!Q12)</f>
        <v>2110.2033350618212</v>
      </c>
      <c r="AY50" s="20">
        <f>(AY27+AY28+AY41-AY32-AY44)*WACC!R12/(1-(1-WACC!R13)*WACC!R12)</f>
        <v>4074.4377643302068</v>
      </c>
      <c r="AZ50" s="19"/>
      <c r="BA50" s="20">
        <f>(BA27+BA28+BA41-BA32-BA44)*WACC!C12/(1-(1-WACC!C13)*WACC!C12)</f>
        <v>644.39693826641917</v>
      </c>
      <c r="BB50" s="20">
        <f>(BB27+BB28+BB41-BB32-BB44)*WACC!D12/(1-(1-WACC!D13)*WACC!D12)</f>
        <v>1017.9149801875376</v>
      </c>
      <c r="BC50" s="20">
        <f>(BC27+BC28+BC41-BC32-BC44)*WACC!E12/(1-(1-WACC!E13)*WACC!E12)</f>
        <v>-73.080582940422673</v>
      </c>
      <c r="BD50" s="20">
        <f>(BD27+BD28+BD41-BD32-BD44)*WACC!F12/(1-(1-WACC!F13)*WACC!F12)</f>
        <v>1634.9344831773913</v>
      </c>
      <c r="BE50" s="20">
        <f>(BE27+BE28+BE41-BE32-BE44)*WACC!G12/(1-(1-WACC!G13)*WACC!G12)</f>
        <v>843.19383433586643</v>
      </c>
      <c r="BF50" s="20">
        <f>(BF27+BF28+BF41-BF32-BF44)*WACC!H12/(1-(1-WACC!H13)*WACC!H12)</f>
        <v>637.15904933706634</v>
      </c>
      <c r="BG50" s="20">
        <f>(BG27+BG28+BG41-BG32-BG44)*WACC!I12/(1-(1-WACC!I13)*WACC!I12)</f>
        <v>2264.5578255448386</v>
      </c>
      <c r="BH50" s="20">
        <f>(BH27+BH28+BH41-BH32-BH44)*WACC!J12/(1-(1-WACC!J13)*WACC!J12)</f>
        <v>989.96125843244545</v>
      </c>
      <c r="BI50" s="20">
        <f>(BI27+BI28+BI41-BI32-BI44)*WACC!K12/(1-(1-WACC!K13)*WACC!K12)</f>
        <v>230.05647724075666</v>
      </c>
      <c r="BJ50" s="20">
        <f>(BJ27+BJ28+BJ41-BJ32-BJ44)*WACC!L12/(1-(1-WACC!L13)*WACC!L12)</f>
        <v>3004.6186025201955</v>
      </c>
      <c r="BK50" s="20">
        <f>(BK27+BK28+BK41-BK32-BK44)*WACC!M12/(1-(1-WACC!M13)*WACC!M12)</f>
        <v>2908.8036475874401</v>
      </c>
      <c r="BL50" s="20">
        <f>(BL27+BL28+BL41-BL32-BL44)*WACC!N12/(1-(1-WACC!N13)*WACC!N12)</f>
        <v>1061.5128138462001</v>
      </c>
      <c r="BM50" s="20">
        <f>(BM27+BM28+BM41-BM32-BM44)*WACC!O12/(1-(1-WACC!O13)*WACC!O12)</f>
        <v>1224.272017028971</v>
      </c>
      <c r="BN50" s="20">
        <f>(BN27+BN28+BN41-BN32-BN44)*WACC!P12/(1-(1-WACC!P13)*WACC!P12)</f>
        <v>1907.4419586023407</v>
      </c>
      <c r="BO50" s="20">
        <f>(BO27+BO28+BO41-BO32-BO44)*WACC!Q12/(1-(1-WACC!Q13)*WACC!Q12)</f>
        <v>889.9489342783188</v>
      </c>
      <c r="BP50" s="20">
        <f>(BP27+BP28+BP41-BP32-BP44)*WACC!R12/(1-(1-WACC!R13)*WACC!R12)</f>
        <v>1663.2138561879826</v>
      </c>
    </row>
    <row r="51" spans="1:68" x14ac:dyDescent="0.35">
      <c r="A51" s="21" t="s">
        <v>77</v>
      </c>
      <c r="B51" s="1">
        <f t="shared" ref="B51" si="169">B48-B49</f>
        <v>964.57313805656793</v>
      </c>
      <c r="C51" s="1">
        <f t="shared" ref="C51:I51" si="170">C48-C49</f>
        <v>1552.5373304894713</v>
      </c>
      <c r="D51" s="1">
        <f t="shared" si="170"/>
        <v>-106.83563366058884</v>
      </c>
      <c r="E51" s="1">
        <f t="shared" si="170"/>
        <v>1939.8234827234883</v>
      </c>
      <c r="F51" s="1">
        <f t="shared" si="170"/>
        <v>1035.4017812771704</v>
      </c>
      <c r="G51" s="1">
        <f t="shared" si="170"/>
        <v>766.59011008880509</v>
      </c>
      <c r="H51" s="1">
        <f t="shared" si="170"/>
        <v>2620.096329324404</v>
      </c>
      <c r="I51" s="1">
        <f t="shared" si="170"/>
        <v>1020.3238062477426</v>
      </c>
      <c r="J51" s="1">
        <f t="shared" ref="J51:K51" si="171">J48-J49</f>
        <v>212.06423394341999</v>
      </c>
      <c r="K51" s="1">
        <f t="shared" si="171"/>
        <v>2273.0542489813115</v>
      </c>
      <c r="L51" s="1">
        <f t="shared" ref="L51:N51" si="172">L48-L49</f>
        <v>2083.8598841618459</v>
      </c>
      <c r="M51" s="1">
        <f t="shared" si="172"/>
        <v>794.84814445321001</v>
      </c>
      <c r="N51" s="1">
        <f t="shared" si="172"/>
        <v>1045.2099125983932</v>
      </c>
      <c r="O51" s="1">
        <f t="shared" ref="O51:P51" si="173">O48-O49</f>
        <v>1341.8089029093539</v>
      </c>
      <c r="P51" s="20">
        <f t="shared" si="173"/>
        <v>436.71976503468613</v>
      </c>
      <c r="Q51" s="20">
        <f t="shared" ref="Q51" si="174">Q48-Q49</f>
        <v>831.30766004999373</v>
      </c>
      <c r="S51" s="1">
        <f t="shared" ref="S51:Z51" si="175">S48-S49</f>
        <v>30.163178755304724</v>
      </c>
      <c r="T51" s="1">
        <f t="shared" si="175"/>
        <v>116.09594900558096</v>
      </c>
      <c r="U51" s="1">
        <f t="shared" si="175"/>
        <v>-7.5811971564044356</v>
      </c>
      <c r="V51" s="1">
        <f t="shared" si="175"/>
        <v>51.350607639954347</v>
      </c>
      <c r="W51" s="1">
        <f t="shared" si="175"/>
        <v>25.429225815223255</v>
      </c>
      <c r="X51" s="1">
        <f t="shared" si="175"/>
        <v>18.376649103377233</v>
      </c>
      <c r="Y51" s="1">
        <f t="shared" si="175"/>
        <v>60.606055691208937</v>
      </c>
      <c r="Z51" s="1">
        <f t="shared" si="175"/>
        <v>224.03496944095008</v>
      </c>
      <c r="AA51" s="1">
        <f t="shared" ref="AA51:AB51" si="176">AA48-AA49</f>
        <v>48.295346048170003</v>
      </c>
      <c r="AB51" s="1">
        <f t="shared" si="176"/>
        <v>500.52584724664069</v>
      </c>
      <c r="AC51" s="1">
        <f t="shared" ref="AC51:AE51" si="177">AC48-AC49</f>
        <v>403.13767434944873</v>
      </c>
      <c r="AD51" s="1">
        <f t="shared" si="177"/>
        <v>171.7386490293124</v>
      </c>
      <c r="AE51" s="1">
        <f t="shared" si="177"/>
        <v>204.95581395497007</v>
      </c>
      <c r="AF51" s="1">
        <f t="shared" ref="AF51:AG51" si="178">AF48-AF49</f>
        <v>255.77564100135001</v>
      </c>
      <c r="AG51" s="20">
        <f t="shared" si="178"/>
        <v>81.216785743934224</v>
      </c>
      <c r="AH51" s="20">
        <f t="shared" ref="AH51" si="179">AH48-AH49</f>
        <v>155.45137192826451</v>
      </c>
      <c r="AJ51" s="1">
        <f t="shared" ref="AJ51:AQ51" si="180">AJ48-AJ49</f>
        <v>749.81296520518435</v>
      </c>
      <c r="AK51" s="1">
        <f t="shared" si="180"/>
        <v>1218.6931876435847</v>
      </c>
      <c r="AL51" s="1">
        <f t="shared" si="180"/>
        <v>-85.688960202522907</v>
      </c>
      <c r="AM51" s="1">
        <f t="shared" si="180"/>
        <v>1715.7353689459599</v>
      </c>
      <c r="AN51" s="1">
        <f t="shared" si="180"/>
        <v>917.81531615761082</v>
      </c>
      <c r="AO51" s="1">
        <f t="shared" si="180"/>
        <v>680.87349827626883</v>
      </c>
      <c r="AP51" s="1">
        <f t="shared" si="180"/>
        <v>2566.2503977762722</v>
      </c>
      <c r="AQ51" s="1">
        <f t="shared" si="180"/>
        <v>1364.0456905145447</v>
      </c>
      <c r="AR51" s="1">
        <f t="shared" ref="AR51:AS51" si="181">AR48-AR49</f>
        <v>358.28041455587675</v>
      </c>
      <c r="AS51" s="1">
        <f t="shared" si="181"/>
        <v>4190.0726215979603</v>
      </c>
      <c r="AT51" s="1">
        <f t="shared" ref="AT51:AU51" si="182">AT48-AT49</f>
        <v>2958.434460564551</v>
      </c>
      <c r="AU51" s="1">
        <f t="shared" si="182"/>
        <v>1856.4645591676083</v>
      </c>
      <c r="AV51" s="1">
        <f>AV48-AV49</f>
        <v>2250.7348763558571</v>
      </c>
      <c r="AW51" s="1">
        <f>AW48-AW49</f>
        <v>2774.3037675618953</v>
      </c>
      <c r="AX51" s="20">
        <f>AX48-AX49</f>
        <v>875.73438405065895</v>
      </c>
      <c r="AY51" s="20">
        <f>AY48-AY49</f>
        <v>1690.8916721970372</v>
      </c>
      <c r="BA51" s="1">
        <f t="shared" ref="BA51:BH51" si="183">BA48-BA49</f>
        <v>386.63816295985072</v>
      </c>
      <c r="BB51" s="1">
        <f t="shared" si="183"/>
        <v>610.74898811252183</v>
      </c>
      <c r="BC51" s="1">
        <f t="shared" si="183"/>
        <v>-43.8483497642533</v>
      </c>
      <c r="BD51" s="1">
        <f t="shared" si="183"/>
        <v>980.96068990643266</v>
      </c>
      <c r="BE51" s="1">
        <f t="shared" si="183"/>
        <v>505.91630060151897</v>
      </c>
      <c r="BF51" s="1">
        <f t="shared" si="183"/>
        <v>382.29542960223921</v>
      </c>
      <c r="BG51" s="1">
        <f t="shared" si="183"/>
        <v>1358.7346953269025</v>
      </c>
      <c r="BH51" s="1">
        <f t="shared" si="183"/>
        <v>593.97675505947029</v>
      </c>
      <c r="BI51" s="1">
        <f t="shared" ref="BI51:BJ51" si="184">BI48-BI49</f>
        <v>138.03388634445432</v>
      </c>
      <c r="BJ51" s="1">
        <f t="shared" si="184"/>
        <v>1802.7711615121157</v>
      </c>
      <c r="BK51" s="1">
        <f t="shared" ref="BK51:BM51" si="185">BK48-BK49</f>
        <v>1745.2821885524634</v>
      </c>
      <c r="BL51" s="1">
        <f t="shared" si="185"/>
        <v>636.90768830772026</v>
      </c>
      <c r="BM51" s="1">
        <f t="shared" si="185"/>
        <v>734.5632102173829</v>
      </c>
      <c r="BN51" s="1">
        <f t="shared" ref="BN51:BO51" si="186">BN48-BN49</f>
        <v>1144.4651751614035</v>
      </c>
      <c r="BO51" s="20">
        <f t="shared" si="186"/>
        <v>369.32880772550186</v>
      </c>
      <c r="BP51" s="20">
        <f t="shared" ref="BP51" si="187">BP48-BP49</f>
        <v>690.23375031801515</v>
      </c>
    </row>
    <row r="52" spans="1:68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</row>
    <row r="53" spans="1:68" x14ac:dyDescent="0.35">
      <c r="A53" s="22" t="s">
        <v>78</v>
      </c>
      <c r="B53" s="15">
        <f>B31-B32+B51</f>
        <v>40848.58972285183</v>
      </c>
      <c r="C53" s="15">
        <f t="shared" ref="C53:I53" si="188">C31-C32+C51</f>
        <v>46556.181364905446</v>
      </c>
      <c r="D53" s="15">
        <f t="shared" si="188"/>
        <v>41559.685178392239</v>
      </c>
      <c r="E53" s="15">
        <f t="shared" si="188"/>
        <v>53339.663709232496</v>
      </c>
      <c r="F53" s="15">
        <f t="shared" si="188"/>
        <v>50302.179445680078</v>
      </c>
      <c r="G53" s="15">
        <f t="shared" si="188"/>
        <v>52192.619316895121</v>
      </c>
      <c r="H53" s="15">
        <f t="shared" si="188"/>
        <v>64036.941253023455</v>
      </c>
      <c r="I53" s="15">
        <f t="shared" si="188"/>
        <v>49396.363271709248</v>
      </c>
      <c r="J53" s="15">
        <f t="shared" ref="J53:K53" si="189">J31-J32+J51</f>
        <v>42029.705960438725</v>
      </c>
      <c r="K53" s="15">
        <f t="shared" si="189"/>
        <v>54815.960264278721</v>
      </c>
      <c r="L53" s="15">
        <f t="shared" ref="L53" si="190">L31-L32+L51</f>
        <v>53120.949614627338</v>
      </c>
      <c r="M53" s="15">
        <f>M31-M32+M51</f>
        <v>44096.63856032546</v>
      </c>
      <c r="N53" s="15">
        <f t="shared" ref="N53:O53" si="191">N31-N32+N51</f>
        <v>40401.987846538104</v>
      </c>
      <c r="O53" s="15">
        <f t="shared" si="191"/>
        <v>41722.910523597122</v>
      </c>
      <c r="P53" s="56">
        <f>P31-P32+P51</f>
        <v>39222.5275534026</v>
      </c>
      <c r="Q53" s="56">
        <f>Q31-Q32+Q51</f>
        <v>38372.196173906734</v>
      </c>
      <c r="S53" s="15">
        <f t="shared" ref="S53:Z53" si="192">S31-S32+S51</f>
        <v>1517.5732513855505</v>
      </c>
      <c r="T53" s="15">
        <f t="shared" si="192"/>
        <v>3332.519926134969</v>
      </c>
      <c r="U53" s="15">
        <f t="shared" si="192"/>
        <v>2749.8001967534128</v>
      </c>
      <c r="V53" s="15">
        <f t="shared" si="192"/>
        <v>1652.7957775354391</v>
      </c>
      <c r="W53" s="15">
        <f t="shared" si="192"/>
        <v>1476.2464232934685</v>
      </c>
      <c r="X53" s="15">
        <f t="shared" si="192"/>
        <v>1508.5031926807278</v>
      </c>
      <c r="Y53" s="15">
        <f t="shared" si="192"/>
        <v>1762.2564299137132</v>
      </c>
      <c r="Z53" s="15">
        <f t="shared" si="192"/>
        <v>9410.1450644851302</v>
      </c>
      <c r="AA53" s="15">
        <f t="shared" ref="AA53:AB53" si="193">AA31-AA32+AA51</f>
        <v>7278.1259325914871</v>
      </c>
      <c r="AB53" s="15">
        <f t="shared" si="193"/>
        <v>9784.0499763051248</v>
      </c>
      <c r="AC53" s="15">
        <f t="shared" ref="AC53:AE53" si="194">AC31-AC32+AC51</f>
        <v>8451.2307110236688</v>
      </c>
      <c r="AD53" s="15">
        <f t="shared" si="194"/>
        <v>7323.0366114555982</v>
      </c>
      <c r="AE53" s="15">
        <f t="shared" si="194"/>
        <v>7309.683709511788</v>
      </c>
      <c r="AF53" s="15">
        <f t="shared" ref="AF53:AG53" si="195">AF31-AF32+AF51</f>
        <v>7484.4222930762799</v>
      </c>
      <c r="AG53" s="56">
        <f t="shared" si="195"/>
        <v>6880.7156020035181</v>
      </c>
      <c r="AH53" s="56">
        <f t="shared" ref="AH53" si="196">AH31-AH32+AH51</f>
        <v>6689.6442509090484</v>
      </c>
      <c r="AJ53" s="15">
        <f t="shared" ref="AJ53:AQ53" si="197">AJ31-AJ32+AJ51</f>
        <v>35049.641863439741</v>
      </c>
      <c r="AK53" s="15">
        <f t="shared" si="197"/>
        <v>39055.720346421891</v>
      </c>
      <c r="AL53" s="15">
        <f t="shared" si="197"/>
        <v>28788.189898391753</v>
      </c>
      <c r="AM53" s="15">
        <f t="shared" si="197"/>
        <v>48672.724119984741</v>
      </c>
      <c r="AN53" s="15">
        <f t="shared" si="197"/>
        <v>45151.858104776627</v>
      </c>
      <c r="AO53" s="15">
        <f t="shared" si="197"/>
        <v>47435.214867868752</v>
      </c>
      <c r="AP53" s="15">
        <f t="shared" si="197"/>
        <v>62378.416308273569</v>
      </c>
      <c r="AQ53" s="15">
        <f t="shared" si="197"/>
        <v>61041.505885717226</v>
      </c>
      <c r="AR53" s="15">
        <f t="shared" ref="AR53:AS53" si="198">AR31-AR32+AR51</f>
        <v>53322.790889037424</v>
      </c>
      <c r="AS53" s="15">
        <f t="shared" si="198"/>
        <v>81876.164986828691</v>
      </c>
      <c r="AT53" s="15">
        <f t="shared" ref="AT53:AU53" si="199">AT31-AT32+AT51</f>
        <v>73455.308466729039</v>
      </c>
      <c r="AU53" s="15">
        <f t="shared" si="199"/>
        <v>68887.971949084269</v>
      </c>
      <c r="AV53" s="15">
        <f>AV31-AV32+AV51</f>
        <v>73277.728294184883</v>
      </c>
      <c r="AW53" s="15">
        <f>AW31-AW32+AW51</f>
        <v>81503.642919996841</v>
      </c>
      <c r="AX53" s="56">
        <f>AX31-AX32+AX51</f>
        <v>75507.044467939995</v>
      </c>
      <c r="AY53" s="56">
        <f>AY31-AY32+AY51</f>
        <v>74092.569811546025</v>
      </c>
      <c r="BA53" s="15">
        <f t="shared" ref="BA53:BH53" si="200">BA31-BA32+BA51</f>
        <v>20007.334916858181</v>
      </c>
      <c r="BB53" s="15">
        <f t="shared" si="200"/>
        <v>22377.665984618005</v>
      </c>
      <c r="BC53" s="15">
        <f t="shared" si="200"/>
        <v>19779.142009483108</v>
      </c>
      <c r="BD53" s="15">
        <f t="shared" si="200"/>
        <v>37869.383660651401</v>
      </c>
      <c r="BE53" s="15">
        <f t="shared" si="200"/>
        <v>37110.09209431144</v>
      </c>
      <c r="BF53" s="15">
        <f t="shared" si="200"/>
        <v>39622.651443264702</v>
      </c>
      <c r="BG53" s="15">
        <f t="shared" si="200"/>
        <v>47192.035902470088</v>
      </c>
      <c r="BH53" s="15">
        <f t="shared" si="200"/>
        <v>41746.904999174003</v>
      </c>
      <c r="BI53" s="15">
        <f t="shared" ref="BI53:BJ53" si="201">BI31-BI32+BI51</f>
        <v>39774.992311128706</v>
      </c>
      <c r="BJ53" s="15">
        <f t="shared" si="201"/>
        <v>55537.253909882864</v>
      </c>
      <c r="BK53" s="15">
        <f t="shared" ref="BK53:BM53" si="202">BK31-BK32+BK51</f>
        <v>55919.692835920592</v>
      </c>
      <c r="BL53" s="15">
        <f t="shared" si="202"/>
        <v>62208.905960325777</v>
      </c>
      <c r="BM53" s="15">
        <f t="shared" si="202"/>
        <v>64690.323170698037</v>
      </c>
      <c r="BN53" s="15">
        <f t="shared" ref="BN53:BO53" si="203">BN31-BN32+BN51</f>
        <v>62945.524608192602</v>
      </c>
      <c r="BO53" s="56">
        <f t="shared" si="203"/>
        <v>77910.621972122797</v>
      </c>
      <c r="BP53" s="56">
        <f t="shared" ref="BP53" si="204">BP31-BP32+BP51</f>
        <v>79433.808963657691</v>
      </c>
    </row>
    <row r="54" spans="1:68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Y54" s="19"/>
      <c r="Z54" s="19"/>
    </row>
    <row r="55" spans="1:68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P146"/>
  <sheetViews>
    <sheetView topLeftCell="A28" workbookViewId="0">
      <selection activeCell="P10" sqref="P10:Q10"/>
    </sheetView>
  </sheetViews>
  <sheetFormatPr defaultRowHeight="14.5" x14ac:dyDescent="0.35"/>
  <cols>
    <col min="1" max="1" width="61" customWidth="1"/>
    <col min="2" max="7" width="11.7265625" customWidth="1"/>
    <col min="8" max="8" width="13.1796875" customWidth="1"/>
    <col min="9" max="17" width="13.26953125" customWidth="1"/>
    <col min="19" max="34" width="11.7265625" customWidth="1"/>
    <col min="36" max="51" width="11.7265625" customWidth="1"/>
    <col min="53" max="63" width="11.7265625" customWidth="1"/>
    <col min="64" max="64" width="10.1796875" bestFit="1" customWidth="1"/>
    <col min="65" max="66" width="10.1796875" customWidth="1"/>
    <col min="67" max="67" width="10.81640625" customWidth="1"/>
    <col min="68" max="68" width="9.81640625" bestFit="1" customWidth="1"/>
  </cols>
  <sheetData>
    <row r="2" spans="1:68" x14ac:dyDescent="0.35">
      <c r="A2" s="21" t="s">
        <v>68</v>
      </c>
    </row>
    <row r="3" spans="1:68" x14ac:dyDescent="0.35">
      <c r="A3" s="21" t="s">
        <v>70</v>
      </c>
      <c r="B3" s="1">
        <f t="shared" ref="B3:Q3" si="0">B15+S15+AJ15+BA15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  <c r="N3" s="1">
        <f t="shared" si="0"/>
        <v>6102085.5779240951</v>
      </c>
      <c r="O3" s="1">
        <f t="shared" si="0"/>
        <v>6073556.8481921945</v>
      </c>
      <c r="P3" s="1">
        <f t="shared" si="0"/>
        <v>6108823.3895428395</v>
      </c>
      <c r="Q3" s="1">
        <f t="shared" si="0"/>
        <v>5992336.4351237807</v>
      </c>
    </row>
    <row r="4" spans="1:68" x14ac:dyDescent="0.3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>M15/M$3</f>
        <v>0.5395469491262963</v>
      </c>
      <c r="N4" s="16">
        <f>N15/N$3</f>
        <v>0.53688690440070008</v>
      </c>
      <c r="O4" s="16">
        <f>O15/O$3</f>
        <v>0.53286121461270552</v>
      </c>
      <c r="P4" s="16">
        <f>P15/P$3</f>
        <v>0.52384971564463401</v>
      </c>
      <c r="Q4" s="16">
        <f>Q15/Q$3</f>
        <v>0.52486687495238837</v>
      </c>
    </row>
    <row r="5" spans="1:68" x14ac:dyDescent="0.35">
      <c r="A5" s="21" t="s">
        <v>69</v>
      </c>
      <c r="B5" s="16">
        <f t="shared" ref="B5:Q5" si="4">S15/B$3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  <c r="M5" s="16">
        <f t="shared" si="4"/>
        <v>7.3896438175525287E-3</v>
      </c>
      <c r="N5" s="16">
        <f t="shared" si="4"/>
        <v>7.8328406107627865E-3</v>
      </c>
      <c r="O5" s="16">
        <f t="shared" si="4"/>
        <v>7.6147802961753393E-3</v>
      </c>
      <c r="P5" s="16">
        <f t="shared" si="4"/>
        <v>7.2954508926237251E-3</v>
      </c>
      <c r="Q5" s="16">
        <f t="shared" si="4"/>
        <v>7.1482664320935557E-3</v>
      </c>
    </row>
    <row r="6" spans="1:68" x14ac:dyDescent="0.35">
      <c r="A6" s="21" t="s">
        <v>2</v>
      </c>
      <c r="B6" s="16">
        <f t="shared" ref="B6:Q6" si="5">AJ15/B3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  <c r="M6" s="16">
        <f t="shared" si="5"/>
        <v>0.40395586212906193</v>
      </c>
      <c r="N6" s="16">
        <f t="shared" si="5"/>
        <v>0.41097235689416667</v>
      </c>
      <c r="O6" s="16">
        <f t="shared" si="5"/>
        <v>0.41181636874250976</v>
      </c>
      <c r="P6" s="16">
        <f t="shared" si="5"/>
        <v>0.4197149928912548</v>
      </c>
      <c r="Q6" s="16">
        <f t="shared" si="5"/>
        <v>0.41712866564942502</v>
      </c>
    </row>
    <row r="7" spans="1:68" x14ac:dyDescent="0.35">
      <c r="A7" s="21" t="s">
        <v>3</v>
      </c>
      <c r="B7" s="16">
        <f t="shared" ref="B7:Q7" si="6">BA15/B3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  <c r="M7" s="16">
        <f t="shared" si="6"/>
        <v>4.9107544927089103E-2</v>
      </c>
      <c r="N7" s="16">
        <f t="shared" si="6"/>
        <v>4.4307898094370378E-2</v>
      </c>
      <c r="O7" s="16">
        <f t="shared" si="6"/>
        <v>4.7707636348609299E-2</v>
      </c>
      <c r="P7" s="16">
        <f t="shared" si="6"/>
        <v>4.9139840571487438E-2</v>
      </c>
      <c r="Q7" s="16">
        <f t="shared" si="6"/>
        <v>5.0856192966093082E-2</v>
      </c>
    </row>
    <row r="8" spans="1:68" x14ac:dyDescent="0.3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  <c r="M8" s="16">
        <f t="shared" ref="M8" si="10">SUM(M4:M7)</f>
        <v>0.99999999999999989</v>
      </c>
      <c r="N8" s="16">
        <f t="shared" ref="N8:O8" si="11">SUM(N4:N7)</f>
        <v>1</v>
      </c>
      <c r="O8" s="16">
        <f t="shared" si="11"/>
        <v>1</v>
      </c>
      <c r="P8" s="16">
        <f t="shared" ref="P8:Q8" si="12">SUM(P4:P7)</f>
        <v>1</v>
      </c>
      <c r="Q8" s="16">
        <f t="shared" si="12"/>
        <v>1</v>
      </c>
    </row>
    <row r="9" spans="1:68" x14ac:dyDescent="0.35">
      <c r="A9" s="21"/>
    </row>
    <row r="10" spans="1:68" x14ac:dyDescent="0.35">
      <c r="A10" s="21" t="s">
        <v>58</v>
      </c>
      <c r="B10" s="1">
        <f>'TNSP stacked data'!C30</f>
        <v>118781</v>
      </c>
      <c r="C10" s="1">
        <f>'TNSP stacked data'!D30</f>
        <v>128265</v>
      </c>
      <c r="D10" s="1">
        <f>'TNSP stacked data'!E30</f>
        <v>144112</v>
      </c>
      <c r="E10" s="1">
        <f>'TNSP stacked data'!F30</f>
        <v>142796</v>
      </c>
      <c r="F10" s="1">
        <f>'TNSP stacked data'!G30</f>
        <v>151902</v>
      </c>
      <c r="G10" s="1">
        <f>'TNSP stacked data'!H30</f>
        <v>151029</v>
      </c>
      <c r="H10" s="1">
        <f>'TNSP stacked data'!I30</f>
        <v>160384</v>
      </c>
      <c r="I10" s="1">
        <f>'TNSP stacked data'!J30</f>
        <v>167377.59669000003</v>
      </c>
      <c r="J10" s="1">
        <f>'TNSP stacked data'!K30</f>
        <v>181019.7816758781</v>
      </c>
      <c r="K10" s="1">
        <f>'TNSP stacked data'!L30</f>
        <v>211260.9936596599</v>
      </c>
      <c r="L10" s="1">
        <f>'TNSP stacked data'!M30</f>
        <v>217661</v>
      </c>
      <c r="M10" s="1">
        <f>'TNSP stacked data'!N30</f>
        <v>226261.149</v>
      </c>
      <c r="N10" s="1">
        <f>'TNSP stacked data'!O30</f>
        <v>187614.23428</v>
      </c>
      <c r="O10" s="1">
        <f>'TNSP stacked data'!P30</f>
        <v>199366.94991747182</v>
      </c>
      <c r="P10" s="1">
        <f>'TNSP stacked data'!Q30</f>
        <v>202101.092</v>
      </c>
      <c r="Q10" s="1">
        <f>'TNSP stacked data'!R30</f>
        <v>210668.87551737879</v>
      </c>
    </row>
    <row r="11" spans="1:68" x14ac:dyDescent="0.35">
      <c r="A11" s="21"/>
    </row>
    <row r="12" spans="1:68" x14ac:dyDescent="0.35">
      <c r="A12" s="21"/>
      <c r="B12" s="4" t="s">
        <v>56</v>
      </c>
      <c r="S12" s="4" t="s">
        <v>69</v>
      </c>
      <c r="AJ12" s="4" t="s">
        <v>2</v>
      </c>
      <c r="BA12" s="4" t="s">
        <v>3</v>
      </c>
    </row>
    <row r="13" spans="1:68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S13" s="13">
        <v>2006</v>
      </c>
      <c r="T13" s="13">
        <v>2007</v>
      </c>
      <c r="U13" s="13">
        <v>2008</v>
      </c>
      <c r="V13" s="13">
        <v>2009</v>
      </c>
      <c r="W13" s="13">
        <v>2010</v>
      </c>
      <c r="X13" s="13">
        <v>2011</v>
      </c>
      <c r="Y13" s="13">
        <v>2012</v>
      </c>
      <c r="Z13" s="13">
        <v>2013</v>
      </c>
      <c r="AA13" s="13">
        <v>2014</v>
      </c>
      <c r="AB13" s="13">
        <v>2015</v>
      </c>
      <c r="AC13" s="13">
        <v>2016</v>
      </c>
      <c r="AD13" s="13">
        <v>2017</v>
      </c>
      <c r="AE13" s="13">
        <v>2018</v>
      </c>
      <c r="AF13" s="13">
        <v>2019</v>
      </c>
      <c r="AG13" s="13">
        <v>2020</v>
      </c>
      <c r="AH13" s="39">
        <v>2021</v>
      </c>
      <c r="AJ13" s="13">
        <v>2006</v>
      </c>
      <c r="AK13" s="13">
        <v>2007</v>
      </c>
      <c r="AL13" s="13">
        <v>2008</v>
      </c>
      <c r="AM13" s="13">
        <v>2009</v>
      </c>
      <c r="AN13" s="13">
        <v>2010</v>
      </c>
      <c r="AO13" s="13">
        <v>2011</v>
      </c>
      <c r="AP13" s="13">
        <v>2012</v>
      </c>
      <c r="AQ13" s="13">
        <v>2013</v>
      </c>
      <c r="AR13" s="13">
        <v>2014</v>
      </c>
      <c r="AS13" s="13">
        <v>2015</v>
      </c>
      <c r="AT13" s="13">
        <v>2016</v>
      </c>
      <c r="AU13" s="13">
        <v>2017</v>
      </c>
      <c r="AV13" s="13">
        <v>2018</v>
      </c>
      <c r="AW13" s="13">
        <v>2019</v>
      </c>
      <c r="AX13" s="13">
        <v>2020</v>
      </c>
      <c r="AY13" s="39">
        <v>2021</v>
      </c>
      <c r="BA13" s="13">
        <v>2006</v>
      </c>
      <c r="BB13" s="13">
        <v>2007</v>
      </c>
      <c r="BC13" s="13">
        <v>2008</v>
      </c>
      <c r="BD13" s="13">
        <v>2009</v>
      </c>
      <c r="BE13" s="13">
        <v>2010</v>
      </c>
      <c r="BF13" s="13">
        <v>2011</v>
      </c>
      <c r="BG13" s="13">
        <v>2012</v>
      </c>
      <c r="BH13" s="13">
        <v>2013</v>
      </c>
      <c r="BI13" s="13">
        <v>2014</v>
      </c>
      <c r="BJ13" s="13">
        <v>2015</v>
      </c>
      <c r="BK13" s="13">
        <v>2016</v>
      </c>
      <c r="BL13" s="13">
        <v>2017</v>
      </c>
      <c r="BM13" s="13">
        <v>2018</v>
      </c>
      <c r="BN13" s="13">
        <v>2019</v>
      </c>
      <c r="BO13" s="13">
        <v>2020</v>
      </c>
      <c r="BP13" s="39">
        <v>2021</v>
      </c>
    </row>
    <row r="14" spans="1:68" x14ac:dyDescent="0.35">
      <c r="A14" s="21"/>
    </row>
    <row r="15" spans="1:68" x14ac:dyDescent="0.35">
      <c r="A15" s="21" t="s">
        <v>49</v>
      </c>
      <c r="B15" s="1">
        <f>'TNSP stacked data'!C22</f>
        <v>1525057.2615919942</v>
      </c>
      <c r="C15" s="1">
        <f>'TNSP stacked data'!D22</f>
        <v>1533742.862114456</v>
      </c>
      <c r="D15" s="1">
        <f>'TNSP stacked data'!E22</f>
        <v>1544582.679721249</v>
      </c>
      <c r="E15" s="1">
        <f>'TNSP stacked data'!F22</f>
        <v>2012243.5117911182</v>
      </c>
      <c r="F15" s="1">
        <f>'TNSP stacked data'!G22</f>
        <v>2317096.9548328095</v>
      </c>
      <c r="G15" s="1">
        <f>'TNSP stacked data'!H22</f>
        <v>2406493.5389174945</v>
      </c>
      <c r="H15" s="1">
        <f>'TNSP stacked data'!I22</f>
        <v>2679609.0537718814</v>
      </c>
      <c r="I15" s="1">
        <f>'TNSP stacked data'!J22</f>
        <v>2895336.4792404338</v>
      </c>
      <c r="J15" s="1">
        <f>'TNSP stacked data'!K22</f>
        <v>3119961.3226594287</v>
      </c>
      <c r="K15" s="1">
        <f>'TNSP stacked data'!L22</f>
        <v>3393401.0697621196</v>
      </c>
      <c r="L15" s="1">
        <f>'TNSP stacked data'!M22</f>
        <v>3361633.6612584554</v>
      </c>
      <c r="M15" s="1">
        <f>'TNSP stacked data'!N22</f>
        <v>3333172.160281809</v>
      </c>
      <c r="N15" s="1">
        <f>'TNSP stacked data'!O22</f>
        <v>3276129.8363198242</v>
      </c>
      <c r="O15" s="1">
        <f>'TNSP stacked data'!P22</f>
        <v>3236362.8791470081</v>
      </c>
      <c r="P15" s="1">
        <f>'TNSP stacked data'!Q22</f>
        <v>3200105.3955353061</v>
      </c>
      <c r="Q15" s="1">
        <f>'TNSP stacked data'!R22</f>
        <v>3145178.8983667539</v>
      </c>
      <c r="R15" s="26"/>
      <c r="S15" s="1">
        <f>'TNSP stacked data'!T22</f>
        <v>28504.962077779965</v>
      </c>
      <c r="T15" s="1">
        <f>'TNSP stacked data'!U22</f>
        <v>27942.154722202511</v>
      </c>
      <c r="U15" s="1">
        <f>'TNSP stacked data'!V22</f>
        <v>27183.935018979304</v>
      </c>
      <c r="V15" s="1">
        <f>'TNSP stacked data'!W22</f>
        <v>27037.644404322262</v>
      </c>
      <c r="W15" s="1">
        <f>'TNSP stacked data'!X22</f>
        <v>32333.894579269247</v>
      </c>
      <c r="X15" s="1">
        <f>'TNSP stacked data'!Y22</f>
        <v>46159.791470387194</v>
      </c>
      <c r="Y15" s="1">
        <f>'TNSP stacked data'!Z22</f>
        <v>45845.056543609491</v>
      </c>
      <c r="Z15" s="1">
        <f>'TNSP stacked data'!AA22</f>
        <v>49935.476372688288</v>
      </c>
      <c r="AA15" s="1">
        <f>'TNSP stacked data'!AB22</f>
        <v>49249.698827965622</v>
      </c>
      <c r="AB15" s="1">
        <f>'TNSP stacked data'!AC22</f>
        <v>48708.714551022204</v>
      </c>
      <c r="AC15" s="1">
        <f>'TNSP stacked data'!AD22</f>
        <v>47314.573402941634</v>
      </c>
      <c r="AD15" s="1">
        <f>'TNSP stacked data'!AE22</f>
        <v>45651.180285515984</v>
      </c>
      <c r="AE15" s="1">
        <f>'TNSP stacked data'!AF22</f>
        <v>47796.663725113758</v>
      </c>
      <c r="AF15" s="1">
        <f>'TNSP stacked data'!AG22</f>
        <v>46248.801015314719</v>
      </c>
      <c r="AG15" s="1">
        <f>'TNSP stacked data'!AH22</f>
        <v>44566.621050121001</v>
      </c>
      <c r="AH15" s="1">
        <f>'TNSP stacked data'!AI22</f>
        <v>42834.817389006486</v>
      </c>
      <c r="AI15" s="26"/>
      <c r="AJ15" s="1">
        <f>'TNSP stacked data'!AK22</f>
        <v>887104.33124682226</v>
      </c>
      <c r="AK15" s="1">
        <f>'TNSP stacked data'!AL22</f>
        <v>1056266.9613883919</v>
      </c>
      <c r="AL15" s="1">
        <f>'TNSP stacked data'!AM22</f>
        <v>1220899.182935239</v>
      </c>
      <c r="AM15" s="1">
        <f>'TNSP stacked data'!AN22</f>
        <v>1404016.7822125403</v>
      </c>
      <c r="AN15" s="1">
        <f>'TNSP stacked data'!AO22</f>
        <v>1657247.8917289532</v>
      </c>
      <c r="AO15" s="1">
        <f>'TNSP stacked data'!AP22</f>
        <v>1900901.2922918843</v>
      </c>
      <c r="AP15" s="1">
        <f>'TNSP stacked data'!AQ22</f>
        <v>1997288.934783767</v>
      </c>
      <c r="AQ15" s="1">
        <f>'TNSP stacked data'!AR22</f>
        <v>2019311.9979734141</v>
      </c>
      <c r="AR15" s="1">
        <f>'TNSP stacked data'!AS22</f>
        <v>2181590.1317837201</v>
      </c>
      <c r="AS15" s="1">
        <f>'TNSP stacked data'!AT22</f>
        <v>2422218.6844793502</v>
      </c>
      <c r="AT15" s="1">
        <f>'TNSP stacked data'!AU22</f>
        <v>2502670.7207218059</v>
      </c>
      <c r="AU15" s="1">
        <f>'TNSP stacked data'!AV22</f>
        <v>2495527.8420378016</v>
      </c>
      <c r="AV15" s="1">
        <f>'TNSP stacked data'!AW22</f>
        <v>2507788.4919293686</v>
      </c>
      <c r="AW15" s="1">
        <f>'TNSP stacked data'!AX22</f>
        <v>2501190.1265737121</v>
      </c>
      <c r="AX15" s="1">
        <f>'TNSP stacked data'!AY22</f>
        <v>2563964.7655159039</v>
      </c>
      <c r="AY15" s="1">
        <f>'TNSP stacked data'!AZ22</f>
        <v>2499575.3013056149</v>
      </c>
      <c r="AZ15" s="26"/>
      <c r="BA15" s="1">
        <f>'TNSP stacked data'!BB22</f>
        <v>149541.61726414241</v>
      </c>
      <c r="BB15" s="1">
        <f>'TNSP stacked data'!BC22</f>
        <v>186513.92733359773</v>
      </c>
      <c r="BC15" s="1">
        <f>'TNSP stacked data'!BD22</f>
        <v>221279.65999153655</v>
      </c>
      <c r="BD15" s="1">
        <f>'TNSP stacked data'!BE22</f>
        <v>212451.88685780345</v>
      </c>
      <c r="BE15" s="1">
        <f>'TNSP stacked data'!BF22</f>
        <v>201604.9616474286</v>
      </c>
      <c r="BF15" s="1">
        <f>'TNSP stacked data'!BG22</f>
        <v>231332.21245690863</v>
      </c>
      <c r="BG15" s="1">
        <f>'TNSP stacked data'!BH22</f>
        <v>257568.93615566636</v>
      </c>
      <c r="BH15" s="1">
        <f>'TNSP stacked data'!BI22</f>
        <v>258449.67641040584</v>
      </c>
      <c r="BI15" s="1">
        <f>'TNSP stacked data'!BJ22</f>
        <v>276261.94043866725</v>
      </c>
      <c r="BJ15" s="1">
        <f>'TNSP stacked data'!BK22</f>
        <v>286095.7525763028</v>
      </c>
      <c r="BK15" s="1">
        <f>'TNSP stacked data'!BL22</f>
        <v>300128.60334482981</v>
      </c>
      <c r="BL15" s="1">
        <f>'TNSP stacked data'!BM22</f>
        <v>303372.86101945263</v>
      </c>
      <c r="BM15" s="1">
        <f>'TNSP stacked data'!BN22</f>
        <v>270370.58594978799</v>
      </c>
      <c r="BN15" s="1">
        <f>'TNSP stacked data'!BO22</f>
        <v>289755.04145615885</v>
      </c>
      <c r="BO15" s="1">
        <f>'TNSP stacked data'!BP22</f>
        <v>300186.60744150862</v>
      </c>
      <c r="BP15" s="1">
        <f>'TNSP stacked data'!BQ22</f>
        <v>304747.41806240531</v>
      </c>
    </row>
    <row r="16" spans="1:68" x14ac:dyDescent="0.35">
      <c r="A16" s="21" t="s">
        <v>50</v>
      </c>
      <c r="B16" s="1">
        <f>'TNSP stacked data'!C23</f>
        <v>44303.883637308092</v>
      </c>
      <c r="C16" s="1">
        <f>'TNSP stacked data'!D23</f>
        <v>38172.121437881084</v>
      </c>
      <c r="D16" s="1">
        <f>'TNSP stacked data'!E23</f>
        <v>65515.717777379337</v>
      </c>
      <c r="E16" s="1">
        <f>'TNSP stacked data'!F23</f>
        <v>49623.761079929143</v>
      </c>
      <c r="F16" s="1">
        <f>'TNSP stacked data'!G23</f>
        <v>66919.767648600915</v>
      </c>
      <c r="G16" s="1">
        <f>'TNSP stacked data'!H23</f>
        <v>80216.451297249514</v>
      </c>
      <c r="H16" s="1">
        <f>'TNSP stacked data'!I23</f>
        <v>43615.996568244911</v>
      </c>
      <c r="I16" s="1">
        <f>'TNSP stacked data'!J23</f>
        <v>72455.795392991844</v>
      </c>
      <c r="J16" s="1">
        <f>'TNSP stacked data'!K23</f>
        <v>91405.116874787927</v>
      </c>
      <c r="K16" s="1">
        <f>'TNSP stacked data'!L23</f>
        <v>45132.234227836103</v>
      </c>
      <c r="L16" s="1">
        <f>'TNSP stacked data'!M23</f>
        <v>44037.400962485764</v>
      </c>
      <c r="M16" s="1">
        <f>'TNSP stacked data'!N23</f>
        <v>70853.012649243421</v>
      </c>
      <c r="N16" s="1">
        <f>'TNSP stacked data'!O23</f>
        <v>62544.296875196509</v>
      </c>
      <c r="O16" s="1">
        <f>'TNSP stacked data'!P23</f>
        <v>57607.259248816736</v>
      </c>
      <c r="P16" s="1">
        <f>'TNSP stacked data'!Q23</f>
        <v>58897.645316601098</v>
      </c>
      <c r="Q16" s="1">
        <f>'TNSP stacked data'!R23</f>
        <v>27066.944047906596</v>
      </c>
      <c r="R16" s="26"/>
      <c r="S16" s="1">
        <f>'TNSP stacked data'!T23</f>
        <v>835.24592771041773</v>
      </c>
      <c r="T16" s="1">
        <f>'TNSP stacked data'!U23</f>
        <v>730.51824610786059</v>
      </c>
      <c r="U16" s="1">
        <f>'TNSP stacked data'!V23</f>
        <v>1153.0460869232843</v>
      </c>
      <c r="V16" s="1">
        <f>'TNSP stacked data'!W23</f>
        <v>666.77298161090937</v>
      </c>
      <c r="W16" s="1">
        <f>'TNSP stacked data'!X23</f>
        <v>933.83089037600587</v>
      </c>
      <c r="X16" s="1">
        <f>'TNSP stacked data'!Y23</f>
        <v>1538.6597156795676</v>
      </c>
      <c r="Y16" s="1">
        <f>'TNSP stacked data'!Z23</f>
        <v>746.21998536033163</v>
      </c>
      <c r="Z16" s="1">
        <f>'TNSP stacked data'!AA23</f>
        <v>1249.6352962265244</v>
      </c>
      <c r="AA16" s="1">
        <f>'TNSP stacked data'!AB23</f>
        <v>1442.8622703505553</v>
      </c>
      <c r="AB16" s="1">
        <f>'TNSP stacked data'!AC23</f>
        <v>647.82590352859609</v>
      </c>
      <c r="AC16" s="1">
        <f>'TNSP stacked data'!AD23</f>
        <v>619.82091157853552</v>
      </c>
      <c r="AD16" s="1">
        <f>'TNSP stacked data'!AE23</f>
        <v>970.40401715976395</v>
      </c>
      <c r="AE16" s="1">
        <f>'TNSP stacked data'!AF23</f>
        <v>912.48176202489697</v>
      </c>
      <c r="AF16" s="1">
        <f>'TNSP stacked data'!AG23</f>
        <v>823.228658072602</v>
      </c>
      <c r="AG16" s="1">
        <f>'TNSP stacked data'!AH23</f>
        <v>820.2445592046862</v>
      </c>
      <c r="AH16" s="1">
        <f>'TNSP stacked data'!AI23</f>
        <v>368.63009801210319</v>
      </c>
      <c r="AI16" s="26"/>
      <c r="AJ16" s="1">
        <f>'TNSP stacked data'!AK23</f>
        <v>28985.196534051916</v>
      </c>
      <c r="AK16" s="1">
        <f>'TNSP stacked data'!AL23</f>
        <v>25091.420788656513</v>
      </c>
      <c r="AL16" s="1">
        <f>'TNSP stacked data'!AM23</f>
        <v>51798.839856261438</v>
      </c>
      <c r="AM16" s="1">
        <f>'TNSP stacked data'!AN23</f>
        <v>34632.025528691476</v>
      </c>
      <c r="AN16" s="1">
        <f>'TNSP stacked data'!AO23</f>
        <v>47878.434083321656</v>
      </c>
      <c r="AO16" s="1">
        <f>'TNSP stacked data'!AP23</f>
        <v>63379.33678917832</v>
      </c>
      <c r="AP16" s="1">
        <f>'TNSP stacked data'!AQ23</f>
        <v>32519.100482058162</v>
      </c>
      <c r="AQ16" s="1">
        <f>'TNSP stacked data'!AR23</f>
        <v>50515.064729202422</v>
      </c>
      <c r="AR16" s="1">
        <f>'TNSP stacked data'!AS23</f>
        <v>63911.176112841596</v>
      </c>
      <c r="AS16" s="1">
        <f>'TNSP stacked data'!AT23</f>
        <v>32221.3090336555</v>
      </c>
      <c r="AT16" s="1">
        <f>'TNSP stacked data'!AU23</f>
        <v>32760.733998279633</v>
      </c>
      <c r="AU16" s="1">
        <f>'TNSP stacked data'!AV23</f>
        <v>52938.503112087354</v>
      </c>
      <c r="AV16" s="1">
        <f>'TNSP stacked data'!AW23</f>
        <v>45829.789457131272</v>
      </c>
      <c r="AW16" s="1">
        <f>'TNSP stacked data'!AX23</f>
        <v>44466.429369935671</v>
      </c>
      <c r="AX16" s="1">
        <f>'TNSP stacked data'!AY23</f>
        <v>47153.567625017662</v>
      </c>
      <c r="AY16" s="1">
        <f>'TNSP stacked data'!AZ23</f>
        <v>21485.070343529438</v>
      </c>
      <c r="AZ16" s="26"/>
      <c r="BA16" s="1">
        <f>'TNSP stacked data'!BB23</f>
        <v>5188.3809634435202</v>
      </c>
      <c r="BB16" s="1">
        <f>'TNSP stacked data'!BC23</f>
        <v>4500.0404793886564</v>
      </c>
      <c r="BC16" s="1">
        <f>'TNSP stacked data'!BD23</f>
        <v>9440.3611280337573</v>
      </c>
      <c r="BD16" s="1">
        <f>'TNSP stacked data'!BE23</f>
        <v>5270.7963822095217</v>
      </c>
      <c r="BE16" s="1">
        <f>'TNSP stacked data'!BF23</f>
        <v>5859.7590050889739</v>
      </c>
      <c r="BF16" s="1">
        <f>'TNSP stacked data'!BG23</f>
        <v>8090.9988313649101</v>
      </c>
      <c r="BG16" s="1">
        <f>'TNSP stacked data'!BH23</f>
        <v>4338.9378341242773</v>
      </c>
      <c r="BH16" s="1">
        <f>'TNSP stacked data'!BI23</f>
        <v>6746.8803491664412</v>
      </c>
      <c r="BI16" s="1">
        <f>'TNSP stacked data'!BJ23</f>
        <v>8537.1485240739748</v>
      </c>
      <c r="BJ16" s="1">
        <f>'TNSP stacked data'!BK23</f>
        <v>3844.9928668632174</v>
      </c>
      <c r="BK16" s="1">
        <f>'TNSP stacked data'!BL23</f>
        <v>3959.7007325675963</v>
      </c>
      <c r="BL16" s="1">
        <f>'TNSP stacked data'!BM23</f>
        <v>6394.8329710382759</v>
      </c>
      <c r="BM16" s="1">
        <f>'TNSP stacked data'!BN23</f>
        <v>5111.4042162263295</v>
      </c>
      <c r="BN16" s="1">
        <f>'TNSP stacked data'!BO23</f>
        <v>5111.6662602955048</v>
      </c>
      <c r="BO16" s="1">
        <f>'TNSP stacked data'!BP23</f>
        <v>5482.2531114447274</v>
      </c>
      <c r="BP16" s="1">
        <f>'TNSP stacked data'!BQ23</f>
        <v>2607.8439503814566</v>
      </c>
    </row>
    <row r="17" spans="1:68" x14ac:dyDescent="0.35">
      <c r="A17" s="21" t="s">
        <v>51</v>
      </c>
      <c r="B17" s="1">
        <f>'TNSP stacked data'!C24</f>
        <v>-75714.011184817165</v>
      </c>
      <c r="C17" s="1">
        <f>'TNSP stacked data'!D24</f>
        <v>-78372.321051396459</v>
      </c>
      <c r="D17" s="1">
        <f>'TNSP stacked data'!E24</f>
        <v>-51663.863705096286</v>
      </c>
      <c r="E17" s="1">
        <f>'TNSP stacked data'!F24</f>
        <v>-63316.420421534611</v>
      </c>
      <c r="F17" s="1">
        <f>'TNSP stacked data'!G24</f>
        <v>-71405.895920968745</v>
      </c>
      <c r="G17" s="1">
        <f>'TNSP stacked data'!H24</f>
        <v>-75400.042591737511</v>
      </c>
      <c r="H17" s="1">
        <f>'TNSP stacked data'!I24</f>
        <v>-83458.225538538842</v>
      </c>
      <c r="I17" s="1">
        <f>'TNSP stacked data'!J24</f>
        <v>-94720.583170326368</v>
      </c>
      <c r="J17" s="1">
        <f>'TNSP stacked data'!K24</f>
        <v>-102367.41281437072</v>
      </c>
      <c r="K17" s="1">
        <f>'TNSP stacked data'!L24</f>
        <v>-111435.99521522</v>
      </c>
      <c r="L17" s="1">
        <f>'TNSP stacked data'!M24</f>
        <v>-113701.87687785634</v>
      </c>
      <c r="M17" s="1">
        <f>'TNSP stacked data'!N24</f>
        <v>-113878.08831118977</v>
      </c>
      <c r="N17" s="1">
        <f>'TNSP stacked data'!O24</f>
        <v>-111326.9420056923</v>
      </c>
      <c r="O17" s="1">
        <f>'TNSP stacked data'!P24</f>
        <v>-114228.01018552878</v>
      </c>
      <c r="P17" s="1">
        <f>'TNSP stacked data'!Q24</f>
        <v>-117305.67446420254</v>
      </c>
      <c r="Q17" s="1">
        <f>'TNSP stacked data'!R24</f>
        <v>-119406.80666231853</v>
      </c>
      <c r="R17" s="26"/>
      <c r="S17" s="1">
        <f>'TNSP stacked data'!T24</f>
        <v>-1453.5002233003718</v>
      </c>
      <c r="T17" s="1">
        <f>'TNSP stacked data'!U24</f>
        <v>-1488.7379493310718</v>
      </c>
      <c r="U17" s="1">
        <f>'TNSP stacked data'!V24</f>
        <v>-1299.3367015803274</v>
      </c>
      <c r="V17" s="1">
        <f>'TNSP stacked data'!W24</f>
        <v>-1354.4499549892614</v>
      </c>
      <c r="W17" s="1">
        <f>'TNSP stacked data'!X24</f>
        <v>-1524.1073990158047</v>
      </c>
      <c r="X17" s="1">
        <f>'TNSP stacked data'!Y24</f>
        <v>-1897.7366074054273</v>
      </c>
      <c r="Y17" s="1">
        <f>'TNSP stacked data'!Z24</f>
        <v>-1962.0127172177511</v>
      </c>
      <c r="Z17" s="1">
        <f>'TNSP stacked data'!AA24</f>
        <v>-1935.4128409491875</v>
      </c>
      <c r="AA17" s="1">
        <f>'TNSP stacked data'!AB24</f>
        <v>-1983.8465472939411</v>
      </c>
      <c r="AB17" s="1">
        <f>'TNSP stacked data'!AC24</f>
        <v>-2041.9670516091899</v>
      </c>
      <c r="AC17" s="1">
        <f>'TNSP stacked data'!AD24</f>
        <v>-2069.1252133955959</v>
      </c>
      <c r="AD17" s="1">
        <f>'TNSP stacked data'!AE24</f>
        <v>-2223.379157536277</v>
      </c>
      <c r="AE17" s="1">
        <f>'TNSP stacked data'!AF24</f>
        <v>-2460.3444718239398</v>
      </c>
      <c r="AF17" s="1">
        <f>'TNSP stacked data'!AG24</f>
        <v>-2507.3146844678517</v>
      </c>
      <c r="AG17" s="1">
        <f>'TNSP stacked data'!AH24</f>
        <v>-2552.0482203191964</v>
      </c>
      <c r="AH17" s="1">
        <f>'TNSP stacked data'!AI24</f>
        <v>-2603.0507044250098</v>
      </c>
      <c r="AI17" s="26"/>
      <c r="AJ17" s="1">
        <f>'TNSP stacked data'!AK24</f>
        <v>-44420.40378965393</v>
      </c>
      <c r="AK17" s="1">
        <f>'TNSP stacked data'!AL24</f>
        <v>-48599.569104919174</v>
      </c>
      <c r="AL17" s="1">
        <f>'TNSP stacked data'!AM24</f>
        <v>-62503.877539408815</v>
      </c>
      <c r="AM17" s="1">
        <f>'TNSP stacked data'!AN24</f>
        <v>-72174.813122816238</v>
      </c>
      <c r="AN17" s="1">
        <f>'TNSP stacked data'!AO24</f>
        <v>-83918.370391703473</v>
      </c>
      <c r="AO17" s="1">
        <f>'TNSP stacked data'!AP24</f>
        <v>-96326.713632190251</v>
      </c>
      <c r="AP17" s="1">
        <f>'TNSP stacked data'!AQ24</f>
        <v>-104301.43407480296</v>
      </c>
      <c r="AQ17" s="1">
        <f>'TNSP stacked data'!AR24</f>
        <v>-89490.291216417681</v>
      </c>
      <c r="AR17" s="1">
        <f>'TNSP stacked data'!AS24</f>
        <v>-99371.559099334627</v>
      </c>
      <c r="AS17" s="1">
        <f>'TNSP stacked data'!AT24</f>
        <v>-112832.328371066</v>
      </c>
      <c r="AT17" s="1">
        <f>'TNSP stacked data'!AU24</f>
        <v>-121543.23791352232</v>
      </c>
      <c r="AU17" s="1">
        <f>'TNSP stacked data'!AV24</f>
        <v>-122672.58784858503</v>
      </c>
      <c r="AV17" s="1">
        <f>'TNSP stacked data'!AW24</f>
        <v>-123296.53310182085</v>
      </c>
      <c r="AW17" s="1">
        <f>'TNSP stacked data'!AX24</f>
        <v>-140474.10863173776</v>
      </c>
      <c r="AX17" s="1">
        <f>'TNSP stacked data'!AY24</f>
        <v>-149511.56967482565</v>
      </c>
      <c r="AY17" s="1">
        <f>'TNSP stacked data'!AZ24</f>
        <v>-155156.45340922568</v>
      </c>
      <c r="AZ17" s="26"/>
      <c r="BA17" s="1">
        <f>'TNSP stacked data'!BB24</f>
        <v>-6437.1676120688917</v>
      </c>
      <c r="BB17" s="1">
        <f>'TNSP stacked data'!BC24</f>
        <v>-7395.9976389501644</v>
      </c>
      <c r="BC17" s="1">
        <f>'TNSP stacked data'!BD24</f>
        <v>-41532.651878496901</v>
      </c>
      <c r="BD17" s="1">
        <f>'TNSP stacked data'!BE24</f>
        <v>-45755.409461148258</v>
      </c>
      <c r="BE17" s="1">
        <f>'TNSP stacked data'!BF24</f>
        <v>-35126.049120746786</v>
      </c>
      <c r="BF17" s="1">
        <f>'TNSP stacked data'!BG24</f>
        <v>-36270.997618897905</v>
      </c>
      <c r="BG17" s="1">
        <f>'TNSP stacked data'!BH24</f>
        <v>-35271.028085017868</v>
      </c>
      <c r="BH17" s="1">
        <f>'TNSP stacked data'!BI24</f>
        <v>-25934.629000317538</v>
      </c>
      <c r="BI17" s="1">
        <f>'TNSP stacked data'!BJ24</f>
        <v>-31173.429955064352</v>
      </c>
      <c r="BJ17" s="1">
        <f>'TNSP stacked data'!BK24</f>
        <v>-35415.995883878604</v>
      </c>
      <c r="BK17" s="1">
        <f>'TNSP stacked data'!BL24</f>
        <v>-39818.438852636908</v>
      </c>
      <c r="BL17" s="1">
        <f>'TNSP stacked data'!BM24</f>
        <v>-35039.514956217899</v>
      </c>
      <c r="BM17" s="1">
        <f>'TNSP stacked data'!BN24</f>
        <v>-24192.772193738376</v>
      </c>
      <c r="BN17" s="1">
        <f>'TNSP stacked data'!BO24</f>
        <v>-28884.163247612483</v>
      </c>
      <c r="BO17" s="1">
        <f>'TNSP stacked data'!BP24</f>
        <v>-33810.649499941559</v>
      </c>
      <c r="BP17" s="1">
        <f>'TNSP stacked data'!BQ24</f>
        <v>-37302.648351549185</v>
      </c>
    </row>
    <row r="18" spans="1:68" x14ac:dyDescent="0.35">
      <c r="A18" s="21" t="s">
        <v>52</v>
      </c>
      <c r="B18" s="1">
        <f>'TNSP stacked data'!C25</f>
        <v>-31410.127547509073</v>
      </c>
      <c r="C18" s="1">
        <f>'TNSP stacked data'!D25</f>
        <v>-40200.199613515375</v>
      </c>
      <c r="D18" s="1">
        <f>'TNSP stacked data'!E25</f>
        <v>13851.854072283051</v>
      </c>
      <c r="E18" s="1">
        <f>'TNSP stacked data'!F25</f>
        <v>-13692.659341605467</v>
      </c>
      <c r="F18" s="1">
        <f>'TNSP stacked data'!G25</f>
        <v>-4486.1282723678305</v>
      </c>
      <c r="G18" s="1">
        <f>'TNSP stacked data'!H25</f>
        <v>4816.4087055120035</v>
      </c>
      <c r="H18" s="1">
        <f>'TNSP stacked data'!I25</f>
        <v>-39842.228970293931</v>
      </c>
      <c r="I18" s="1">
        <f>'TNSP stacked data'!J25</f>
        <v>-22264.787777334524</v>
      </c>
      <c r="J18" s="1">
        <f>'TNSP stacked data'!K25</f>
        <v>-10962.295939582793</v>
      </c>
      <c r="K18" s="1">
        <f>'TNSP stacked data'!L25</f>
        <v>-66303.760987383896</v>
      </c>
      <c r="L18" s="1">
        <f>'TNSP stacked data'!M25</f>
        <v>-69664.475915370567</v>
      </c>
      <c r="M18" s="1">
        <f>'TNSP stacked data'!N25</f>
        <v>-43025.07566194635</v>
      </c>
      <c r="N18" s="1">
        <f>'TNSP stacked data'!O25</f>
        <v>-48782.645130495788</v>
      </c>
      <c r="O18" s="1">
        <f>'TNSP stacked data'!P25</f>
        <v>-56620.750936712044</v>
      </c>
      <c r="P18" s="1">
        <f>'TNSP stacked data'!Q25</f>
        <v>-58408.029147601446</v>
      </c>
      <c r="Q18" s="1">
        <f>'TNSP stacked data'!R25</f>
        <v>-92339.862614411933</v>
      </c>
      <c r="R18" s="26"/>
      <c r="S18" s="1">
        <f>'TNSP stacked data'!T25</f>
        <v>-618.25429558995404</v>
      </c>
      <c r="T18" s="1">
        <f>'TNSP stacked data'!U25</f>
        <v>-758.21970322321124</v>
      </c>
      <c r="U18" s="1">
        <f>'TNSP stacked data'!V25</f>
        <v>-146.29061465704308</v>
      </c>
      <c r="V18" s="1">
        <f>'TNSP stacked data'!W25</f>
        <v>-687.67697337835205</v>
      </c>
      <c r="W18" s="1">
        <f>'TNSP stacked data'!X25</f>
        <v>-590.27650863979886</v>
      </c>
      <c r="X18" s="1">
        <f>'TNSP stacked data'!Y25</f>
        <v>-359.0768917258597</v>
      </c>
      <c r="Y18" s="1">
        <f>'TNSP stacked data'!Z25</f>
        <v>-1215.7927318574193</v>
      </c>
      <c r="Z18" s="1">
        <f>'TNSP stacked data'!AA25</f>
        <v>-685.77754472266315</v>
      </c>
      <c r="AA18" s="1">
        <f>'TNSP stacked data'!AB25</f>
        <v>-540.98427694338579</v>
      </c>
      <c r="AB18" s="1">
        <f>'TNSP stacked data'!AC25</f>
        <v>-1394.1411480805939</v>
      </c>
      <c r="AC18" s="1">
        <f>'TNSP stacked data'!AD25</f>
        <v>-1449.3043018170604</v>
      </c>
      <c r="AD18" s="1">
        <f>'TNSP stacked data'!AE25</f>
        <v>-1252.9751403765131</v>
      </c>
      <c r="AE18" s="1">
        <f>'TNSP stacked data'!AF25</f>
        <v>-1547.8627097990429</v>
      </c>
      <c r="AF18" s="1">
        <f>'TNSP stacked data'!AG25</f>
        <v>-1684.0860263952497</v>
      </c>
      <c r="AG18" s="1">
        <f>'TNSP stacked data'!AH25</f>
        <v>-1731.8036611145103</v>
      </c>
      <c r="AH18" s="1">
        <f>'TNSP stacked data'!AI25</f>
        <v>-2234.4206064129066</v>
      </c>
      <c r="AI18" s="26"/>
      <c r="AJ18" s="1">
        <f>'TNSP stacked data'!AK25</f>
        <v>-15435.207255602018</v>
      </c>
      <c r="AK18" s="1">
        <f>'TNSP stacked data'!AL25</f>
        <v>-23508.148316262657</v>
      </c>
      <c r="AL18" s="1">
        <f>'TNSP stacked data'!AM25</f>
        <v>-10705.037683147379</v>
      </c>
      <c r="AM18" s="1">
        <f>'TNSP stacked data'!AN25</f>
        <v>-37542.787594124748</v>
      </c>
      <c r="AN18" s="1">
        <f>'TNSP stacked data'!AO25</f>
        <v>-36039.93630838181</v>
      </c>
      <c r="AO18" s="1">
        <f>'TNSP stacked data'!AP25</f>
        <v>-32947.376843011931</v>
      </c>
      <c r="AP18" s="1">
        <f>'TNSP stacked data'!AQ25</f>
        <v>-71782.333592744806</v>
      </c>
      <c r="AQ18" s="1">
        <f>'TNSP stacked data'!AR25</f>
        <v>-38975.226487215259</v>
      </c>
      <c r="AR18" s="1">
        <f>'TNSP stacked data'!AS25</f>
        <v>-35460.38298649303</v>
      </c>
      <c r="AS18" s="1">
        <f>'TNSP stacked data'!AT25</f>
        <v>-80611.019337410515</v>
      </c>
      <c r="AT18" s="1">
        <f>'TNSP stacked data'!AU25</f>
        <v>-88782.503915242676</v>
      </c>
      <c r="AU18" s="1">
        <f>'TNSP stacked data'!AV25</f>
        <v>-69734.084736497665</v>
      </c>
      <c r="AV18" s="1">
        <f>'TNSP stacked data'!AW25</f>
        <v>-77466.743644689588</v>
      </c>
      <c r="AW18" s="1">
        <f>'TNSP stacked data'!AX25</f>
        <v>-96007.679261802085</v>
      </c>
      <c r="AX18" s="1">
        <f>'TNSP stacked data'!AY25</f>
        <v>-102358.00204980798</v>
      </c>
      <c r="AY18" s="1">
        <f>'TNSP stacked data'!AZ25</f>
        <v>-133671.38306569625</v>
      </c>
      <c r="AZ18" s="26"/>
      <c r="BA18" s="1">
        <f>'TNSP stacked data'!BB25</f>
        <v>-1248.7866486253711</v>
      </c>
      <c r="BB18" s="1">
        <f>'TNSP stacked data'!BC25</f>
        <v>-2895.9571595615098</v>
      </c>
      <c r="BC18" s="1">
        <f>'TNSP stacked data'!BD25</f>
        <v>-32092.290750463148</v>
      </c>
      <c r="BD18" s="1">
        <f>'TNSP stacked data'!BE25</f>
        <v>-40484.613078938739</v>
      </c>
      <c r="BE18" s="1">
        <f>'TNSP stacked data'!BF25</f>
        <v>-29266.290115657808</v>
      </c>
      <c r="BF18" s="1">
        <f>'TNSP stacked data'!BG25</f>
        <v>-28179.998787532997</v>
      </c>
      <c r="BG18" s="1">
        <f>'TNSP stacked data'!BH25</f>
        <v>-30932.090250893587</v>
      </c>
      <c r="BH18" s="1">
        <f>'TNSP stacked data'!BI25</f>
        <v>-19187.748651151102</v>
      </c>
      <c r="BI18" s="1">
        <f>'TNSP stacked data'!BJ25</f>
        <v>-22636.281430990377</v>
      </c>
      <c r="BJ18" s="1">
        <f>'TNSP stacked data'!BK25</f>
        <v>-31571.003017015384</v>
      </c>
      <c r="BK18" s="1">
        <f>'TNSP stacked data'!BL25</f>
        <v>-35858.738120069313</v>
      </c>
      <c r="BL18" s="1">
        <f>'TNSP stacked data'!BM25</f>
        <v>-28644.681985179624</v>
      </c>
      <c r="BM18" s="1">
        <f>'TNSP stacked data'!BN25</f>
        <v>-19081.367977512047</v>
      </c>
      <c r="BN18" s="1">
        <f>'TNSP stacked data'!BO25</f>
        <v>-23772.496987316979</v>
      </c>
      <c r="BO18" s="1">
        <f>'TNSP stacked data'!BP25</f>
        <v>-28328.396388496833</v>
      </c>
      <c r="BP18" s="1">
        <f>'TNSP stacked data'!BQ25</f>
        <v>-34694.804401167727</v>
      </c>
    </row>
    <row r="19" spans="1:68" x14ac:dyDescent="0.35">
      <c r="A19" s="21" t="s">
        <v>53</v>
      </c>
      <c r="B19" s="1">
        <f>'TNSP stacked data'!C26</f>
        <v>40095.728069970886</v>
      </c>
      <c r="C19" s="1">
        <f>'TNSP stacked data'!D26</f>
        <v>73309.039532107287</v>
      </c>
      <c r="D19" s="1">
        <f>'TNSP stacked data'!E26</f>
        <v>453808.97799758619</v>
      </c>
      <c r="E19" s="1">
        <f>'TNSP stacked data'!F26</f>
        <v>318705.18643258064</v>
      </c>
      <c r="F19" s="1">
        <f>'TNSP stacked data'!G26</f>
        <v>93882.712357052544</v>
      </c>
      <c r="G19" s="1">
        <f>'TNSP stacked data'!H26</f>
        <v>268299.10614887491</v>
      </c>
      <c r="H19" s="1">
        <f>'TNSP stacked data'!I26</f>
        <v>202283.45244766949</v>
      </c>
      <c r="I19" s="1">
        <f>'TNSP stacked data'!J26</f>
        <v>246889.63119632943</v>
      </c>
      <c r="J19" s="1">
        <f>'TNSP stacked data'!K26</f>
        <v>284402.04304227105</v>
      </c>
      <c r="K19" s="1">
        <f>'TNSP stacked data'!L26</f>
        <v>34536.352483722403</v>
      </c>
      <c r="L19" s="1">
        <f>'TNSP stacked data'!M26</f>
        <v>18306.261413299067</v>
      </c>
      <c r="M19" s="1">
        <f>'TNSP stacked data'!N26</f>
        <v>17345.525680174327</v>
      </c>
      <c r="N19" s="1">
        <f>'TNSP stacked data'!O26</f>
        <v>9015.687957679118</v>
      </c>
      <c r="O19" s="1">
        <f>'TNSP stacked data'!P26</f>
        <v>20229.224346322349</v>
      </c>
      <c r="P19" s="1">
        <f>'TNSP stacked data'!Q26</f>
        <v>3481.5250031672449</v>
      </c>
      <c r="Q19" s="1">
        <f>'TNSP stacked data'!R26</f>
        <v>42700.297221427463</v>
      </c>
      <c r="R19" s="26"/>
      <c r="S19" s="1">
        <f>'TNSP stacked data'!T26</f>
        <v>55.446940012502054</v>
      </c>
      <c r="T19" s="1">
        <f>'TNSP stacked data'!U26</f>
        <v>0</v>
      </c>
      <c r="U19" s="1">
        <f>'TNSP stacked data'!V26</f>
        <v>0</v>
      </c>
      <c r="V19" s="1">
        <f>'TNSP stacked data'!W26</f>
        <v>5983.9271483253378</v>
      </c>
      <c r="W19" s="1">
        <f>'TNSP stacked data'!X26</f>
        <v>14416.173399757748</v>
      </c>
      <c r="X19" s="1">
        <f>'TNSP stacked data'!Y26</f>
        <v>44.341964948160999</v>
      </c>
      <c r="Y19" s="1">
        <f>'TNSP stacked data'!Z26</f>
        <v>2980.2156886802559</v>
      </c>
      <c r="Z19" s="1">
        <f>'TNSP stacked data'!AA26</f>
        <v>0</v>
      </c>
      <c r="AA19" s="1">
        <f>'TNSP stacked data'!AB26</f>
        <v>0</v>
      </c>
      <c r="AB19" s="1">
        <f>'TNSP stacked data'!AC26</f>
        <v>0</v>
      </c>
      <c r="AC19" s="1">
        <f>'TNSP stacked data'!AD26</f>
        <v>0</v>
      </c>
      <c r="AD19" s="1">
        <f>'TNSP stacked data'!AE26</f>
        <v>0</v>
      </c>
      <c r="AE19" s="1">
        <f>'TNSP stacked data'!AF26</f>
        <v>0</v>
      </c>
      <c r="AF19" s="1">
        <f>'TNSP stacked data'!AG26</f>
        <v>0</v>
      </c>
      <c r="AG19" s="1">
        <f>'TNSP stacked data'!AH26</f>
        <v>0</v>
      </c>
      <c r="AH19" s="1">
        <f>'TNSP stacked data'!AI26</f>
        <v>0</v>
      </c>
      <c r="AI19" s="26"/>
      <c r="AJ19" s="1">
        <f>'TNSP stacked data'!AK26</f>
        <v>184601.19338189694</v>
      </c>
      <c r="AK19" s="1">
        <f>'TNSP stacked data'!AL26</f>
        <v>146322.74608689983</v>
      </c>
      <c r="AL19" s="1">
        <f>'TNSP stacked data'!AM26</f>
        <v>193822.63696044812</v>
      </c>
      <c r="AM19" s="1">
        <f>'TNSP stacked data'!AN26</f>
        <v>293155.54606070759</v>
      </c>
      <c r="AN19" s="1">
        <f>'TNSP stacked data'!AO26</f>
        <v>279693.33687131281</v>
      </c>
      <c r="AO19" s="1">
        <f>'TNSP stacked data'!AP26</f>
        <v>129783.95715355898</v>
      </c>
      <c r="AP19" s="1">
        <f>'TNSP stacked data'!AQ26</f>
        <v>249894.05451009914</v>
      </c>
      <c r="AQ19" s="1">
        <f>'TNSP stacked data'!AR26</f>
        <v>201253.36029752143</v>
      </c>
      <c r="AR19" s="1">
        <f>'TNSP stacked data'!AS26</f>
        <v>269621.34969215759</v>
      </c>
      <c r="AS19" s="1">
        <f>'TNSP stacked data'!AT26</f>
        <v>161063.00687835499</v>
      </c>
      <c r="AT19" s="1">
        <f>'TNSP stacked data'!AU26</f>
        <v>54202.815453206102</v>
      </c>
      <c r="AU19" s="1">
        <f>'TNSP stacked data'!AV26</f>
        <v>104089.41138205933</v>
      </c>
      <c r="AV19" s="1">
        <f>'TNSP stacked data'!AW26</f>
        <v>70868.378289032829</v>
      </c>
      <c r="AW19" s="1">
        <f>'TNSP stacked data'!AX26</f>
        <v>158674.17036355147</v>
      </c>
      <c r="AX19" s="1">
        <f>'TNSP stacked data'!AY26</f>
        <v>37968.461747593428</v>
      </c>
      <c r="AY19" s="1">
        <f>'TNSP stacked data'!AZ26</f>
        <v>41956.018455776728</v>
      </c>
      <c r="AZ19" s="26"/>
      <c r="BA19" s="1">
        <f>'TNSP stacked data'!BB26</f>
        <v>38441.473048366657</v>
      </c>
      <c r="BB19" s="1">
        <f>'TNSP stacked data'!BC26</f>
        <v>19591.691892486084</v>
      </c>
      <c r="BC19" s="1">
        <f>'TNSP stacked data'!BD26</f>
        <v>24508.173769135788</v>
      </c>
      <c r="BD19" s="1">
        <f>'TNSP stacked data'!BE26</f>
        <v>30331.245112954966</v>
      </c>
      <c r="BE19" s="1">
        <f>'TNSP stacked data'!BF26</f>
        <v>60027.46702739918</v>
      </c>
      <c r="BF19" s="1">
        <f>'TNSP stacked data'!BG26</f>
        <v>56358.140693013323</v>
      </c>
      <c r="BG19" s="1">
        <f>'TNSP stacked data'!BH26</f>
        <v>28621.520497525864</v>
      </c>
      <c r="BH19" s="1">
        <f>'TNSP stacked data'!BI26</f>
        <v>38138.994955971822</v>
      </c>
      <c r="BI19" s="1">
        <f>'TNSP stacked data'!BJ26</f>
        <v>26832.848724646083</v>
      </c>
      <c r="BJ19" s="1">
        <f>'TNSP stacked data'!BK26</f>
        <v>46500.954447589203</v>
      </c>
      <c r="BK19" s="1">
        <f>'TNSP stacked data'!BL26</f>
        <v>25131.671344455488</v>
      </c>
      <c r="BL19" s="1">
        <f>'TNSP stacked data'!BM26</f>
        <v>33303.534778421388</v>
      </c>
      <c r="BM19" s="1">
        <f>'TNSP stacked data'!BN26</f>
        <v>40644.193217192063</v>
      </c>
      <c r="BN19" s="1">
        <f>'TNSP stacked data'!BO26</f>
        <v>34892.318385023667</v>
      </c>
      <c r="BO19" s="1">
        <f>'TNSP stacked data'!BP26</f>
        <v>34404.951533343505</v>
      </c>
      <c r="BP19" s="1">
        <f>'TNSP stacked data'!BQ26</f>
        <v>42996.564351058943</v>
      </c>
    </row>
    <row r="20" spans="1:68" x14ac:dyDescent="0.35">
      <c r="A20" s="21" t="s">
        <v>54</v>
      </c>
      <c r="B20" s="1">
        <f>'TNSP stacked data'!C27</f>
        <v>0</v>
      </c>
      <c r="C20" s="1">
        <f>'TNSP stacked data'!D27</f>
        <v>0</v>
      </c>
      <c r="D20" s="1">
        <f>'TNSP stacked data'!E27</f>
        <v>0</v>
      </c>
      <c r="E20" s="1">
        <f>'TNSP stacked data'!F27</f>
        <v>-159.08404928402678</v>
      </c>
      <c r="F20" s="1">
        <f>'TNSP stacked data'!G27</f>
        <v>0</v>
      </c>
      <c r="G20" s="1">
        <f>'TNSP stacked data'!H27</f>
        <v>0</v>
      </c>
      <c r="H20" s="1">
        <f>'TNSP stacked data'!I27</f>
        <v>-7928.9786696491874</v>
      </c>
      <c r="I20" s="1">
        <f>'TNSP stacked data'!J27</f>
        <v>0</v>
      </c>
      <c r="J20" s="1">
        <f>'TNSP stacked data'!K27</f>
        <v>0</v>
      </c>
      <c r="K20" s="1">
        <f>'TNSP stacked data'!L27</f>
        <v>0</v>
      </c>
      <c r="L20" s="1">
        <f>'TNSP stacked data'!M27</f>
        <v>-281.1980917407185</v>
      </c>
      <c r="M20" s="1">
        <f>'TNSP stacked data'!N27</f>
        <v>0</v>
      </c>
      <c r="N20" s="1">
        <f>'TNSP stacked data'!O27</f>
        <v>0</v>
      </c>
      <c r="O20" s="1">
        <f>'TNSP stacked data'!P27</f>
        <v>0</v>
      </c>
      <c r="P20" s="1">
        <f>'TNSP stacked data'!Q27</f>
        <v>0</v>
      </c>
      <c r="Q20" s="1">
        <f>'TNSP stacked data'!R27</f>
        <v>0</v>
      </c>
      <c r="R20" s="26"/>
      <c r="S20" s="1">
        <f>'TNSP stacked data'!T27</f>
        <v>0</v>
      </c>
      <c r="T20" s="1">
        <f>'TNSP stacked data'!U27</f>
        <v>0</v>
      </c>
      <c r="U20" s="1">
        <f>'TNSP stacked data'!V27</f>
        <v>0</v>
      </c>
      <c r="V20" s="1">
        <f>'TNSP stacked data'!W27</f>
        <v>0</v>
      </c>
      <c r="W20" s="1">
        <f>'TNSP stacked data'!X27</f>
        <v>0</v>
      </c>
      <c r="X20" s="1">
        <f>'TNSP stacked data'!Y27</f>
        <v>0</v>
      </c>
      <c r="Y20" s="1">
        <f>'TNSP stacked data'!Z27</f>
        <v>0</v>
      </c>
      <c r="Z20" s="1">
        <f>'TNSP stacked data'!AA27</f>
        <v>0</v>
      </c>
      <c r="AA20" s="1">
        <f>'TNSP stacked data'!AB27</f>
        <v>0</v>
      </c>
      <c r="AB20" s="1">
        <f>'TNSP stacked data'!AC27</f>
        <v>0</v>
      </c>
      <c r="AC20" s="1">
        <f>'TNSP stacked data'!AD27</f>
        <v>0</v>
      </c>
      <c r="AD20" s="1">
        <f>'TNSP stacked data'!AE27</f>
        <v>0</v>
      </c>
      <c r="AE20" s="1">
        <f>'TNSP stacked data'!AF27</f>
        <v>0</v>
      </c>
      <c r="AF20" s="1">
        <f>'TNSP stacked data'!AG27</f>
        <v>0</v>
      </c>
      <c r="AG20" s="1">
        <f>'TNSP stacked data'!AH27</f>
        <v>0</v>
      </c>
      <c r="AH20" s="1">
        <f>'TNSP stacked data'!AI27</f>
        <v>0</v>
      </c>
      <c r="AI20" s="26"/>
      <c r="AJ20" s="1">
        <f>'TNSP stacked data'!AK27</f>
        <v>-3.3559847251643582</v>
      </c>
      <c r="AK20" s="1">
        <f>'TNSP stacked data'!AL27</f>
        <v>0</v>
      </c>
      <c r="AL20" s="1">
        <f>'TNSP stacked data'!AM27</f>
        <v>0</v>
      </c>
      <c r="AM20" s="1">
        <f>'TNSP stacked data'!AN27</f>
        <v>-2381.6489501695628</v>
      </c>
      <c r="AN20" s="1">
        <f>'TNSP stacked data'!AO27</f>
        <v>0</v>
      </c>
      <c r="AO20" s="1">
        <f>'TNSP stacked data'!AP27</f>
        <v>-448.93781866443641</v>
      </c>
      <c r="AP20" s="1">
        <f>'TNSP stacked data'!AQ27</f>
        <v>0</v>
      </c>
      <c r="AQ20" s="1">
        <f>'TNSP stacked data'!AR27</f>
        <v>0</v>
      </c>
      <c r="AR20" s="1">
        <f>'TNSP stacked data'!AS27</f>
        <v>-5.6936358125655202</v>
      </c>
      <c r="AS20" s="1">
        <f>'TNSP stacked data'!AT27</f>
        <v>0</v>
      </c>
      <c r="AT20" s="1">
        <f>'TNSP stacked data'!AU27</f>
        <v>0</v>
      </c>
      <c r="AU20" s="1">
        <f>'TNSP stacked data'!AV27</f>
        <v>-415.90858382277463</v>
      </c>
      <c r="AV20" s="1">
        <f>'TNSP stacked data'!AW27</f>
        <v>0</v>
      </c>
      <c r="AW20" s="1">
        <f>'TNSP stacked data'!AX27</f>
        <v>0</v>
      </c>
      <c r="AX20" s="1">
        <f>'TNSP stacked data'!AY27</f>
        <v>0</v>
      </c>
      <c r="AY20" s="1">
        <f>'TNSP stacked data'!AZ27</f>
        <v>-2969.5736319746234</v>
      </c>
      <c r="AZ20" s="26"/>
      <c r="BA20" s="1">
        <f>'TNSP stacked data'!BB27</f>
        <v>-220.37633028595712</v>
      </c>
      <c r="BB20" s="1">
        <f>'TNSP stacked data'!BC27</f>
        <v>-1339.3440120524231</v>
      </c>
      <c r="BC20" s="1">
        <f>'TNSP stacked data'!BD27</f>
        <v>-1243.6561524057322</v>
      </c>
      <c r="BD20" s="1">
        <f>'TNSP stacked data'!BE27</f>
        <v>-693.55724439108667</v>
      </c>
      <c r="BE20" s="1">
        <f>'TNSP stacked data'!BF27</f>
        <v>-1033.9261022613568</v>
      </c>
      <c r="BF20" s="1">
        <f>'TNSP stacked data'!BG27</f>
        <v>-1941.4182067225302</v>
      </c>
      <c r="BG20" s="1">
        <f>'TNSP stacked data'!BH27</f>
        <v>-1188.9246175444807</v>
      </c>
      <c r="BH20" s="1">
        <f>'TNSP stacked data'!BI27</f>
        <v>-1138.9822765593105</v>
      </c>
      <c r="BI20" s="1">
        <f>'TNSP stacked data'!BJ27</f>
        <v>-653.20297245470817</v>
      </c>
      <c r="BJ20" s="1">
        <f>'TNSP stacked data'!BK27</f>
        <v>-897.10066204695215</v>
      </c>
      <c r="BK20" s="1">
        <f>'TNSP stacked data'!BL27</f>
        <v>-2078.2865873320807</v>
      </c>
      <c r="BL20" s="1">
        <f>'TNSP stacked data'!BM27</f>
        <v>-624.77975660491381</v>
      </c>
      <c r="BM20" s="1">
        <f>'TNSP stacked data'!BN27</f>
        <v>-2178.2774055679024</v>
      </c>
      <c r="BN20" s="1">
        <f>'TNSP stacked data'!BO27</f>
        <v>-701.51786310386376</v>
      </c>
      <c r="BO20" s="1">
        <f>'TNSP stacked data'!BP27</f>
        <v>-1515.3619397864304</v>
      </c>
      <c r="BP20" s="1">
        <f>'TNSP stacked data'!BQ27</f>
        <v>-707.12942061863487</v>
      </c>
    </row>
    <row r="21" spans="1:68" x14ac:dyDescent="0.35">
      <c r="A21" s="21" t="s">
        <v>55</v>
      </c>
      <c r="B21" s="1">
        <f>'TNSP stacked data'!C28</f>
        <v>1533742.862114456</v>
      </c>
      <c r="C21" s="1">
        <f>'TNSP stacked data'!D28</f>
        <v>1566851.702033048</v>
      </c>
      <c r="D21" s="1">
        <f>'TNSP stacked data'!E28</f>
        <v>2012243.5117911182</v>
      </c>
      <c r="E21" s="1">
        <f>'TNSP stacked data'!F28</f>
        <v>2317096.9548328095</v>
      </c>
      <c r="F21" s="1">
        <f>'TNSP stacked data'!G28</f>
        <v>2406493.5389174945</v>
      </c>
      <c r="G21" s="1">
        <f>'TNSP stacked data'!H28</f>
        <v>2679609.0537718814</v>
      </c>
      <c r="H21" s="1">
        <f>'TNSP stacked data'!I28</f>
        <v>2834121.2985796081</v>
      </c>
      <c r="I21" s="1">
        <f>'TNSP stacked data'!J28</f>
        <v>3119961.3226594287</v>
      </c>
      <c r="J21" s="1">
        <f>'TNSP stacked data'!K28</f>
        <v>3393401.0697621168</v>
      </c>
      <c r="K21" s="1">
        <f>'TNSP stacked data'!L28</f>
        <v>3361633.6612584582</v>
      </c>
      <c r="L21" s="1">
        <f>'TNSP stacked data'!M28</f>
        <v>3309994.2486646431</v>
      </c>
      <c r="M21" s="1">
        <f>'TNSP stacked data'!N28</f>
        <v>3307492.6103000371</v>
      </c>
      <c r="N21" s="1">
        <f>'TNSP stacked data'!O28</f>
        <v>3236362.8791470076</v>
      </c>
      <c r="O21" s="1">
        <f>'TNSP stacked data'!P28</f>
        <v>3199971.3525566189</v>
      </c>
      <c r="P21" s="1">
        <f>'TNSP stacked data'!Q28</f>
        <v>3145178.8913908722</v>
      </c>
      <c r="Q21" s="1">
        <f>'TNSP stacked data'!R28</f>
        <v>3095539.3329737694</v>
      </c>
      <c r="R21" s="26"/>
      <c r="S21" s="1">
        <f>'TNSP stacked data'!T28</f>
        <v>27942.154722202511</v>
      </c>
      <c r="T21" s="1">
        <f>'TNSP stacked data'!U28</f>
        <v>27183.9350189793</v>
      </c>
      <c r="U21" s="1">
        <f>'TNSP stacked data'!V28</f>
        <v>27037.644404322262</v>
      </c>
      <c r="V21" s="1">
        <f>'TNSP stacked data'!W28</f>
        <v>32333.894579269247</v>
      </c>
      <c r="W21" s="1">
        <f>'TNSP stacked data'!X28</f>
        <v>46159.791470387194</v>
      </c>
      <c r="X21" s="1">
        <f>'TNSP stacked data'!Y28</f>
        <v>45845.056543609491</v>
      </c>
      <c r="Y21" s="1">
        <f>'TNSP stacked data'!Z28</f>
        <v>47609.479500432324</v>
      </c>
      <c r="Z21" s="1">
        <f>'TNSP stacked data'!AA28</f>
        <v>49249.698827965622</v>
      </c>
      <c r="AA21" s="1">
        <f>'TNSP stacked data'!AB28</f>
        <v>48708.714551022233</v>
      </c>
      <c r="AB21" s="1">
        <f>'TNSP stacked data'!AC28</f>
        <v>47314.573402941605</v>
      </c>
      <c r="AC21" s="1">
        <f>'TNSP stacked data'!AD28</f>
        <v>45865.269101124577</v>
      </c>
      <c r="AD21" s="1">
        <f>'TNSP stacked data'!AE28</f>
        <v>44398.20514513948</v>
      </c>
      <c r="AE21" s="1">
        <f>'TNSP stacked data'!AF28</f>
        <v>46248.801015314712</v>
      </c>
      <c r="AF21" s="1">
        <f>'TNSP stacked data'!AG28</f>
        <v>44564.71498891947</v>
      </c>
      <c r="AG21" s="1">
        <f>'TNSP stacked data'!AH28</f>
        <v>42834.817389006486</v>
      </c>
      <c r="AH21" s="1">
        <f>'TNSP stacked data'!AI28</f>
        <v>40600.396782593583</v>
      </c>
      <c r="AI21" s="26"/>
      <c r="AJ21" s="1">
        <f>'TNSP stacked data'!AK28</f>
        <v>1056266.9613883924</v>
      </c>
      <c r="AK21" s="1">
        <f>'TNSP stacked data'!AL28</f>
        <v>1179081.559159029</v>
      </c>
      <c r="AL21" s="1">
        <f>'TNSP stacked data'!AM28</f>
        <v>1404016.7822125396</v>
      </c>
      <c r="AM21" s="1">
        <f>'TNSP stacked data'!AN28</f>
        <v>1657247.8917289537</v>
      </c>
      <c r="AN21" s="1">
        <f>'TNSP stacked data'!AO28</f>
        <v>1900901.2922918841</v>
      </c>
      <c r="AO21" s="1">
        <f>'TNSP stacked data'!AP28</f>
        <v>1997288.9347837672</v>
      </c>
      <c r="AP21" s="1">
        <f>'TNSP stacked data'!AQ28</f>
        <v>2175400.6557011218</v>
      </c>
      <c r="AQ21" s="1">
        <f>'TNSP stacked data'!AR28</f>
        <v>2181590.1317837206</v>
      </c>
      <c r="AR21" s="1">
        <f>'TNSP stacked data'!AS28</f>
        <v>2415745.4048535721</v>
      </c>
      <c r="AS21" s="1">
        <f>'TNSP stacked data'!AT28</f>
        <v>2502670.6720202947</v>
      </c>
      <c r="AT21" s="1">
        <f>'TNSP stacked data'!AU28</f>
        <v>2468091.0322597693</v>
      </c>
      <c r="AU21" s="1">
        <f>'TNSP stacked data'!AV28</f>
        <v>2529467.2600995405</v>
      </c>
      <c r="AV21" s="1">
        <f>'TNSP stacked data'!AW28</f>
        <v>2501190.1265737121</v>
      </c>
      <c r="AW21" s="1">
        <f>'TNSP stacked data'!AX28</f>
        <v>2563856.6176754613</v>
      </c>
      <c r="AX21" s="1">
        <f>'TNSP stacked data'!AY28</f>
        <v>2499575.2252136893</v>
      </c>
      <c r="AY21" s="1">
        <f>'TNSP stacked data'!AZ28</f>
        <v>2404890.3630637205</v>
      </c>
      <c r="AZ21" s="26"/>
      <c r="BA21" s="1">
        <f>'TNSP stacked data'!BB28</f>
        <v>186513.92733359773</v>
      </c>
      <c r="BB21" s="1">
        <f>'TNSP stacked data'!BC28</f>
        <v>201870.31805446988</v>
      </c>
      <c r="BC21" s="1">
        <f>'TNSP stacked data'!BD28</f>
        <v>212451.88685780345</v>
      </c>
      <c r="BD21" s="1">
        <f>'TNSP stacked data'!BE28</f>
        <v>201604.9616474286</v>
      </c>
      <c r="BE21" s="1">
        <f>'TNSP stacked data'!BF28</f>
        <v>231332.21245690863</v>
      </c>
      <c r="BF21" s="1">
        <f>'TNSP stacked data'!BG28</f>
        <v>257568.93615566645</v>
      </c>
      <c r="BG21" s="1">
        <f>'TNSP stacked data'!BH28</f>
        <v>254069.44178475416</v>
      </c>
      <c r="BH21" s="1">
        <f>'TNSP stacked data'!BI28</f>
        <v>276261.94043866731</v>
      </c>
      <c r="BI21" s="1">
        <f>'TNSP stacked data'!BJ28</f>
        <v>279805.30475986825</v>
      </c>
      <c r="BJ21" s="1">
        <f>'TNSP stacked data'!BK28</f>
        <v>300128.60334482969</v>
      </c>
      <c r="BK21" s="1">
        <f>'TNSP stacked data'!BL28</f>
        <v>287323.24998188386</v>
      </c>
      <c r="BL21" s="1">
        <f>'TNSP stacked data'!BM28</f>
        <v>307406.93405608949</v>
      </c>
      <c r="BM21" s="1">
        <f>'TNSP stacked data'!BN28</f>
        <v>289755.13378390012</v>
      </c>
      <c r="BN21" s="1">
        <f>'TNSP stacked data'!BO28</f>
        <v>300173.34499076172</v>
      </c>
      <c r="BO21" s="1">
        <f>'TNSP stacked data'!BP28</f>
        <v>304747.80064656882</v>
      </c>
      <c r="BP21" s="1">
        <f>'TNSP stacked data'!BQ28</f>
        <v>312342.04859167786</v>
      </c>
    </row>
    <row r="22" spans="1:68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68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68" x14ac:dyDescent="0.35">
      <c r="A24" s="24" t="s">
        <v>62</v>
      </c>
      <c r="B24" s="1">
        <f>B15</f>
        <v>1525057.2615919942</v>
      </c>
      <c r="C24" s="1">
        <f t="shared" ref="C24:I24" si="13">C15</f>
        <v>1533742.862114456</v>
      </c>
      <c r="D24" s="1">
        <f t="shared" si="13"/>
        <v>1544582.679721249</v>
      </c>
      <c r="E24" s="1">
        <f t="shared" si="13"/>
        <v>2012243.5117911182</v>
      </c>
      <c r="F24" s="1">
        <f t="shared" si="13"/>
        <v>2317096.9548328095</v>
      </c>
      <c r="G24" s="1">
        <f t="shared" si="13"/>
        <v>2406493.5389174945</v>
      </c>
      <c r="H24" s="1">
        <f t="shared" si="13"/>
        <v>2679609.0537718814</v>
      </c>
      <c r="I24" s="1">
        <f t="shared" si="13"/>
        <v>2895336.4792404338</v>
      </c>
      <c r="J24" s="1">
        <f t="shared" ref="J24:K24" si="14">J15</f>
        <v>3119961.3226594287</v>
      </c>
      <c r="K24" s="1">
        <f t="shared" si="14"/>
        <v>3393401.0697621196</v>
      </c>
      <c r="L24" s="1">
        <f t="shared" ref="L24" si="15">L15</f>
        <v>3361633.6612584554</v>
      </c>
      <c r="M24" s="1">
        <f>M15</f>
        <v>3333172.160281809</v>
      </c>
      <c r="N24" s="1">
        <f>N15</f>
        <v>3276129.8363198242</v>
      </c>
      <c r="O24" s="1">
        <f>O15</f>
        <v>3236362.8791470081</v>
      </c>
      <c r="P24" s="1">
        <f>P15</f>
        <v>3200105.3955353061</v>
      </c>
      <c r="Q24" s="1">
        <f>Q15</f>
        <v>3145178.8983667539</v>
      </c>
      <c r="S24" s="1">
        <f>S15</f>
        <v>28504.962077779965</v>
      </c>
      <c r="T24" s="1">
        <f t="shared" ref="T24:Z24" si="16">T15</f>
        <v>27942.154722202511</v>
      </c>
      <c r="U24" s="1">
        <f t="shared" si="16"/>
        <v>27183.935018979304</v>
      </c>
      <c r="V24" s="1">
        <f t="shared" si="16"/>
        <v>27037.644404322262</v>
      </c>
      <c r="W24" s="1">
        <f t="shared" si="16"/>
        <v>32333.894579269247</v>
      </c>
      <c r="X24" s="1">
        <f t="shared" si="16"/>
        <v>46159.791470387194</v>
      </c>
      <c r="Y24" s="1">
        <f t="shared" si="16"/>
        <v>45845.056543609491</v>
      </c>
      <c r="Z24" s="1">
        <f t="shared" si="16"/>
        <v>49935.476372688288</v>
      </c>
      <c r="AA24" s="1">
        <f t="shared" ref="AA24:AB24" si="17">AA15</f>
        <v>49249.698827965622</v>
      </c>
      <c r="AB24" s="1">
        <f t="shared" si="17"/>
        <v>48708.714551022204</v>
      </c>
      <c r="AC24" s="1">
        <f t="shared" ref="AC24" si="18">AC15</f>
        <v>47314.573402941634</v>
      </c>
      <c r="AD24" s="1">
        <f>AD15</f>
        <v>45651.180285515984</v>
      </c>
      <c r="AE24" s="1">
        <f>AE15</f>
        <v>47796.663725113758</v>
      </c>
      <c r="AF24" s="1">
        <f>AF15</f>
        <v>46248.801015314719</v>
      </c>
      <c r="AG24" s="1">
        <f>AG15</f>
        <v>44566.621050121001</v>
      </c>
      <c r="AH24" s="1">
        <f>AH15</f>
        <v>42834.817389006486</v>
      </c>
      <c r="AJ24" s="1">
        <f>AJ15</f>
        <v>887104.33124682226</v>
      </c>
      <c r="AK24" s="1">
        <f t="shared" ref="AK24:AQ24" si="19">AK15</f>
        <v>1056266.9613883919</v>
      </c>
      <c r="AL24" s="1">
        <f t="shared" si="19"/>
        <v>1220899.182935239</v>
      </c>
      <c r="AM24" s="1">
        <f t="shared" si="19"/>
        <v>1404016.7822125403</v>
      </c>
      <c r="AN24" s="1">
        <f t="shared" si="19"/>
        <v>1657247.8917289532</v>
      </c>
      <c r="AO24" s="1">
        <f t="shared" si="19"/>
        <v>1900901.2922918843</v>
      </c>
      <c r="AP24" s="1">
        <f t="shared" si="19"/>
        <v>1997288.934783767</v>
      </c>
      <c r="AQ24" s="1">
        <f t="shared" si="19"/>
        <v>2019311.9979734141</v>
      </c>
      <c r="AR24" s="1">
        <f t="shared" ref="AR24:AS24" si="20">AR15</f>
        <v>2181590.1317837201</v>
      </c>
      <c r="AS24" s="1">
        <f t="shared" si="20"/>
        <v>2422218.6844793502</v>
      </c>
      <c r="AT24" s="1">
        <f t="shared" ref="AT24" si="21">AT15</f>
        <v>2502670.7207218059</v>
      </c>
      <c r="AU24" s="1">
        <f>AU15</f>
        <v>2495527.8420378016</v>
      </c>
      <c r="AV24" s="1">
        <f>AV15</f>
        <v>2507788.4919293686</v>
      </c>
      <c r="AW24" s="1">
        <f>AW15</f>
        <v>2501190.1265737121</v>
      </c>
      <c r="AX24" s="1">
        <f>AX15</f>
        <v>2563964.7655159039</v>
      </c>
      <c r="AY24" s="1">
        <f>AY15</f>
        <v>2499575.3013056149</v>
      </c>
      <c r="BA24" s="1">
        <f>BA15</f>
        <v>149541.61726414241</v>
      </c>
      <c r="BB24" s="1">
        <f t="shared" ref="BB24:BH24" si="22">BB15</f>
        <v>186513.92733359773</v>
      </c>
      <c r="BC24" s="1">
        <f t="shared" si="22"/>
        <v>221279.65999153655</v>
      </c>
      <c r="BD24" s="1">
        <f t="shared" si="22"/>
        <v>212451.88685780345</v>
      </c>
      <c r="BE24" s="1">
        <f t="shared" si="22"/>
        <v>201604.9616474286</v>
      </c>
      <c r="BF24" s="1">
        <f t="shared" si="22"/>
        <v>231332.21245690863</v>
      </c>
      <c r="BG24" s="1">
        <f t="shared" si="22"/>
        <v>257568.93615566636</v>
      </c>
      <c r="BH24" s="1">
        <f t="shared" si="22"/>
        <v>258449.67641040584</v>
      </c>
      <c r="BI24" s="1">
        <f t="shared" ref="BI24:BJ24" si="23">BI15</f>
        <v>276261.94043866725</v>
      </c>
      <c r="BJ24" s="1">
        <f t="shared" si="23"/>
        <v>286095.7525763028</v>
      </c>
      <c r="BK24" s="1">
        <f t="shared" ref="BK24" si="24">BK15</f>
        <v>300128.60334482981</v>
      </c>
      <c r="BL24" s="1">
        <f>BL15</f>
        <v>303372.86101945263</v>
      </c>
      <c r="BM24" s="1">
        <f>BM15</f>
        <v>270370.58594978799</v>
      </c>
      <c r="BN24" s="1">
        <f>BN15</f>
        <v>289755.04145615885</v>
      </c>
      <c r="BO24" s="1">
        <f>BO15</f>
        <v>300186.60744150862</v>
      </c>
      <c r="BP24" s="1">
        <f>BP15</f>
        <v>304747.41806240531</v>
      </c>
    </row>
    <row r="25" spans="1:68" x14ac:dyDescent="0.3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N25" s="1">
        <f>WACC!O14*N15</f>
        <v>1310451.9345279299</v>
      </c>
      <c r="O25" s="1">
        <f>WACC!P14*O15</f>
        <v>1294545.1516588032</v>
      </c>
      <c r="P25" s="1">
        <f>WACC!Q14*P15</f>
        <v>1280042.1582141225</v>
      </c>
      <c r="Q25" s="1">
        <f>WACC!R14*Q15</f>
        <v>1258071.5593467017</v>
      </c>
      <c r="S25" s="1">
        <f>WACC!C14*S24</f>
        <v>11401.984831111986</v>
      </c>
      <c r="T25" s="1">
        <f>WACC!D14*T24</f>
        <v>11176.861888881005</v>
      </c>
      <c r="U25" s="1">
        <f>WACC!E14*U24</f>
        <v>10873.574007591722</v>
      </c>
      <c r="V25" s="1">
        <f>WACC!F14*V24</f>
        <v>10815.057761728905</v>
      </c>
      <c r="W25" s="1">
        <f>WACC!G14*W24</f>
        <v>12933.5578317077</v>
      </c>
      <c r="X25" s="1">
        <f>WACC!H14*X24</f>
        <v>18463.91658815488</v>
      </c>
      <c r="Y25" s="1">
        <f>WACC!I14*Y24</f>
        <v>18338.022617443796</v>
      </c>
      <c r="Z25" s="1">
        <f>WACC!J14*Z24</f>
        <v>19974.190549075316</v>
      </c>
      <c r="AA25" s="1">
        <f>WACC!K14*AA24</f>
        <v>19699.879531186249</v>
      </c>
      <c r="AB25" s="1">
        <f>WACC!L14*AB24</f>
        <v>19483.485820408881</v>
      </c>
      <c r="AC25" s="1">
        <f>WACC!M14*AC24</f>
        <v>18925.829361176653</v>
      </c>
      <c r="AD25" s="1">
        <f>WACC!N14*AD24</f>
        <v>18260.472114206394</v>
      </c>
      <c r="AE25" s="1">
        <f>WACC!O14*AE24</f>
        <v>19118.665490045503</v>
      </c>
      <c r="AF25" s="1">
        <f>WACC!P14*AF24</f>
        <v>18499.520406125888</v>
      </c>
      <c r="AG25" s="1">
        <f>WACC!Q14*AG24</f>
        <v>17826.648420048401</v>
      </c>
      <c r="AH25" s="1">
        <f>WACC!R14*AH24</f>
        <v>17133.926955602594</v>
      </c>
      <c r="AJ25" s="1">
        <f>WACC!C14*AJ24</f>
        <v>354841.7324987289</v>
      </c>
      <c r="AK25" s="1">
        <f>WACC!D14*AK24</f>
        <v>422506.78455535677</v>
      </c>
      <c r="AL25" s="1">
        <f>WACC!E14*AL24</f>
        <v>488359.67317409563</v>
      </c>
      <c r="AM25" s="1">
        <f>WACC!F14*AM24</f>
        <v>561606.71288501611</v>
      </c>
      <c r="AN25" s="1">
        <f>WACC!G14*AN24</f>
        <v>662899.15669158136</v>
      </c>
      <c r="AO25" s="1">
        <f>WACC!H14*AO24</f>
        <v>760360.51691675372</v>
      </c>
      <c r="AP25" s="1">
        <f>WACC!I14*AP24</f>
        <v>798915.57391350681</v>
      </c>
      <c r="AQ25" s="1">
        <f>WACC!J14*AQ24</f>
        <v>807724.7991893657</v>
      </c>
      <c r="AR25" s="1">
        <f>WACC!K14*AR24</f>
        <v>872636.05271348811</v>
      </c>
      <c r="AS25" s="1">
        <f>WACC!L14*AS24</f>
        <v>968887.47379174014</v>
      </c>
      <c r="AT25" s="1">
        <f>WACC!M14*AT24</f>
        <v>1001068.2882887224</v>
      </c>
      <c r="AU25" s="1">
        <f>WACC!N14*AU24</f>
        <v>998211.1368151207</v>
      </c>
      <c r="AV25" s="1">
        <f>WACC!O14*AV24</f>
        <v>1003115.3967717475</v>
      </c>
      <c r="AW25" s="1">
        <f>WACC!P14*AW24</f>
        <v>1000476.0506294849</v>
      </c>
      <c r="AX25" s="1">
        <f>WACC!Q14*AX24</f>
        <v>1025585.9062063616</v>
      </c>
      <c r="AY25" s="1">
        <f>WACC!R14*AY24</f>
        <v>999830.120522246</v>
      </c>
      <c r="BA25" s="1">
        <f>WACC!C14*BA24</f>
        <v>59816.646905656962</v>
      </c>
      <c r="BB25" s="1">
        <f>WACC!D14*BB24</f>
        <v>74605.570933439099</v>
      </c>
      <c r="BC25" s="1">
        <f>WACC!E14*BC24</f>
        <v>88511.863996614629</v>
      </c>
      <c r="BD25" s="1">
        <f>WACC!F14*BD24</f>
        <v>84980.75474312139</v>
      </c>
      <c r="BE25" s="1">
        <f>WACC!G14*BE24</f>
        <v>80641.984658971443</v>
      </c>
      <c r="BF25" s="1">
        <f>WACC!H14*BF24</f>
        <v>92532.884982763455</v>
      </c>
      <c r="BG25" s="1">
        <f>WACC!I14*BG24</f>
        <v>103027.57446226655</v>
      </c>
      <c r="BH25" s="1">
        <f>WACC!J14*BH24</f>
        <v>103379.87056416234</v>
      </c>
      <c r="BI25" s="1">
        <f>WACC!K14*BI24</f>
        <v>110504.7761754669</v>
      </c>
      <c r="BJ25" s="1">
        <f>WACC!L14*BJ24</f>
        <v>114438.30103052112</v>
      </c>
      <c r="BK25" s="1">
        <f>WACC!M14*BK24</f>
        <v>120051.44133793193</v>
      </c>
      <c r="BL25" s="1">
        <f>WACC!N14*BL24</f>
        <v>121349.14440778106</v>
      </c>
      <c r="BM25" s="1">
        <f>WACC!O14*BM24</f>
        <v>108148.2343799152</v>
      </c>
      <c r="BN25" s="1">
        <f>WACC!P14*BN24</f>
        <v>115902.01658246355</v>
      </c>
      <c r="BO25" s="1">
        <f>WACC!Q14*BO24</f>
        <v>120074.64297660346</v>
      </c>
      <c r="BP25" s="1">
        <f>WACC!R14*BP24</f>
        <v>121898.96722496214</v>
      </c>
    </row>
    <row r="26" spans="1:68" x14ac:dyDescent="0.3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N26" s="1">
        <f>WACC!O15*N24</f>
        <v>1965677.9017918943</v>
      </c>
      <c r="O26" s="1">
        <f>WACC!P15*O24</f>
        <v>1941817.7274882048</v>
      </c>
      <c r="P26" s="1">
        <f>WACC!Q15*P24</f>
        <v>1920063.2373211836</v>
      </c>
      <c r="Q26" s="1">
        <f>WACC!R15*Q24</f>
        <v>1887107.3390200522</v>
      </c>
      <c r="S26" s="1">
        <f>WACC!C15*S24</f>
        <v>17102.977246667979</v>
      </c>
      <c r="T26" s="1">
        <f>WACC!D15*T24</f>
        <v>16765.292833321506</v>
      </c>
      <c r="U26" s="1">
        <f>WACC!E15*U24</f>
        <v>16310.361011387582</v>
      </c>
      <c r="V26" s="1">
        <f>WACC!F15*V24</f>
        <v>16222.586642593356</v>
      </c>
      <c r="W26" s="1">
        <f>WACC!G15*W24</f>
        <v>19400.336747561549</v>
      </c>
      <c r="X26" s="1">
        <f>WACC!H15*X24</f>
        <v>27695.874882232314</v>
      </c>
      <c r="Y26" s="1">
        <f>WACC!I15*Y24</f>
        <v>27507.033926165695</v>
      </c>
      <c r="Z26" s="1">
        <f>WACC!J15*Z24</f>
        <v>29961.285823612972</v>
      </c>
      <c r="AA26" s="1">
        <f>WACC!K15*AA24</f>
        <v>29549.819296779373</v>
      </c>
      <c r="AB26" s="1">
        <f>WACC!L15*AB24</f>
        <v>29225.228730613322</v>
      </c>
      <c r="AC26" s="1">
        <f>WACC!M15*AC24</f>
        <v>28388.744041764981</v>
      </c>
      <c r="AD26" s="1">
        <f>WACC!N15*AD24</f>
        <v>27390.70817130959</v>
      </c>
      <c r="AE26" s="1">
        <f>WACC!O15*AE24</f>
        <v>28677.998235068255</v>
      </c>
      <c r="AF26" s="1">
        <f>WACC!P15*AF24</f>
        <v>27749.280609188831</v>
      </c>
      <c r="AG26" s="1">
        <f>WACC!Q15*AG24</f>
        <v>26739.9726300726</v>
      </c>
      <c r="AH26" s="1">
        <f>WACC!R15*AH24</f>
        <v>25700.890433403893</v>
      </c>
      <c r="AJ26" s="1">
        <f>WACC!C15*AJ24</f>
        <v>532262.59874809335</v>
      </c>
      <c r="AK26" s="1">
        <f>WACC!D15*AK24</f>
        <v>633760.17683303508</v>
      </c>
      <c r="AL26" s="1">
        <f>WACC!E15*AL24</f>
        <v>732539.50976114336</v>
      </c>
      <c r="AM26" s="1">
        <f>WACC!F15*AM24</f>
        <v>842410.06932752416</v>
      </c>
      <c r="AN26" s="1">
        <f>WACC!G15*AN24</f>
        <v>994348.73503737187</v>
      </c>
      <c r="AO26" s="1">
        <f>WACC!H15*AO24</f>
        <v>1140540.7753751306</v>
      </c>
      <c r="AP26" s="1">
        <f>WACC!I15*AP24</f>
        <v>1198373.36087026</v>
      </c>
      <c r="AQ26" s="1">
        <f>WACC!J15*AQ24</f>
        <v>1211587.1987840484</v>
      </c>
      <c r="AR26" s="1">
        <f>WACC!K15*AR24</f>
        <v>1308954.0790702321</v>
      </c>
      <c r="AS26" s="1">
        <f>WACC!L15*AS24</f>
        <v>1453331.2106876101</v>
      </c>
      <c r="AT26" s="1">
        <f>WACC!M15*AT24</f>
        <v>1501602.4324330834</v>
      </c>
      <c r="AU26" s="1">
        <f>WACC!N15*AU24</f>
        <v>1497316.7052226809</v>
      </c>
      <c r="AV26" s="1">
        <f>WACC!O15*AV24</f>
        <v>1504673.0951576212</v>
      </c>
      <c r="AW26" s="1">
        <f>WACC!P15*AW24</f>
        <v>1500714.0759442272</v>
      </c>
      <c r="AX26" s="1">
        <f>WACC!Q15*AX24</f>
        <v>1538378.8593095422</v>
      </c>
      <c r="AY26" s="1">
        <f>WACC!R15*AY24</f>
        <v>1499745.1807833689</v>
      </c>
      <c r="BA26" s="1">
        <f>WACC!C15*BA24</f>
        <v>89724.970358485443</v>
      </c>
      <c r="BB26" s="1">
        <f>WACC!D15*BB24</f>
        <v>111908.35640015863</v>
      </c>
      <c r="BC26" s="1">
        <f>WACC!E15*BC24</f>
        <v>132767.79599492194</v>
      </c>
      <c r="BD26" s="1">
        <f>WACC!F15*BD24</f>
        <v>127471.13211468206</v>
      </c>
      <c r="BE26" s="1">
        <f>WACC!G15*BE24</f>
        <v>120962.97698845716</v>
      </c>
      <c r="BF26" s="1">
        <f>WACC!H15*BF24</f>
        <v>138799.32747414516</v>
      </c>
      <c r="BG26" s="1">
        <f>WACC!I15*BG24</f>
        <v>154541.36169339981</v>
      </c>
      <c r="BH26" s="1">
        <f>WACC!J15*BH24</f>
        <v>155069.80584624349</v>
      </c>
      <c r="BI26" s="1">
        <f>WACC!K15*BI24</f>
        <v>165757.16426320033</v>
      </c>
      <c r="BJ26" s="1">
        <f>WACC!L15*BJ24</f>
        <v>171657.45154578166</v>
      </c>
      <c r="BK26" s="1">
        <f>WACC!M15*BK24</f>
        <v>180077.16200689788</v>
      </c>
      <c r="BL26" s="1">
        <f>WACC!N15*BL24</f>
        <v>182023.71661167158</v>
      </c>
      <c r="BM26" s="1">
        <f>WACC!O15*BM24</f>
        <v>162222.35156987279</v>
      </c>
      <c r="BN26" s="1">
        <f>WACC!P15*BN24</f>
        <v>173853.02487369531</v>
      </c>
      <c r="BO26" s="1">
        <f>WACC!Q15*BO24</f>
        <v>180111.96446490518</v>
      </c>
      <c r="BP26" s="1">
        <f>WACC!R15*BP24</f>
        <v>182848.45083744318</v>
      </c>
    </row>
    <row r="27" spans="1:68" x14ac:dyDescent="0.3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N27" s="1">
        <f>(WACC!O3+WACC!O9*WACC!O16)*N25</f>
        <v>91748.194307683341</v>
      </c>
      <c r="O27" s="1">
        <f>(WACC!P3+WACC!P9*WACC!P16)*O25</f>
        <v>94057.836523277205</v>
      </c>
      <c r="P27" s="1">
        <f>(WACC!Q3+WACC!Q9*WACC!Q16)*P25</f>
        <v>75787.279503844489</v>
      </c>
      <c r="Q27" s="1">
        <f>(WACC!R3+WACC!R9*WACC!R16)*Q25</f>
        <v>59321.25761649412</v>
      </c>
      <c r="S27" s="1">
        <f>(WACC!C3+WACC!C9*WACC!C16)*S25</f>
        <v>1137.5660662454773</v>
      </c>
      <c r="T27" s="1">
        <f>(WACC!D3+WACC!D9*WACC!D16)*T25</f>
        <v>1111.1950443474241</v>
      </c>
      <c r="U27" s="1">
        <f>(WACC!E3+WACC!E9*WACC!E16)*U25</f>
        <v>1125.293175750302</v>
      </c>
      <c r="V27" s="1">
        <f>(WACC!F3+WACC!F9*WACC!F16)*V25</f>
        <v>1158.9878748791291</v>
      </c>
      <c r="W27" s="1">
        <f>(WACC!G3+WACC!G9*WACC!G16)*W25</f>
        <v>1237.7589770075097</v>
      </c>
      <c r="X27" s="1">
        <f>(WACC!H3+WACC!H9*WACC!H16)*X25</f>
        <v>1862.7279096745035</v>
      </c>
      <c r="Y27" s="1">
        <f>(WACC!I3+WACC!I9*WACC!I16)*Y25</f>
        <v>1811.4298038904747</v>
      </c>
      <c r="Z27" s="1">
        <f>(WACC!J3+WACC!J9*WACC!J16)*Z25</f>
        <v>1722.472721014771</v>
      </c>
      <c r="AA27" s="1">
        <f>(WACC!K3+WACC!K9*WACC!K16)*AA25</f>
        <v>1542.9412105742699</v>
      </c>
      <c r="AB27" s="1">
        <f>(WACC!L3+WACC!L9*WACC!L16)*AB25</f>
        <v>1669.0677426795187</v>
      </c>
      <c r="AC27" s="1">
        <f>(WACC!M3+WACC!M9*WACC!M16)*AC25</f>
        <v>1429.2931359072952</v>
      </c>
      <c r="AD27" s="1">
        <f>(WACC!N3+WACC!N9*WACC!N16)*AD25</f>
        <v>1313.5892947056825</v>
      </c>
      <c r="AE27" s="1">
        <f>(WACC!O3+WACC!O9*WACC!O16)*AE25</f>
        <v>1338.5481680533239</v>
      </c>
      <c r="AF27" s="1">
        <f>(WACC!P3+WACC!P9*WACC!P16)*AF25</f>
        <v>1344.1206464593281</v>
      </c>
      <c r="AG27" s="1">
        <f>(WACC!Q3+WACC!Q9*WACC!Q16)*AG25</f>
        <v>1055.4599141577478</v>
      </c>
      <c r="AH27" s="1">
        <f>(WACC!R3+WACC!R9*WACC!R16)*AH25</f>
        <v>807.90801394739356</v>
      </c>
      <c r="AJ27" s="1">
        <f>(WACC!C3+WACC!C9*WACC!C16)*AJ25</f>
        <v>35402.249674712308</v>
      </c>
      <c r="AK27" s="1">
        <f>(WACC!D3+WACC!D9*WACC!D16)*AK25</f>
        <v>42005.300760505408</v>
      </c>
      <c r="AL27" s="1">
        <f>(WACC!E3+WACC!E9*WACC!E16)*AL25</f>
        <v>50539.75879051118</v>
      </c>
      <c r="AM27" s="1">
        <f>(WACC!F3+WACC!F9*WACC!F16)*AM25</f>
        <v>60184.17885734947</v>
      </c>
      <c r="AN27" s="1">
        <f>(WACC!G3+WACC!G9*WACC!G16)*AN25</f>
        <v>63440.345860144153</v>
      </c>
      <c r="AO27" s="1">
        <f>(WACC!H3+WACC!H9*WACC!H16)*AO25</f>
        <v>76708.793040366872</v>
      </c>
      <c r="AP27" s="1">
        <f>(WACC!I3+WACC!I9*WACC!I16)*AP25</f>
        <v>78916.877330196978</v>
      </c>
      <c r="AQ27" s="1">
        <f>(WACC!J3+WACC!J9*WACC!J16)*AQ25</f>
        <v>69654.083316794247</v>
      </c>
      <c r="AR27" s="1">
        <f>(WACC!K3+WACC!K9*WACC!K16)*AR25</f>
        <v>68346.921890208396</v>
      </c>
      <c r="AS27" s="1">
        <f>(WACC!L3+WACC!L9*WACC!L16)*AS25</f>
        <v>83000.487884878065</v>
      </c>
      <c r="AT27" s="1">
        <f>(WACC!M3+WACC!M9*WACC!M16)*AT25</f>
        <v>75601.444233700924</v>
      </c>
      <c r="AU27" s="1">
        <f>(WACC!N3+WACC!N9*WACC!N16)*AU25</f>
        <v>71807.533506004256</v>
      </c>
      <c r="AV27" s="1">
        <f>(WACC!O3+WACC!O9*WACC!O16)*AV25</f>
        <v>70230.753155549348</v>
      </c>
      <c r="AW27" s="1">
        <f>(WACC!P3+WACC!P9*WACC!P16)*AW25</f>
        <v>72691.642075968513</v>
      </c>
      <c r="AX27" s="1">
        <f>(WACC!Q3+WACC!Q9*WACC!Q16)*AX25</f>
        <v>60721.723288635061</v>
      </c>
      <c r="AY27" s="1">
        <f>(WACC!R3+WACC!R9*WACC!R16)*AY25</f>
        <v>47144.520287089195</v>
      </c>
      <c r="BA27" s="1">
        <f>(WACC!C3+WACC!C9*WACC!C16)*BA25</f>
        <v>5967.8546081548084</v>
      </c>
      <c r="BB27" s="1">
        <f>(WACC!D3+WACC!D9*WACC!D16)*BB25</f>
        <v>7417.2286931826429</v>
      </c>
      <c r="BC27" s="1">
        <f>(WACC!E3+WACC!E9*WACC!E16)*BC25</f>
        <v>9159.9869977239523</v>
      </c>
      <c r="BD27" s="1">
        <f>(WACC!F3+WACC!F9*WACC!F16)*BD25</f>
        <v>9106.9013698554445</v>
      </c>
      <c r="BE27" s="1">
        <f>(WACC!G3+WACC!G9*WACC!G16)*BE25</f>
        <v>7717.5469993753859</v>
      </c>
      <c r="BF27" s="1">
        <f>(WACC!H3+WACC!H9*WACC!H16)*BF25</f>
        <v>9335.1584750263828</v>
      </c>
      <c r="BG27" s="1">
        <f>(WACC!I3+WACC!I9*WACC!I16)*BG25</f>
        <v>10177.063410641023</v>
      </c>
      <c r="BH27" s="1">
        <f>(WACC!J3+WACC!J9*WACC!J16)*BH25</f>
        <v>8914.9548519277068</v>
      </c>
      <c r="BI27" s="1">
        <f>(WACC!K3+WACC!K9*WACC!K16)*BI25</f>
        <v>8654.9957250498301</v>
      </c>
      <c r="BJ27" s="1">
        <f>(WACC!L3+WACC!L9*WACC!L16)*BJ25</f>
        <v>9803.4447499642902</v>
      </c>
      <c r="BK27" s="1">
        <f>(WACC!M3+WACC!M9*WACC!M16)*BK25</f>
        <v>9066.3768432822562</v>
      </c>
      <c r="BL27" s="1">
        <f>(WACC!N3+WACC!N9*WACC!N16)*BL25</f>
        <v>8729.3984525045162</v>
      </c>
      <c r="BM27" s="1">
        <f>(WACC!O3+WACC!O9*WACC!O16)*BM25</f>
        <v>7571.7429693411332</v>
      </c>
      <c r="BN27" s="1">
        <f>(WACC!P3+WACC!P9*WACC!P16)*BN25</f>
        <v>8421.099035798461</v>
      </c>
      <c r="BO27" s="1">
        <f>(WACC!Q3+WACC!Q9*WACC!Q16)*BO25</f>
        <v>7109.2428246960399</v>
      </c>
      <c r="BP27" s="1">
        <f>(WACC!R3+WACC!R9*WACC!R16)*BP25</f>
        <v>5747.8447741808977</v>
      </c>
    </row>
    <row r="28" spans="1:68" x14ac:dyDescent="0.3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N28" s="1">
        <f>WACC!O7*N26</f>
        <v>90251.43407762055</v>
      </c>
      <c r="O28" s="1">
        <f>WACC!P7*O26</f>
        <v>81832.513981192576</v>
      </c>
      <c r="P28" s="1">
        <f>WACC!Q7*P26</f>
        <v>80290.042674452983</v>
      </c>
      <c r="Q28" s="1">
        <f>WACC!R7*Q26</f>
        <v>55001.504492258922</v>
      </c>
      <c r="S28" s="1">
        <f>WACC!C7*S26</f>
        <v>1177.2904950903694</v>
      </c>
      <c r="T28" s="1">
        <f>WACC!D7*T26</f>
        <v>1105.9097388830503</v>
      </c>
      <c r="U28" s="1">
        <f>WACC!E7*U26</f>
        <v>1149.4079586392584</v>
      </c>
      <c r="V28" s="1">
        <f>WACC!F7*V26</f>
        <v>1394.003091952583</v>
      </c>
      <c r="W28" s="1">
        <f>WACC!G7*W26</f>
        <v>1616.4245622686867</v>
      </c>
      <c r="X28" s="1">
        <f>WACC!H7*X26</f>
        <v>2584.8516377204219</v>
      </c>
      <c r="Y28" s="1">
        <f>WACC!I7*Y26</f>
        <v>2594.0577396507342</v>
      </c>
      <c r="Z28" s="1">
        <f>WACC!J7*Z26</f>
        <v>2285.0250861158775</v>
      </c>
      <c r="AA28" s="1">
        <f>WACC!K7*AA26</f>
        <v>1800.3935993224377</v>
      </c>
      <c r="AB28" s="1">
        <f>WACC!L7*AB26</f>
        <v>1730.4065207592087</v>
      </c>
      <c r="AC28" s="1">
        <f>WACC!M7*AC26</f>
        <v>1340.8677632728322</v>
      </c>
      <c r="AD28" s="1">
        <f>WACC!N7*AD26</f>
        <v>1361.0784727543369</v>
      </c>
      <c r="AE28" s="1">
        <f>WACC!O7*AE26</f>
        <v>1316.7113822824042</v>
      </c>
      <c r="AF28" s="1">
        <f>WACC!P7*AF26</f>
        <v>1169.4163470001972</v>
      </c>
      <c r="AG28" s="1">
        <f>WACC!Q7*AG26</f>
        <v>1118.1681425126399</v>
      </c>
      <c r="AH28" s="1">
        <f>WACC!R7*AH26</f>
        <v>749.07643640555943</v>
      </c>
      <c r="AJ28" s="1">
        <f>WACC!C7*AJ26</f>
        <v>36638.515584782748</v>
      </c>
      <c r="AK28" s="1">
        <f>WACC!D7*AK26</f>
        <v>41805.506091899275</v>
      </c>
      <c r="AL28" s="1">
        <f>WACC!E7*AL26</f>
        <v>51622.81459921701</v>
      </c>
      <c r="AM28" s="1">
        <f>WACC!F7*AM26</f>
        <v>72388.10105974754</v>
      </c>
      <c r="AN28" s="1">
        <f>WACC!G7*AN26</f>
        <v>82848.547408705592</v>
      </c>
      <c r="AO28" s="1">
        <f>WACC!H7*AO26</f>
        <v>106446.4908095983</v>
      </c>
      <c r="AP28" s="1">
        <f>WACC!I7*AP26</f>
        <v>113012.90063119816</v>
      </c>
      <c r="AQ28" s="1">
        <f>WACC!J7*AQ26</f>
        <v>92402.814736893226</v>
      </c>
      <c r="AR28" s="1">
        <f>WACC!K7*AR26</f>
        <v>79751.166059478768</v>
      </c>
      <c r="AS28" s="1">
        <f>WACC!L7*AS26</f>
        <v>86050.782595327153</v>
      </c>
      <c r="AT28" s="1">
        <f>WACC!M7*AT26</f>
        <v>70924.247016333058</v>
      </c>
      <c r="AU28" s="1">
        <f>WACC!N7*AU26</f>
        <v>74403.535740222665</v>
      </c>
      <c r="AV28" s="1">
        <f>WACC!O7*AV26</f>
        <v>69085.023814020722</v>
      </c>
      <c r="AW28" s="1">
        <f>WACC!P7*AW26</f>
        <v>63243.425921511698</v>
      </c>
      <c r="AX28" s="1">
        <f>WACC!Q7*AX26</f>
        <v>64329.393877550669</v>
      </c>
      <c r="AY28" s="1">
        <f>WACC!R7*AY26</f>
        <v>43711.472894241982</v>
      </c>
      <c r="BA28" s="1">
        <f>WACC!C7*BA26</f>
        <v>6176.2553531952726</v>
      </c>
      <c r="BB28" s="1">
        <f>WACC!D7*BB26</f>
        <v>7381.9492707788013</v>
      </c>
      <c r="BC28" s="1">
        <f>WACC!E7*BC26</f>
        <v>9356.2834851424359</v>
      </c>
      <c r="BD28" s="1">
        <f>WACC!F7*BD26</f>
        <v>10953.564694548395</v>
      </c>
      <c r="BE28" s="1">
        <f>WACC!G7*BE26</f>
        <v>10078.563566885518</v>
      </c>
      <c r="BF28" s="1">
        <f>WACC!H7*BF26</f>
        <v>12954.119357543819</v>
      </c>
      <c r="BG28" s="1">
        <f>WACC!I7*BG26</f>
        <v>14574.061909873417</v>
      </c>
      <c r="BH28" s="1">
        <f>WACC!J7*BH26</f>
        <v>11826.541709318933</v>
      </c>
      <c r="BI28" s="1">
        <f>WACC!K7*BI26</f>
        <v>10099.152708315527</v>
      </c>
      <c r="BJ28" s="1">
        <f>WACC!L7*BJ26</f>
        <v>10163.724507674533</v>
      </c>
      <c r="BK28" s="1">
        <f>WACC!M7*BK26</f>
        <v>8505.4717842211594</v>
      </c>
      <c r="BL28" s="1">
        <f>WACC!N7*BL26</f>
        <v>9044.985644817556</v>
      </c>
      <c r="BM28" s="1">
        <f>WACC!O7*BM26</f>
        <v>7448.2191895623064</v>
      </c>
      <c r="BN28" s="1">
        <f>WACC!P7*BN26</f>
        <v>7326.5527898193059</v>
      </c>
      <c r="BO28" s="1">
        <f>WACC!Q7*BO26</f>
        <v>7531.6255381477122</v>
      </c>
      <c r="BP28" s="1">
        <f>WACC!R7*BP26</f>
        <v>5329.2887384777168</v>
      </c>
    </row>
    <row r="29" spans="1:68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</row>
    <row r="30" spans="1:68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9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</row>
    <row r="31" spans="1:68" x14ac:dyDescent="0.3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N31" s="1">
        <f>N15*WACC!O21</f>
        <v>181999.62838530386</v>
      </c>
      <c r="O31" s="1">
        <f>O15*WACC!P21</f>
        <v>175890.35050446977</v>
      </c>
      <c r="P31" s="1">
        <f>P15*WACC!Q21</f>
        <v>156077.3221782975</v>
      </c>
      <c r="Q31" s="1">
        <f>Q15*WACC!R21</f>
        <v>114322.76210875304</v>
      </c>
      <c r="S31" s="1">
        <f>S15*WACC!C21</f>
        <v>2314.8565613358469</v>
      </c>
      <c r="T31" s="1">
        <f>T15*WACC!D21</f>
        <v>2217.1047832304739</v>
      </c>
      <c r="U31" s="1">
        <f>U15*WACC!E21</f>
        <v>2274.7011343895601</v>
      </c>
      <c r="V31" s="1">
        <f>V15*WACC!F21</f>
        <v>2552.9909668317118</v>
      </c>
      <c r="W31" s="1">
        <f>W15*WACC!G21</f>
        <v>2854.1835392761964</v>
      </c>
      <c r="X31" s="1">
        <f>X15*WACC!H21</f>
        <v>4447.5795473949256</v>
      </c>
      <c r="Y31" s="1">
        <f>Y15*WACC!I21</f>
        <v>4405.4875435412087</v>
      </c>
      <c r="Z31" s="1">
        <f>Z15*WACC!J21</f>
        <v>4007.4978071306482</v>
      </c>
      <c r="AA31" s="1">
        <f>AA15*WACC!K21</f>
        <v>3343.3348098967076</v>
      </c>
      <c r="AB31" s="1">
        <f>AB15*WACC!L21</f>
        <v>3399.4742634387271</v>
      </c>
      <c r="AC31" s="1">
        <f>AC15*WACC!M21</f>
        <v>2770.1608991801272</v>
      </c>
      <c r="AD31" s="1">
        <f>AD15*WACC!N21</f>
        <v>2674.6677674600196</v>
      </c>
      <c r="AE31" s="1">
        <f>AE15*WACC!O21</f>
        <v>2655.2595503357279</v>
      </c>
      <c r="AF31" s="1">
        <f>AF15*WACC!P21</f>
        <v>2513.5369934595251</v>
      </c>
      <c r="AG31" s="1">
        <f>AG15*WACC!Q21</f>
        <v>2173.6280566703881</v>
      </c>
      <c r="AH31" s="1">
        <f>AH15*WACC!R21</f>
        <v>1556.984450352953</v>
      </c>
      <c r="AJ31" s="1">
        <f>AJ15*WACC!C21</f>
        <v>72040.765259495049</v>
      </c>
      <c r="AK31" s="1">
        <f>AK15*WACC!D21</f>
        <v>83810.806852404683</v>
      </c>
      <c r="AL31" s="1">
        <f>AL15*WACC!E21</f>
        <v>102162.5733897282</v>
      </c>
      <c r="AM31" s="1">
        <f>AM15*WACC!F21</f>
        <v>132572.27991709701</v>
      </c>
      <c r="AN31" s="1">
        <f>AN15*WACC!G21</f>
        <v>146288.89326884976</v>
      </c>
      <c r="AO31" s="1">
        <f>AO15*WACC!H21</f>
        <v>183155.28384996517</v>
      </c>
      <c r="AP31" s="1">
        <f>AP15*WACC!I21</f>
        <v>191929.77796139516</v>
      </c>
      <c r="AQ31" s="1">
        <f>AQ15*WACC!J21</f>
        <v>162056.89805368747</v>
      </c>
      <c r="AR31" s="1">
        <f>AR15*WACC!K21</f>
        <v>148098.08794968715</v>
      </c>
      <c r="AS31" s="1">
        <f>AS15*WACC!L21</f>
        <v>169051.27048020522</v>
      </c>
      <c r="AT31" s="1">
        <f>AT15*WACC!M21</f>
        <v>146525.69125003397</v>
      </c>
      <c r="AU31" s="1">
        <f>AU15*WACC!N21</f>
        <v>146211.06924622692</v>
      </c>
      <c r="AV31" s="1">
        <f>AV15*WACC!O21</f>
        <v>139315.77696957006</v>
      </c>
      <c r="AW31" s="1">
        <f>AW15*WACC!P21</f>
        <v>135935.06799748019</v>
      </c>
      <c r="AX31" s="1">
        <f>AX15*WACC!Q21</f>
        <v>125051.11716618575</v>
      </c>
      <c r="AY31" s="1">
        <f>AY15*WACC!R21</f>
        <v>90855.993181331185</v>
      </c>
      <c r="BA31" s="1">
        <f>BA15*WACC!C21</f>
        <v>12144.109961350081</v>
      </c>
      <c r="BB31" s="1">
        <f>BB15*WACC!D21</f>
        <v>14799.177963961441</v>
      </c>
      <c r="BC31" s="1">
        <f>BC15*WACC!E21</f>
        <v>18516.270482866388</v>
      </c>
      <c r="BD31" s="1">
        <f>BD15*WACC!F21</f>
        <v>20060.466064403841</v>
      </c>
      <c r="BE31" s="1">
        <f>BE15*WACC!G21</f>
        <v>17796.110566260904</v>
      </c>
      <c r="BF31" s="1">
        <f>BF15*WACC!H21</f>
        <v>22289.277832570202</v>
      </c>
      <c r="BG31" s="1">
        <f>BG15*WACC!I21</f>
        <v>24751.125320514438</v>
      </c>
      <c r="BH31" s="1">
        <f>BH15*WACC!J21</f>
        <v>20741.49656124664</v>
      </c>
      <c r="BI31" s="1">
        <f>BI15*WACC!K21</f>
        <v>18754.148433365357</v>
      </c>
      <c r="BJ31" s="1">
        <f>BJ15*WACC!L21</f>
        <v>19967.169257638823</v>
      </c>
      <c r="BK31" s="1">
        <f>BK15*WACC!M21</f>
        <v>17571.848627503416</v>
      </c>
      <c r="BL31" s="1">
        <f>BL15*WACC!N21</f>
        <v>17774.384097322069</v>
      </c>
      <c r="BM31" s="1">
        <f>BM15*WACC!O21</f>
        <v>15019.962158903438</v>
      </c>
      <c r="BN31" s="1">
        <f>BN15*WACC!P21</f>
        <v>15747.651825617766</v>
      </c>
      <c r="BO31" s="1">
        <f>BO15*WACC!Q21</f>
        <v>14640.868362843754</v>
      </c>
      <c r="BP31" s="1">
        <f>BP15*WACC!R21</f>
        <v>11077.133512658615</v>
      </c>
    </row>
    <row r="32" spans="1:68" x14ac:dyDescent="0.35">
      <c r="A32" s="24" t="s">
        <v>45</v>
      </c>
      <c r="B32" s="1">
        <f>B18</f>
        <v>-31410.127547509073</v>
      </c>
      <c r="C32" s="1">
        <f t="shared" ref="C32:I32" si="25">C18</f>
        <v>-40200.199613515375</v>
      </c>
      <c r="D32" s="1">
        <f t="shared" si="25"/>
        <v>13851.854072283051</v>
      </c>
      <c r="E32" s="1">
        <f t="shared" si="25"/>
        <v>-13692.659341605467</v>
      </c>
      <c r="F32" s="1">
        <f t="shared" si="25"/>
        <v>-4486.1282723678305</v>
      </c>
      <c r="G32" s="1">
        <f t="shared" si="25"/>
        <v>4816.4087055120035</v>
      </c>
      <c r="H32" s="1">
        <f t="shared" si="25"/>
        <v>-39842.228970293931</v>
      </c>
      <c r="I32" s="1">
        <f t="shared" si="25"/>
        <v>-22264.787777334524</v>
      </c>
      <c r="J32" s="1">
        <f t="shared" ref="J32:K32" si="26">J18</f>
        <v>-10962.295939582793</v>
      </c>
      <c r="K32" s="1">
        <f t="shared" si="26"/>
        <v>-66303.760987383896</v>
      </c>
      <c r="L32" s="1">
        <f t="shared" ref="L32" si="27">L18</f>
        <v>-69664.475915370567</v>
      </c>
      <c r="M32" s="1">
        <f>M18</f>
        <v>-43025.07566194635</v>
      </c>
      <c r="N32" s="1">
        <f>N18</f>
        <v>-48782.645130495788</v>
      </c>
      <c r="O32" s="1">
        <f>O18</f>
        <v>-56620.750936712044</v>
      </c>
      <c r="P32" s="1">
        <f>P18</f>
        <v>-58408.029147601446</v>
      </c>
      <c r="Q32" s="1">
        <f>Q18</f>
        <v>-92339.862614411933</v>
      </c>
      <c r="S32" s="1">
        <f t="shared" ref="S32:Z32" si="28">S18</f>
        <v>-618.25429558995404</v>
      </c>
      <c r="T32" s="1">
        <f t="shared" si="28"/>
        <v>-758.21970322321124</v>
      </c>
      <c r="U32" s="1">
        <f t="shared" si="28"/>
        <v>-146.29061465704308</v>
      </c>
      <c r="V32" s="1">
        <f t="shared" si="28"/>
        <v>-687.67697337835205</v>
      </c>
      <c r="W32" s="1">
        <f t="shared" si="28"/>
        <v>-590.27650863979886</v>
      </c>
      <c r="X32" s="1">
        <f t="shared" si="28"/>
        <v>-359.0768917258597</v>
      </c>
      <c r="Y32" s="1">
        <f t="shared" si="28"/>
        <v>-1215.7927318574193</v>
      </c>
      <c r="Z32" s="1">
        <f t="shared" si="28"/>
        <v>-685.77754472266315</v>
      </c>
      <c r="AA32" s="1">
        <f t="shared" ref="AA32:AB32" si="29">AA18</f>
        <v>-540.98427694338579</v>
      </c>
      <c r="AB32" s="1">
        <f t="shared" si="29"/>
        <v>-1394.1411480805939</v>
      </c>
      <c r="AC32" s="1">
        <f t="shared" ref="AC32:AE32" si="30">AC18</f>
        <v>-1449.3043018170604</v>
      </c>
      <c r="AD32" s="1">
        <f t="shared" si="30"/>
        <v>-1252.9751403765131</v>
      </c>
      <c r="AE32" s="1">
        <f t="shared" si="30"/>
        <v>-1547.8627097990429</v>
      </c>
      <c r="AF32" s="1">
        <f t="shared" ref="AF32:AG32" si="31">AF18</f>
        <v>-1684.0860263952497</v>
      </c>
      <c r="AG32" s="1">
        <f t="shared" si="31"/>
        <v>-1731.8036611145103</v>
      </c>
      <c r="AH32" s="1">
        <f t="shared" ref="AH32" si="32">AH18</f>
        <v>-2234.4206064129066</v>
      </c>
      <c r="AJ32" s="1">
        <f t="shared" ref="AJ32:AQ32" si="33">AJ18</f>
        <v>-15435.207255602018</v>
      </c>
      <c r="AK32" s="1">
        <f t="shared" si="33"/>
        <v>-23508.148316262657</v>
      </c>
      <c r="AL32" s="1">
        <f t="shared" si="33"/>
        <v>-10705.037683147379</v>
      </c>
      <c r="AM32" s="1">
        <f t="shared" si="33"/>
        <v>-37542.787594124748</v>
      </c>
      <c r="AN32" s="1">
        <f t="shared" si="33"/>
        <v>-36039.93630838181</v>
      </c>
      <c r="AO32" s="1">
        <f t="shared" si="33"/>
        <v>-32947.376843011931</v>
      </c>
      <c r="AP32" s="1">
        <f t="shared" si="33"/>
        <v>-71782.333592744806</v>
      </c>
      <c r="AQ32" s="1">
        <f t="shared" si="33"/>
        <v>-38975.226487215259</v>
      </c>
      <c r="AR32" s="1">
        <f t="shared" ref="AR32:AS32" si="34">AR18</f>
        <v>-35460.38298649303</v>
      </c>
      <c r="AS32" s="1">
        <f t="shared" si="34"/>
        <v>-80611.019337410515</v>
      </c>
      <c r="AT32" s="1">
        <f t="shared" ref="AT32:AV32" si="35">AT18</f>
        <v>-88782.503915242676</v>
      </c>
      <c r="AU32" s="1">
        <f t="shared" si="35"/>
        <v>-69734.084736497665</v>
      </c>
      <c r="AV32" s="1">
        <f t="shared" si="35"/>
        <v>-77466.743644689588</v>
      </c>
      <c r="AW32" s="1">
        <f t="shared" ref="AW32:AX32" si="36">AW18</f>
        <v>-96007.679261802085</v>
      </c>
      <c r="AX32" s="1">
        <f t="shared" si="36"/>
        <v>-102358.00204980798</v>
      </c>
      <c r="AY32" s="1">
        <f t="shared" ref="AY32" si="37">AY18</f>
        <v>-133671.38306569625</v>
      </c>
      <c r="BA32" s="1">
        <f t="shared" ref="BA32:BH32" si="38">BA18</f>
        <v>-1248.7866486253711</v>
      </c>
      <c r="BB32" s="1">
        <f t="shared" si="38"/>
        <v>-2895.9571595615098</v>
      </c>
      <c r="BC32" s="1">
        <f t="shared" si="38"/>
        <v>-32092.290750463148</v>
      </c>
      <c r="BD32" s="1">
        <f t="shared" si="38"/>
        <v>-40484.613078938739</v>
      </c>
      <c r="BE32" s="1">
        <f t="shared" si="38"/>
        <v>-29266.290115657808</v>
      </c>
      <c r="BF32" s="1">
        <f t="shared" si="38"/>
        <v>-28179.998787532997</v>
      </c>
      <c r="BG32" s="1">
        <f t="shared" si="38"/>
        <v>-30932.090250893587</v>
      </c>
      <c r="BH32" s="1">
        <f t="shared" si="38"/>
        <v>-19187.748651151102</v>
      </c>
      <c r="BI32" s="1">
        <f t="shared" ref="BI32:BJ32" si="39">BI18</f>
        <v>-22636.281430990377</v>
      </c>
      <c r="BJ32" s="1">
        <f t="shared" si="39"/>
        <v>-31571.003017015384</v>
      </c>
      <c r="BK32" s="1">
        <f t="shared" ref="BK32:BM32" si="40">BK18</f>
        <v>-35858.738120069313</v>
      </c>
      <c r="BL32" s="1">
        <f t="shared" si="40"/>
        <v>-28644.681985179624</v>
      </c>
      <c r="BM32" s="1">
        <f t="shared" si="40"/>
        <v>-19081.367977512047</v>
      </c>
      <c r="BN32" s="1">
        <f t="shared" ref="BN32:BO32" si="41">BN18</f>
        <v>-23772.496987316979</v>
      </c>
      <c r="BO32" s="1">
        <f t="shared" si="41"/>
        <v>-28328.396388496833</v>
      </c>
      <c r="BP32" s="1">
        <f t="shared" ref="BP32" si="42">BP18</f>
        <v>-34694.804401167727</v>
      </c>
    </row>
    <row r="33" spans="1:68" x14ac:dyDescent="0.35">
      <c r="A33" s="24" t="s">
        <v>80</v>
      </c>
      <c r="B33" s="20">
        <f>B10*B4</f>
        <v>69935.624686353811</v>
      </c>
      <c r="C33" s="20">
        <f t="shared" ref="C33:I33" si="43">C10*C4</f>
        <v>70147.234744122543</v>
      </c>
      <c r="D33" s="20">
        <f t="shared" si="43"/>
        <v>73854.322271740937</v>
      </c>
      <c r="E33" s="20">
        <f t="shared" si="43"/>
        <v>78599.559117488025</v>
      </c>
      <c r="F33" s="20">
        <f t="shared" si="43"/>
        <v>83637.816861014537</v>
      </c>
      <c r="G33" s="20">
        <f t="shared" si="43"/>
        <v>79271.381335704398</v>
      </c>
      <c r="H33" s="20">
        <f t="shared" si="43"/>
        <v>86293.071618348316</v>
      </c>
      <c r="I33" s="20">
        <f t="shared" si="43"/>
        <v>92784.097487121428</v>
      </c>
      <c r="J33" s="20">
        <f t="shared" ref="J33:K33" si="44">J10*J4</f>
        <v>100367.58217556287</v>
      </c>
      <c r="K33" s="20">
        <f t="shared" si="44"/>
        <v>116559.97311420439</v>
      </c>
      <c r="L33" s="20">
        <f t="shared" ref="L33" si="45">L10*L4</f>
        <v>117792.38248584022</v>
      </c>
      <c r="M33" s="20">
        <f>M10*M4</f>
        <v>122078.51264876036</v>
      </c>
      <c r="N33" s="20">
        <f>N10*N4</f>
        <v>100727.62546409691</v>
      </c>
      <c r="O33" s="20">
        <f>O10*O4</f>
        <v>106234.91508665447</v>
      </c>
      <c r="P33" s="20">
        <f>P10*P4</f>
        <v>105870.59957567001</v>
      </c>
      <c r="Q33" s="20">
        <f>Q10*Q4</f>
        <v>110573.11434254033</v>
      </c>
      <c r="R33" s="19"/>
      <c r="S33" s="20">
        <f t="shared" ref="S33:AH33" si="46">B10*B5</f>
        <v>1307.1721172550317</v>
      </c>
      <c r="T33" s="20">
        <f t="shared" si="46"/>
        <v>1277.9618637329713</v>
      </c>
      <c r="U33" s="20">
        <f t="shared" si="46"/>
        <v>1299.8016382445014</v>
      </c>
      <c r="V33" s="20">
        <f t="shared" si="46"/>
        <v>1056.1082281058182</v>
      </c>
      <c r="W33" s="20">
        <f t="shared" si="46"/>
        <v>1167.1226564705419</v>
      </c>
      <c r="X33" s="20">
        <f t="shared" si="46"/>
        <v>1520.5319992970533</v>
      </c>
      <c r="Y33" s="20">
        <f t="shared" si="46"/>
        <v>1476.3760937798768</v>
      </c>
      <c r="Z33" s="20">
        <f t="shared" si="46"/>
        <v>1600.2347710014153</v>
      </c>
      <c r="AA33" s="20">
        <f t="shared" si="46"/>
        <v>1584.3379718643846</v>
      </c>
      <c r="AB33" s="20">
        <f t="shared" si="46"/>
        <v>1673.0962069545765</v>
      </c>
      <c r="AC33" s="20">
        <f t="shared" si="46"/>
        <v>1657.9130533061279</v>
      </c>
      <c r="AD33" s="20">
        <f t="shared" si="46"/>
        <v>1671.9893008601816</v>
      </c>
      <c r="AE33" s="20">
        <f t="shared" si="46"/>
        <v>1469.5523934255477</v>
      </c>
      <c r="AF33" s="20">
        <f t="shared" si="46"/>
        <v>1518.1355219401401</v>
      </c>
      <c r="AG33" s="20">
        <f t="shared" si="46"/>
        <v>1474.4185920316297</v>
      </c>
      <c r="AH33" s="20">
        <f t="shared" si="46"/>
        <v>1505.9172511477748</v>
      </c>
      <c r="AI33" s="19"/>
      <c r="AJ33" s="20">
        <f t="shared" ref="AJ33:AY33" si="47">B6*B10</f>
        <v>40680.567956480161</v>
      </c>
      <c r="AK33" s="20">
        <f t="shared" si="47"/>
        <v>48309.405913599134</v>
      </c>
      <c r="AL33" s="20">
        <f t="shared" si="47"/>
        <v>58377.374614919994</v>
      </c>
      <c r="AM33" s="20">
        <f t="shared" si="47"/>
        <v>54841.821791852461</v>
      </c>
      <c r="AN33" s="20">
        <f t="shared" si="47"/>
        <v>59819.937777152685</v>
      </c>
      <c r="AO33" s="20">
        <f t="shared" si="47"/>
        <v>62616.860916479483</v>
      </c>
      <c r="AP33" s="20">
        <f t="shared" si="47"/>
        <v>64319.903998392292</v>
      </c>
      <c r="AQ33" s="20">
        <f t="shared" si="47"/>
        <v>64710.973187486481</v>
      </c>
      <c r="AR33" s="20">
        <f t="shared" si="47"/>
        <v>70180.654239187541</v>
      </c>
      <c r="AS33" s="20">
        <f t="shared" si="47"/>
        <v>83200.817980359876</v>
      </c>
      <c r="AT33" s="20">
        <f t="shared" si="47"/>
        <v>87694.132221717824</v>
      </c>
      <c r="AU33" s="20">
        <f t="shared" si="47"/>
        <v>91399.51751060714</v>
      </c>
      <c r="AV33" s="20">
        <f t="shared" si="47"/>
        <v>77104.264048945959</v>
      </c>
      <c r="AW33" s="20">
        <f t="shared" si="47"/>
        <v>82102.573362283059</v>
      </c>
      <c r="AX33" s="20">
        <f t="shared" si="47"/>
        <v>84824.858392094829</v>
      </c>
      <c r="AY33" s="20">
        <f t="shared" si="47"/>
        <v>87876.026938429044</v>
      </c>
      <c r="AZ33" s="19"/>
      <c r="BA33" s="20">
        <f t="shared" ref="BA33:BP33" si="48">B7*B10</f>
        <v>6857.6352399110028</v>
      </c>
      <c r="BB33" s="20">
        <f t="shared" si="48"/>
        <v>8530.3974785453574</v>
      </c>
      <c r="BC33" s="20">
        <f t="shared" si="48"/>
        <v>10580.50147509457</v>
      </c>
      <c r="BD33" s="20">
        <f t="shared" si="48"/>
        <v>8298.5108625536996</v>
      </c>
      <c r="BE33" s="20">
        <f t="shared" si="48"/>
        <v>7277.1227053622188</v>
      </c>
      <c r="BF33" s="20">
        <f t="shared" si="48"/>
        <v>7620.2257485190376</v>
      </c>
      <c r="BG33" s="20">
        <f t="shared" si="48"/>
        <v>8294.6482894794954</v>
      </c>
      <c r="BH33" s="20">
        <f t="shared" si="48"/>
        <v>8282.2912443907153</v>
      </c>
      <c r="BI33" s="20">
        <f t="shared" si="48"/>
        <v>8887.2072892632859</v>
      </c>
      <c r="BJ33" s="20">
        <f t="shared" si="48"/>
        <v>9827.1063581410381</v>
      </c>
      <c r="BK33" s="20">
        <f t="shared" si="48"/>
        <v>10516.57223913583</v>
      </c>
      <c r="BL33" s="20">
        <f t="shared" si="48"/>
        <v>11111.129539772302</v>
      </c>
      <c r="BM33" s="20">
        <f t="shared" si="48"/>
        <v>8312.792373531569</v>
      </c>
      <c r="BN33" s="20">
        <f t="shared" si="48"/>
        <v>9511.3259465941483</v>
      </c>
      <c r="BO33" s="20">
        <f t="shared" si="48"/>
        <v>9931.2154402035158</v>
      </c>
      <c r="BP33" s="20">
        <f t="shared" si="48"/>
        <v>10713.816985261659</v>
      </c>
    </row>
    <row r="34" spans="1:68" x14ac:dyDescent="0.35">
      <c r="A34" s="25" t="s">
        <v>46</v>
      </c>
      <c r="B34" s="20">
        <f t="shared" ref="B34:I34" si="49">B50</f>
        <v>6057.64707246118</v>
      </c>
      <c r="C34" s="20">
        <f t="shared" si="49"/>
        <v>8349.2541182647055</v>
      </c>
      <c r="D34" s="20">
        <f t="shared" si="49"/>
        <v>-576.91892440696358</v>
      </c>
      <c r="E34" s="20">
        <f t="shared" si="49"/>
        <v>13402.130313531296</v>
      </c>
      <c r="F34" s="20">
        <f t="shared" si="49"/>
        <v>7968.2770693777311</v>
      </c>
      <c r="G34" s="20">
        <f t="shared" si="49"/>
        <v>6181.0843892728881</v>
      </c>
      <c r="H34" s="20">
        <f t="shared" si="49"/>
        <v>22778.309362568103</v>
      </c>
      <c r="I34" s="20">
        <f t="shared" si="49"/>
        <v>10030.188400366756</v>
      </c>
      <c r="J34" s="20">
        <f t="shared" ref="J34:K34" si="50">J50</f>
        <v>2319.5072339029348</v>
      </c>
      <c r="K34" s="20">
        <f t="shared" si="50"/>
        <v>26029.422055441391</v>
      </c>
      <c r="L34" s="20">
        <f t="shared" ref="L34:N34" si="51">L50</f>
        <v>21040.924047287197</v>
      </c>
      <c r="M34" s="20">
        <f t="shared" si="51"/>
        <v>9167.3072275135382</v>
      </c>
      <c r="N34" s="20">
        <f t="shared" si="51"/>
        <v>10684.352719198559</v>
      </c>
      <c r="O34" s="20">
        <f t="shared" ref="O34:P34" si="52">O50</f>
        <v>13335.577051626946</v>
      </c>
      <c r="P34" s="20">
        <f t="shared" si="52"/>
        <v>5787.4246215548364</v>
      </c>
      <c r="Q34" s="20">
        <f t="shared" ref="Q34" si="53">Q50</f>
        <v>11052.30619140252</v>
      </c>
      <c r="R34" s="19"/>
      <c r="S34" s="20">
        <f t="shared" ref="S34:Z34" si="54">S50</f>
        <v>110.60492873229826</v>
      </c>
      <c r="T34" s="20">
        <f t="shared" si="54"/>
        <v>139.27199935588646</v>
      </c>
      <c r="U34" s="20">
        <f t="shared" si="54"/>
        <v>-10.153504087672879</v>
      </c>
      <c r="V34" s="20">
        <f t="shared" si="54"/>
        <v>180.07861948830683</v>
      </c>
      <c r="W34" s="20">
        <f t="shared" si="54"/>
        <v>111.1932024261187</v>
      </c>
      <c r="X34" s="20">
        <f t="shared" si="54"/>
        <v>118.56153438834802</v>
      </c>
      <c r="Y34" s="20">
        <f t="shared" si="54"/>
        <v>389.71090921820149</v>
      </c>
      <c r="Z34" s="20">
        <f t="shared" si="54"/>
        <v>172.98930175173388</v>
      </c>
      <c r="AA34" s="20">
        <f t="shared" ref="AA34:AB34" si="55">AA50</f>
        <v>36.614246423296265</v>
      </c>
      <c r="AB34" s="20">
        <f t="shared" si="55"/>
        <v>373.62506310385857</v>
      </c>
      <c r="AC34" s="20">
        <f t="shared" ref="AC34:AE34" si="56">AC50</f>
        <v>296.14837475431523</v>
      </c>
      <c r="AD34" s="20">
        <f t="shared" si="56"/>
        <v>125.55558934602145</v>
      </c>
      <c r="AE34" s="20">
        <f t="shared" si="56"/>
        <v>155.87795342497691</v>
      </c>
      <c r="AF34" s="20">
        <f t="shared" ref="AF34:AG34" si="57">AF50</f>
        <v>190.57023965361063</v>
      </c>
      <c r="AG34" s="20">
        <f t="shared" si="57"/>
        <v>80.599207865098847</v>
      </c>
      <c r="AH34" s="20">
        <f t="shared" ref="AH34" si="58">AH50</f>
        <v>150.52355771620978</v>
      </c>
      <c r="AI34" s="19"/>
      <c r="AJ34" s="20">
        <f t="shared" ref="AJ34:AQ34" si="59">AJ50</f>
        <v>2347.7023685334334</v>
      </c>
      <c r="AK34" s="20">
        <f t="shared" si="59"/>
        <v>6188.0048677473251</v>
      </c>
      <c r="AL34" s="20">
        <f t="shared" si="59"/>
        <v>-460.63941429870033</v>
      </c>
      <c r="AM34" s="20">
        <f t="shared" si="59"/>
        <v>9348.3487787738632</v>
      </c>
      <c r="AN34" s="20">
        <f t="shared" si="59"/>
        <v>5693.3823573719883</v>
      </c>
      <c r="AO34" s="20">
        <f t="shared" si="59"/>
        <v>4876.6303357988872</v>
      </c>
      <c r="AP34" s="20">
        <f t="shared" si="59"/>
        <v>16974.796407849444</v>
      </c>
      <c r="AQ34" s="20">
        <f t="shared" si="59"/>
        <v>7002.0799710676029</v>
      </c>
      <c r="AR34" s="20">
        <f t="shared" ref="AR34:AS34" si="60">AR50</f>
        <v>1622.8338209872454</v>
      </c>
      <c r="AS34" s="20">
        <f t="shared" si="60"/>
        <v>18577.748360196536</v>
      </c>
      <c r="AT34" s="20">
        <f t="shared" ref="AT34:AV34" si="61">AT50</f>
        <v>15673.430573928857</v>
      </c>
      <c r="AU34" s="20">
        <f t="shared" si="61"/>
        <v>6903.3038026499762</v>
      </c>
      <c r="AV34" s="20">
        <f t="shared" si="61"/>
        <v>8927.1818408813688</v>
      </c>
      <c r="AW34" s="20">
        <f t="shared" ref="AW34:AX34" si="62">AW50</f>
        <v>10326.297331471611</v>
      </c>
      <c r="AX34" s="20">
        <f t="shared" si="62"/>
        <v>4649.2823518946952</v>
      </c>
      <c r="AY34" s="20">
        <f t="shared" ref="AY34" si="63">AY50</f>
        <v>8792.5014084126524</v>
      </c>
      <c r="AZ34" s="19"/>
      <c r="BA34" s="20">
        <f t="shared" ref="BA34:BH34" si="64">BA50</f>
        <v>285.17328465036633</v>
      </c>
      <c r="BB34" s="20">
        <f t="shared" si="64"/>
        <v>1067.2639806559437</v>
      </c>
      <c r="BC34" s="20">
        <f t="shared" si="64"/>
        <v>-102.57590133281572</v>
      </c>
      <c r="BD34" s="20">
        <f t="shared" si="64"/>
        <v>1403.4530442601865</v>
      </c>
      <c r="BE34" s="20">
        <f t="shared" si="64"/>
        <v>679.67853449477752</v>
      </c>
      <c r="BF34" s="20">
        <f t="shared" si="64"/>
        <v>455.18035743695862</v>
      </c>
      <c r="BG34" s="20">
        <f t="shared" si="64"/>
        <v>2135.8996011638737</v>
      </c>
      <c r="BH34" s="20">
        <f t="shared" si="64"/>
        <v>793.19798881480745</v>
      </c>
      <c r="BI34" s="20">
        <f t="shared" ref="BI34:BJ34" si="65">BI50</f>
        <v>43.114829625299684</v>
      </c>
      <c r="BJ34" s="20">
        <f t="shared" si="65"/>
        <v>2179.9214206459337</v>
      </c>
      <c r="BK34" s="20">
        <f t="shared" ref="BK34:BM34" si="66">BK50</f>
        <v>1868.2961380656511</v>
      </c>
      <c r="BL34" s="20">
        <f t="shared" si="66"/>
        <v>854.10932248733479</v>
      </c>
      <c r="BM34" s="20">
        <f t="shared" si="66"/>
        <v>900.1239340660602</v>
      </c>
      <c r="BN34" s="20">
        <f t="shared" ref="BN34:BO34" si="67">BN50</f>
        <v>1210.7680885981979</v>
      </c>
      <c r="BO34" s="20">
        <f t="shared" si="67"/>
        <v>557.5064694177338</v>
      </c>
      <c r="BP34" s="20">
        <f t="shared" ref="BP34" si="68">BP50</f>
        <v>1075.9568785145741</v>
      </c>
    </row>
    <row r="35" spans="1:68" x14ac:dyDescent="0.3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20">
        <f>-N34*WACC!O13</f>
        <v>-4273.7410876794238</v>
      </c>
      <c r="O35" s="20">
        <f>-O34*WACC!P13</f>
        <v>-5334.2308206507787</v>
      </c>
      <c r="P35" s="20">
        <f>-P34*WACC!Q13</f>
        <v>-3385.6434036095793</v>
      </c>
      <c r="Q35" s="20">
        <f>-Q34*WACC!R13</f>
        <v>-6465.5991219704738</v>
      </c>
      <c r="R35" s="19"/>
      <c r="S35" s="20">
        <f>-S34*WACC!C13</f>
        <v>-44.241971492919305</v>
      </c>
      <c r="T35" s="20">
        <f>-T34*WACC!D13</f>
        <v>-55.708799742354586</v>
      </c>
      <c r="U35" s="20">
        <f>-U34*WACC!E13</f>
        <v>4.061401635069152</v>
      </c>
      <c r="V35" s="20">
        <f>-V34*WACC!F13</f>
        <v>-72.031447795322734</v>
      </c>
      <c r="W35" s="20">
        <f>-W34*WACC!G13</f>
        <v>-44.477280970447481</v>
      </c>
      <c r="X35" s="20">
        <f>-X34*WACC!H13</f>
        <v>-47.424613755339209</v>
      </c>
      <c r="Y35" s="20">
        <f>-Y34*WACC!I13</f>
        <v>-155.8843636872806</v>
      </c>
      <c r="Z35" s="20">
        <f>-Z34*WACC!J13</f>
        <v>-69.195720700693556</v>
      </c>
      <c r="AA35" s="20">
        <f>-AA34*WACC!K13</f>
        <v>-14.645698569318506</v>
      </c>
      <c r="AB35" s="20">
        <f>-AB34*WACC!L13</f>
        <v>-149.45002524154344</v>
      </c>
      <c r="AC35" s="20">
        <f>-AC34*WACC!M13</f>
        <v>-118.4593499017261</v>
      </c>
      <c r="AD35" s="20">
        <f>-AD34*WACC!N13</f>
        <v>-50.222235738408585</v>
      </c>
      <c r="AE35" s="20">
        <f>-AE34*WACC!O13</f>
        <v>-62.351181369990769</v>
      </c>
      <c r="AF35" s="20">
        <f>-AF34*WACC!P13</f>
        <v>-76.22809586144426</v>
      </c>
      <c r="AG35" s="20">
        <f>-AG34*WACC!Q13</f>
        <v>-47.15053660108282</v>
      </c>
      <c r="AH35" s="20">
        <f>-AH34*WACC!R13</f>
        <v>-88.056281263982711</v>
      </c>
      <c r="AI35" s="19"/>
      <c r="AJ35" s="20">
        <f>-AJ34*WACC!C13</f>
        <v>-939.08094741337345</v>
      </c>
      <c r="AK35" s="20">
        <f>-AK34*WACC!D13</f>
        <v>-2475.2019470989303</v>
      </c>
      <c r="AL35" s="20">
        <f>-AL34*WACC!E13</f>
        <v>184.25576571948014</v>
      </c>
      <c r="AM35" s="20">
        <f>-AM34*WACC!F13</f>
        <v>-3739.3395115095454</v>
      </c>
      <c r="AN35" s="20">
        <f>-AN34*WACC!G13</f>
        <v>-2277.3529429487953</v>
      </c>
      <c r="AO35" s="20">
        <f>-AO34*WACC!H13</f>
        <v>-1950.652134319555</v>
      </c>
      <c r="AP35" s="20">
        <f>-AP34*WACC!I13</f>
        <v>-6789.9185631397777</v>
      </c>
      <c r="AQ35" s="20">
        <f>-AQ34*WACC!J13</f>
        <v>-2800.8319884270413</v>
      </c>
      <c r="AR35" s="20">
        <f>-AR34*WACC!K13</f>
        <v>-649.13352839489824</v>
      </c>
      <c r="AS35" s="20">
        <f>-AS34*WACC!L13</f>
        <v>-7431.0993440786151</v>
      </c>
      <c r="AT35" s="20">
        <f>-AT34*WACC!M13</f>
        <v>-6269.3722295715434</v>
      </c>
      <c r="AU35" s="20">
        <f>-AU34*WACC!N13</f>
        <v>-2761.3215210599906</v>
      </c>
      <c r="AV35" s="20">
        <f>-AV34*WACC!O13</f>
        <v>-3570.8727363525477</v>
      </c>
      <c r="AW35" s="20">
        <f>-AW34*WACC!P13</f>
        <v>-4130.5189325886449</v>
      </c>
      <c r="AX35" s="20">
        <f>-AX34*WACC!Q13</f>
        <v>-2719.8301758583966</v>
      </c>
      <c r="AY35" s="20">
        <f>-AY34*WACC!R13</f>
        <v>-5143.6133239214014</v>
      </c>
      <c r="AZ35" s="19"/>
      <c r="BA35" s="20">
        <f>-BA34*WACC!C13</f>
        <v>-114.06931386014654</v>
      </c>
      <c r="BB35" s="20">
        <f>-BB34*WACC!D13</f>
        <v>-426.90559226237747</v>
      </c>
      <c r="BC35" s="20">
        <f>-BC34*WACC!E13</f>
        <v>41.030360533126292</v>
      </c>
      <c r="BD35" s="20">
        <f>-BD34*WACC!F13</f>
        <v>-561.38121770407463</v>
      </c>
      <c r="BE35" s="20">
        <f>-BE34*WACC!G13</f>
        <v>-271.87141379791103</v>
      </c>
      <c r="BF35" s="20">
        <f>-BF34*WACC!H13</f>
        <v>-182.07214297478345</v>
      </c>
      <c r="BG35" s="20">
        <f>-BG34*WACC!I13</f>
        <v>-854.3598404655495</v>
      </c>
      <c r="BH35" s="20">
        <f>-BH34*WACC!J13</f>
        <v>-317.279195525923</v>
      </c>
      <c r="BI35" s="20">
        <f>-BI34*WACC!K13</f>
        <v>-17.245931850119874</v>
      </c>
      <c r="BJ35" s="20">
        <f>-BJ34*WACC!L13</f>
        <v>-871.96856825837358</v>
      </c>
      <c r="BK35" s="20">
        <f>-BK34*WACC!M13</f>
        <v>-747.31845522626054</v>
      </c>
      <c r="BL35" s="20">
        <f>-BL34*WACC!N13</f>
        <v>-341.64372899493395</v>
      </c>
      <c r="BM35" s="20">
        <f>-BM34*WACC!O13</f>
        <v>-360.04957362642409</v>
      </c>
      <c r="BN35" s="20">
        <f>-BN34*WACC!P13</f>
        <v>-484.30723543927917</v>
      </c>
      <c r="BO35" s="20">
        <f>-BO34*WACC!Q13</f>
        <v>-326.14128460937422</v>
      </c>
      <c r="BP35" s="20">
        <f>-BP34*WACC!R13</f>
        <v>-629.4347739310258</v>
      </c>
    </row>
    <row r="36" spans="1:68" x14ac:dyDescent="0.35">
      <c r="A36" s="24" t="s">
        <v>48</v>
      </c>
      <c r="B36" s="20">
        <f t="shared" ref="B36:I36" si="69">B34+B35</f>
        <v>3634.5882434767077</v>
      </c>
      <c r="C36" s="20">
        <f t="shared" si="69"/>
        <v>5009.5524709588226</v>
      </c>
      <c r="D36" s="20">
        <f t="shared" si="69"/>
        <v>-346.15135464417813</v>
      </c>
      <c r="E36" s="20">
        <f t="shared" si="69"/>
        <v>8041.2781881187766</v>
      </c>
      <c r="F36" s="20">
        <f t="shared" si="69"/>
        <v>4780.9662416266383</v>
      </c>
      <c r="G36" s="20">
        <f t="shared" si="69"/>
        <v>3708.6506335637328</v>
      </c>
      <c r="H36" s="20">
        <f t="shared" si="69"/>
        <v>13666.985617540862</v>
      </c>
      <c r="I36" s="20">
        <f t="shared" si="69"/>
        <v>6018.1130402200542</v>
      </c>
      <c r="J36" s="20">
        <f t="shared" ref="J36:K36" si="70">J34+J35</f>
        <v>1391.7043403417608</v>
      </c>
      <c r="K36" s="20">
        <f t="shared" si="70"/>
        <v>15617.653233264835</v>
      </c>
      <c r="L36" s="20">
        <f t="shared" ref="L36:N36" si="71">L34+L35</f>
        <v>12624.554428372317</v>
      </c>
      <c r="M36" s="20">
        <f t="shared" si="71"/>
        <v>5500.3843365081229</v>
      </c>
      <c r="N36" s="20">
        <f t="shared" si="71"/>
        <v>6410.6116315191357</v>
      </c>
      <c r="O36" s="20">
        <f t="shared" ref="O36:P36" si="72">O34+O35</f>
        <v>8001.3462309761671</v>
      </c>
      <c r="P36" s="20">
        <f t="shared" si="72"/>
        <v>2401.7812179452571</v>
      </c>
      <c r="Q36" s="20">
        <f t="shared" ref="Q36" si="73">Q34+Q35</f>
        <v>4586.7070694320464</v>
      </c>
      <c r="R36" s="19"/>
      <c r="S36" s="20">
        <f t="shared" ref="S36:Z36" si="74">S34+S35</f>
        <v>66.362957239378957</v>
      </c>
      <c r="T36" s="20">
        <f t="shared" si="74"/>
        <v>83.563199613531879</v>
      </c>
      <c r="U36" s="20">
        <f t="shared" si="74"/>
        <v>-6.0921024526037266</v>
      </c>
      <c r="V36" s="20">
        <f t="shared" si="74"/>
        <v>108.04717169298409</v>
      </c>
      <c r="W36" s="20">
        <f t="shared" si="74"/>
        <v>66.715921455671221</v>
      </c>
      <c r="X36" s="20">
        <f t="shared" si="74"/>
        <v>71.136920633008813</v>
      </c>
      <c r="Y36" s="20">
        <f t="shared" si="74"/>
        <v>233.8265455309209</v>
      </c>
      <c r="Z36" s="20">
        <f t="shared" si="74"/>
        <v>103.79358105104032</v>
      </c>
      <c r="AA36" s="20">
        <f t="shared" ref="AA36:AB36" si="75">AA34+AA35</f>
        <v>21.968547853977761</v>
      </c>
      <c r="AB36" s="20">
        <f t="shared" si="75"/>
        <v>224.17503786231512</v>
      </c>
      <c r="AC36" s="20">
        <f t="shared" ref="AC36:AE36" si="76">AC34+AC35</f>
        <v>177.68902485258911</v>
      </c>
      <c r="AD36" s="20">
        <f t="shared" si="76"/>
        <v>75.333353607612864</v>
      </c>
      <c r="AE36" s="20">
        <f t="shared" si="76"/>
        <v>93.526772054986139</v>
      </c>
      <c r="AF36" s="20">
        <f t="shared" ref="AF36:AG36" si="77">AF34+AF35</f>
        <v>114.34214379216637</v>
      </c>
      <c r="AG36" s="20">
        <f t="shared" si="77"/>
        <v>33.448671264016028</v>
      </c>
      <c r="AH36" s="20">
        <f t="shared" ref="AH36" si="78">AH34+AH35</f>
        <v>62.467276452227068</v>
      </c>
      <c r="AI36" s="19"/>
      <c r="AJ36" s="20">
        <f t="shared" ref="AJ36:AQ36" si="79">AJ34+AJ35</f>
        <v>1408.6214211200599</v>
      </c>
      <c r="AK36" s="20">
        <f t="shared" si="79"/>
        <v>3712.8029206483948</v>
      </c>
      <c r="AL36" s="20">
        <f t="shared" si="79"/>
        <v>-276.38364857922022</v>
      </c>
      <c r="AM36" s="20">
        <f t="shared" si="79"/>
        <v>5609.0092672643177</v>
      </c>
      <c r="AN36" s="20">
        <f t="shared" si="79"/>
        <v>3416.029414423193</v>
      </c>
      <c r="AO36" s="20">
        <f t="shared" si="79"/>
        <v>2925.9782014793323</v>
      </c>
      <c r="AP36" s="20">
        <f t="shared" si="79"/>
        <v>10184.877844709667</v>
      </c>
      <c r="AQ36" s="20">
        <f t="shared" si="79"/>
        <v>4201.2479826405615</v>
      </c>
      <c r="AR36" s="20">
        <f t="shared" ref="AR36:AS36" si="80">AR34+AR35</f>
        <v>973.70029259234718</v>
      </c>
      <c r="AS36" s="20">
        <f t="shared" si="80"/>
        <v>11146.649016117921</v>
      </c>
      <c r="AT36" s="20">
        <f t="shared" ref="AT36:AV36" si="81">AT34+AT35</f>
        <v>9404.0583443573141</v>
      </c>
      <c r="AU36" s="20">
        <f t="shared" si="81"/>
        <v>4141.9822815899861</v>
      </c>
      <c r="AV36" s="20">
        <f t="shared" si="81"/>
        <v>5356.3091045288211</v>
      </c>
      <c r="AW36" s="20">
        <f t="shared" ref="AW36:AX36" si="82">AW34+AW35</f>
        <v>6195.778398882966</v>
      </c>
      <c r="AX36" s="20">
        <f t="shared" si="82"/>
        <v>1929.4521760362986</v>
      </c>
      <c r="AY36" s="20">
        <f t="shared" ref="AY36" si="83">AY34+AY35</f>
        <v>3648.888084491251</v>
      </c>
      <c r="AZ36" s="19"/>
      <c r="BA36" s="20">
        <f t="shared" ref="BA36:BH36" si="84">BA34+BA35</f>
        <v>171.10397079021979</v>
      </c>
      <c r="BB36" s="20">
        <f t="shared" si="84"/>
        <v>640.3583883935662</v>
      </c>
      <c r="BC36" s="20">
        <f t="shared" si="84"/>
        <v>-61.545540799689427</v>
      </c>
      <c r="BD36" s="20">
        <f t="shared" si="84"/>
        <v>842.07182655611189</v>
      </c>
      <c r="BE36" s="20">
        <f t="shared" si="84"/>
        <v>407.80712069686649</v>
      </c>
      <c r="BF36" s="20">
        <f t="shared" si="84"/>
        <v>273.10821446217517</v>
      </c>
      <c r="BG36" s="20">
        <f t="shared" si="84"/>
        <v>1281.5397606983242</v>
      </c>
      <c r="BH36" s="20">
        <f t="shared" si="84"/>
        <v>475.91879328888444</v>
      </c>
      <c r="BI36" s="20">
        <f t="shared" ref="BI36:BJ36" si="85">BI34+BI35</f>
        <v>25.868897775179811</v>
      </c>
      <c r="BJ36" s="20">
        <f t="shared" si="85"/>
        <v>1307.9528523875601</v>
      </c>
      <c r="BK36" s="20">
        <f t="shared" ref="BK36:BM36" si="86">BK34+BK35</f>
        <v>1120.9776828393906</v>
      </c>
      <c r="BL36" s="20">
        <f t="shared" si="86"/>
        <v>512.46559349240079</v>
      </c>
      <c r="BM36" s="20">
        <f t="shared" si="86"/>
        <v>540.07436043963617</v>
      </c>
      <c r="BN36" s="20">
        <f t="shared" ref="BN36:BO36" si="87">BN34+BN35</f>
        <v>726.46085315891878</v>
      </c>
      <c r="BO36" s="20">
        <f t="shared" si="87"/>
        <v>231.36518480835957</v>
      </c>
      <c r="BP36" s="20">
        <f t="shared" ref="BP36" si="88">BP34+BP35</f>
        <v>446.5221045835483</v>
      </c>
    </row>
    <row r="37" spans="1:68" x14ac:dyDescent="0.35">
      <c r="A37" s="23" t="s">
        <v>81</v>
      </c>
      <c r="B37" s="20">
        <f t="shared" ref="B37:I37" si="89">B31-B32+B33+B36</f>
        <v>228828.56026364194</v>
      </c>
      <c r="C37" s="20">
        <f t="shared" si="89"/>
        <v>237053.70884758924</v>
      </c>
      <c r="D37" s="20">
        <f t="shared" si="89"/>
        <v>188904.12336242636</v>
      </c>
      <c r="E37" s="20">
        <f t="shared" si="89"/>
        <v>290336.71704045049</v>
      </c>
      <c r="F37" s="20">
        <f t="shared" si="89"/>
        <v>297440.12352452142</v>
      </c>
      <c r="G37" s="20">
        <f t="shared" si="89"/>
        <v>310033.63618384924</v>
      </c>
      <c r="H37" s="20">
        <f t="shared" si="89"/>
        <v>397299.71772800782</v>
      </c>
      <c r="I37" s="20">
        <f t="shared" si="89"/>
        <v>353427.94555715052</v>
      </c>
      <c r="J37" s="20">
        <f t="shared" ref="J37:K37" si="90">J31-J32+J33+J36</f>
        <v>324521.36080571619</v>
      </c>
      <c r="K37" s="20">
        <f t="shared" si="90"/>
        <v>435313.33226532512</v>
      </c>
      <c r="L37" s="20">
        <f t="shared" ref="L37:N37" si="91">L31-L32+L33+L36</f>
        <v>396897.43495622335</v>
      </c>
      <c r="M37" s="20">
        <f t="shared" si="91"/>
        <v>365891.982392921</v>
      </c>
      <c r="N37" s="20">
        <f t="shared" si="91"/>
        <v>337920.51061141572</v>
      </c>
      <c r="O37" s="20">
        <f t="shared" ref="O37:P37" si="92">O31-O32+O33+O36</f>
        <v>346747.36275881244</v>
      </c>
      <c r="P37" s="20">
        <f t="shared" si="92"/>
        <v>322757.73211951426</v>
      </c>
      <c r="Q37" s="20">
        <f t="shared" ref="Q37" si="93">Q31-Q32+Q33+Q36</f>
        <v>321822.4461351374</v>
      </c>
      <c r="R37" s="19"/>
      <c r="S37" s="20">
        <f t="shared" ref="S37:Z37" si="94">S31-S32+S33+S36</f>
        <v>4306.645931420212</v>
      </c>
      <c r="T37" s="20">
        <f t="shared" si="94"/>
        <v>4336.8495498001876</v>
      </c>
      <c r="U37" s="20">
        <f t="shared" si="94"/>
        <v>3714.7012848385007</v>
      </c>
      <c r="V37" s="20">
        <f t="shared" si="94"/>
        <v>4404.8233400088666</v>
      </c>
      <c r="W37" s="20">
        <f t="shared" si="94"/>
        <v>4678.2986258422088</v>
      </c>
      <c r="X37" s="20">
        <f t="shared" si="94"/>
        <v>6398.3253590508475</v>
      </c>
      <c r="Y37" s="20">
        <f t="shared" si="94"/>
        <v>7331.482914709426</v>
      </c>
      <c r="Z37" s="20">
        <f t="shared" si="94"/>
        <v>6397.3037039057681</v>
      </c>
      <c r="AA37" s="20">
        <f t="shared" ref="AA37:AB37" si="95">AA31-AA32+AA33+AA36</f>
        <v>5490.6256065584557</v>
      </c>
      <c r="AB37" s="20">
        <f t="shared" si="95"/>
        <v>6690.8866563362135</v>
      </c>
      <c r="AC37" s="20">
        <f t="shared" ref="AC37:AE37" si="96">AC31-AC32+AC33+AC36</f>
        <v>6055.0672791559045</v>
      </c>
      <c r="AD37" s="20">
        <f t="shared" si="96"/>
        <v>5674.9655623043263</v>
      </c>
      <c r="AE37" s="20">
        <f t="shared" si="96"/>
        <v>5766.2014256153052</v>
      </c>
      <c r="AF37" s="20">
        <f t="shared" ref="AF37:AG37" si="97">AF31-AF32+AF33+AF36</f>
        <v>5830.100685587081</v>
      </c>
      <c r="AG37" s="20">
        <f t="shared" si="97"/>
        <v>5413.2989810805448</v>
      </c>
      <c r="AH37" s="20">
        <f t="shared" ref="AH37" si="98">AH31-AH32+AH33+AH36</f>
        <v>5359.7895843658616</v>
      </c>
      <c r="AI37" s="19"/>
      <c r="AJ37" s="20">
        <f t="shared" ref="AJ37:AQ37" si="99">AJ31-AJ32+AJ33+AJ36</f>
        <v>129565.16189269729</v>
      </c>
      <c r="AK37" s="20">
        <f t="shared" si="99"/>
        <v>159341.16400291485</v>
      </c>
      <c r="AL37" s="20">
        <f t="shared" si="99"/>
        <v>170968.60203921638</v>
      </c>
      <c r="AM37" s="20">
        <f t="shared" si="99"/>
        <v>230565.89857033853</v>
      </c>
      <c r="AN37" s="20">
        <f t="shared" si="99"/>
        <v>245564.79676880746</v>
      </c>
      <c r="AO37" s="20">
        <f t="shared" si="99"/>
        <v>281645.49981093593</v>
      </c>
      <c r="AP37" s="20">
        <f t="shared" si="99"/>
        <v>338216.89339724195</v>
      </c>
      <c r="AQ37" s="20">
        <f t="shared" si="99"/>
        <v>269944.34571102977</v>
      </c>
      <c r="AR37" s="20">
        <f t="shared" ref="AR37:AS37" si="100">AR31-AR32+AR33+AR36</f>
        <v>254712.82546796006</v>
      </c>
      <c r="AS37" s="20">
        <f t="shared" si="100"/>
        <v>344009.7568140935</v>
      </c>
      <c r="AT37" s="20">
        <f t="shared" ref="AT37:AV37" si="101">AT31-AT32+AT33+AT36</f>
        <v>332406.38573135179</v>
      </c>
      <c r="AU37" s="20">
        <f t="shared" si="101"/>
        <v>311486.65377492172</v>
      </c>
      <c r="AV37" s="20">
        <f t="shared" si="101"/>
        <v>299243.09376773442</v>
      </c>
      <c r="AW37" s="20">
        <f t="shared" ref="AW37:AX37" si="102">AW31-AW32+AW33+AW36</f>
        <v>320241.09902044828</v>
      </c>
      <c r="AX37" s="20">
        <f t="shared" si="102"/>
        <v>314163.42978412489</v>
      </c>
      <c r="AY37" s="20">
        <f t="shared" ref="AY37" si="103">AY31-AY32+AY33+AY36</f>
        <v>316052.29126994772</v>
      </c>
      <c r="AZ37" s="19"/>
      <c r="BA37" s="20">
        <f t="shared" ref="BA37:BH37" si="104">BA31-BA32+BA33+BA36</f>
        <v>20421.635820676674</v>
      </c>
      <c r="BB37" s="20">
        <f t="shared" si="104"/>
        <v>26865.890990461878</v>
      </c>
      <c r="BC37" s="20">
        <f t="shared" si="104"/>
        <v>61127.517167624414</v>
      </c>
      <c r="BD37" s="20">
        <f t="shared" si="104"/>
        <v>69685.661832452388</v>
      </c>
      <c r="BE37" s="20">
        <f t="shared" si="104"/>
        <v>54747.3305079778</v>
      </c>
      <c r="BF37" s="20">
        <f t="shared" si="104"/>
        <v>58362.61058308441</v>
      </c>
      <c r="BG37" s="20">
        <f t="shared" si="104"/>
        <v>65259.40362158585</v>
      </c>
      <c r="BH37" s="20">
        <f t="shared" si="104"/>
        <v>48687.455250077335</v>
      </c>
      <c r="BI37" s="20">
        <f t="shared" ref="BI37:BJ37" si="105">BI31-BI32+BI33+BI36</f>
        <v>50303.506051394201</v>
      </c>
      <c r="BJ37" s="20">
        <f t="shared" si="105"/>
        <v>62673.231485182812</v>
      </c>
      <c r="BK37" s="20">
        <f t="shared" ref="BK37:BM37" si="106">BK31-BK32+BK33+BK36</f>
        <v>65068.136669547945</v>
      </c>
      <c r="BL37" s="20">
        <f t="shared" si="106"/>
        <v>58042.661215766399</v>
      </c>
      <c r="BM37" s="20">
        <f t="shared" si="106"/>
        <v>42954.196870386688</v>
      </c>
      <c r="BN37" s="20">
        <f t="shared" ref="BN37:BO37" si="107">BN31-BN32+BN33+BN36</f>
        <v>49757.935612687812</v>
      </c>
      <c r="BO37" s="20">
        <f t="shared" si="107"/>
        <v>53131.845376352459</v>
      </c>
      <c r="BP37" s="20">
        <f t="shared" ref="BP37" si="108">BP31-BP32+BP33+BP36</f>
        <v>56932.277003671552</v>
      </c>
    </row>
    <row r="38" spans="1:68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9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</row>
    <row r="39" spans="1:68" x14ac:dyDescent="0.35">
      <c r="A39" s="21"/>
    </row>
    <row r="40" spans="1:68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68" x14ac:dyDescent="0.35">
      <c r="A41" s="21" t="s">
        <v>58</v>
      </c>
      <c r="B41" s="17">
        <f>B33</f>
        <v>69935.624686353811</v>
      </c>
      <c r="C41" s="17">
        <f t="shared" ref="C41:I41" si="109">C33</f>
        <v>70147.234744122543</v>
      </c>
      <c r="D41" s="17">
        <f t="shared" si="109"/>
        <v>73854.322271740937</v>
      </c>
      <c r="E41" s="17">
        <f t="shared" si="109"/>
        <v>78599.559117488025</v>
      </c>
      <c r="F41" s="17">
        <f t="shared" si="109"/>
        <v>83637.816861014537</v>
      </c>
      <c r="G41" s="17">
        <f t="shared" si="109"/>
        <v>79271.381335704398</v>
      </c>
      <c r="H41" s="17">
        <f t="shared" si="109"/>
        <v>86293.071618348316</v>
      </c>
      <c r="I41" s="17">
        <f t="shared" si="109"/>
        <v>92784.097487121428</v>
      </c>
      <c r="J41" s="17">
        <f t="shared" ref="J41:K41" si="110">J33</f>
        <v>100367.58217556287</v>
      </c>
      <c r="K41" s="17">
        <f t="shared" si="110"/>
        <v>116559.97311420439</v>
      </c>
      <c r="L41" s="17">
        <f t="shared" ref="L41" si="111">L33</f>
        <v>117792.38248584022</v>
      </c>
      <c r="M41" s="17">
        <f>M33</f>
        <v>122078.51264876036</v>
      </c>
      <c r="N41" s="17">
        <f>N33</f>
        <v>100727.62546409691</v>
      </c>
      <c r="O41" s="17">
        <f>O33</f>
        <v>106234.91508665447</v>
      </c>
      <c r="P41" s="17">
        <f>P33</f>
        <v>105870.59957567001</v>
      </c>
      <c r="Q41" s="17">
        <f>Q33</f>
        <v>110573.11434254033</v>
      </c>
      <c r="S41" s="17">
        <f>S33</f>
        <v>1307.1721172550317</v>
      </c>
      <c r="T41" s="17">
        <f t="shared" ref="T41:Z41" si="112">T33</f>
        <v>1277.9618637329713</v>
      </c>
      <c r="U41" s="17">
        <f t="shared" si="112"/>
        <v>1299.8016382445014</v>
      </c>
      <c r="V41" s="17">
        <f t="shared" si="112"/>
        <v>1056.1082281058182</v>
      </c>
      <c r="W41" s="17">
        <f t="shared" si="112"/>
        <v>1167.1226564705419</v>
      </c>
      <c r="X41" s="17">
        <f t="shared" si="112"/>
        <v>1520.5319992970533</v>
      </c>
      <c r="Y41" s="17">
        <f t="shared" si="112"/>
        <v>1476.3760937798768</v>
      </c>
      <c r="Z41" s="17">
        <f t="shared" si="112"/>
        <v>1600.2347710014153</v>
      </c>
      <c r="AA41" s="17">
        <f t="shared" ref="AA41:AB41" si="113">AA33</f>
        <v>1584.3379718643846</v>
      </c>
      <c r="AB41" s="17">
        <f t="shared" si="113"/>
        <v>1673.0962069545765</v>
      </c>
      <c r="AC41" s="17">
        <f t="shared" ref="AC41" si="114">AC33</f>
        <v>1657.9130533061279</v>
      </c>
      <c r="AD41" s="17">
        <f>AD33</f>
        <v>1671.9893008601816</v>
      </c>
      <c r="AE41" s="17">
        <f>AE33</f>
        <v>1469.5523934255477</v>
      </c>
      <c r="AF41" s="17">
        <f>AF33</f>
        <v>1518.1355219401401</v>
      </c>
      <c r="AG41" s="17">
        <f>AG33</f>
        <v>1474.4185920316297</v>
      </c>
      <c r="AH41" s="17">
        <f>AH33</f>
        <v>1505.9172511477748</v>
      </c>
      <c r="AJ41" s="17">
        <f>AJ33</f>
        <v>40680.567956480161</v>
      </c>
      <c r="AK41" s="17">
        <f t="shared" ref="AK41:AQ41" si="115">AK33</f>
        <v>48309.405913599134</v>
      </c>
      <c r="AL41" s="17">
        <f t="shared" si="115"/>
        <v>58377.374614919994</v>
      </c>
      <c r="AM41" s="17">
        <f t="shared" si="115"/>
        <v>54841.821791852461</v>
      </c>
      <c r="AN41" s="17">
        <f t="shared" si="115"/>
        <v>59819.937777152685</v>
      </c>
      <c r="AO41" s="17">
        <f t="shared" si="115"/>
        <v>62616.860916479483</v>
      </c>
      <c r="AP41" s="17">
        <f t="shared" si="115"/>
        <v>64319.903998392292</v>
      </c>
      <c r="AQ41" s="17">
        <f t="shared" si="115"/>
        <v>64710.973187486481</v>
      </c>
      <c r="AR41" s="17">
        <f t="shared" ref="AR41:AS41" si="116">AR33</f>
        <v>70180.654239187541</v>
      </c>
      <c r="AS41" s="17">
        <f t="shared" si="116"/>
        <v>83200.817980359876</v>
      </c>
      <c r="AT41" s="17">
        <f t="shared" ref="AT41" si="117">AT33</f>
        <v>87694.132221717824</v>
      </c>
      <c r="AU41" s="17">
        <f>AU33</f>
        <v>91399.51751060714</v>
      </c>
      <c r="AV41" s="17">
        <f>AV33</f>
        <v>77104.264048945959</v>
      </c>
      <c r="AW41" s="17">
        <f>AW33</f>
        <v>82102.573362283059</v>
      </c>
      <c r="AX41" s="17">
        <f>AX33</f>
        <v>84824.858392094829</v>
      </c>
      <c r="AY41" s="17">
        <f>AY33</f>
        <v>87876.026938429044</v>
      </c>
      <c r="BA41" s="17">
        <f>BA33</f>
        <v>6857.6352399110028</v>
      </c>
      <c r="BB41" s="17">
        <f t="shared" ref="BB41:BH41" si="118">BB33</f>
        <v>8530.3974785453574</v>
      </c>
      <c r="BC41" s="17">
        <f t="shared" si="118"/>
        <v>10580.50147509457</v>
      </c>
      <c r="BD41" s="17">
        <f t="shared" si="118"/>
        <v>8298.5108625536996</v>
      </c>
      <c r="BE41" s="17">
        <f t="shared" si="118"/>
        <v>7277.1227053622188</v>
      </c>
      <c r="BF41" s="17">
        <f t="shared" si="118"/>
        <v>7620.2257485190376</v>
      </c>
      <c r="BG41" s="17">
        <f t="shared" si="118"/>
        <v>8294.6482894794954</v>
      </c>
      <c r="BH41" s="17">
        <f t="shared" si="118"/>
        <v>8282.2912443907153</v>
      </c>
      <c r="BI41" s="17">
        <f t="shared" ref="BI41:BJ41" si="119">BI33</f>
        <v>8887.2072892632859</v>
      </c>
      <c r="BJ41" s="17">
        <f t="shared" si="119"/>
        <v>9827.1063581410381</v>
      </c>
      <c r="BK41" s="17">
        <f t="shared" ref="BK41" si="120">BK33</f>
        <v>10516.57223913583</v>
      </c>
      <c r="BL41" s="17">
        <f>BL33</f>
        <v>11111.129539772302</v>
      </c>
      <c r="BM41" s="17">
        <f>BM33</f>
        <v>8312.792373531569</v>
      </c>
      <c r="BN41" s="17">
        <f>BN33</f>
        <v>9511.3259465941483</v>
      </c>
      <c r="BO41" s="17">
        <f>BO33</f>
        <v>9931.2154402035158</v>
      </c>
      <c r="BP41" s="17">
        <f>BP33</f>
        <v>10713.816985261659</v>
      </c>
    </row>
    <row r="42" spans="1:68" x14ac:dyDescent="0.35">
      <c r="A42" s="21" t="s">
        <v>59</v>
      </c>
      <c r="B42" s="1">
        <f>B17</f>
        <v>-75714.011184817165</v>
      </c>
      <c r="C42" s="1">
        <f t="shared" ref="C42:I42" si="121">C17</f>
        <v>-78372.321051396459</v>
      </c>
      <c r="D42" s="1">
        <f t="shared" si="121"/>
        <v>-51663.863705096286</v>
      </c>
      <c r="E42" s="1">
        <f t="shared" si="121"/>
        <v>-63316.420421534611</v>
      </c>
      <c r="F42" s="1">
        <f t="shared" si="121"/>
        <v>-71405.895920968745</v>
      </c>
      <c r="G42" s="1">
        <f t="shared" si="121"/>
        <v>-75400.042591737511</v>
      </c>
      <c r="H42" s="1">
        <f t="shared" si="121"/>
        <v>-83458.225538538842</v>
      </c>
      <c r="I42" s="1">
        <f t="shared" si="121"/>
        <v>-94720.583170326368</v>
      </c>
      <c r="J42" s="1">
        <f t="shared" ref="J42:K42" si="122">J17</f>
        <v>-102367.41281437072</v>
      </c>
      <c r="K42" s="1">
        <f t="shared" si="122"/>
        <v>-111435.99521522</v>
      </c>
      <c r="L42" s="1">
        <f t="shared" ref="L42" si="123">L17</f>
        <v>-113701.87687785634</v>
      </c>
      <c r="M42" s="1">
        <f>M17</f>
        <v>-113878.08831118977</v>
      </c>
      <c r="N42" s="1">
        <f>N17</f>
        <v>-111326.9420056923</v>
      </c>
      <c r="O42" s="1">
        <f>O17</f>
        <v>-114228.01018552878</v>
      </c>
      <c r="P42" s="1">
        <f>P17</f>
        <v>-117305.67446420254</v>
      </c>
      <c r="Q42" s="1">
        <f>Q17</f>
        <v>-119406.80666231853</v>
      </c>
      <c r="S42" s="1">
        <f t="shared" ref="S42:Z42" si="124">S17</f>
        <v>-1453.5002233003718</v>
      </c>
      <c r="T42" s="1">
        <f t="shared" si="124"/>
        <v>-1488.7379493310718</v>
      </c>
      <c r="U42" s="1">
        <f t="shared" si="124"/>
        <v>-1299.3367015803274</v>
      </c>
      <c r="V42" s="1">
        <f t="shared" si="124"/>
        <v>-1354.4499549892614</v>
      </c>
      <c r="W42" s="1">
        <f t="shared" si="124"/>
        <v>-1524.1073990158047</v>
      </c>
      <c r="X42" s="1">
        <f t="shared" si="124"/>
        <v>-1897.7366074054273</v>
      </c>
      <c r="Y42" s="1">
        <f t="shared" si="124"/>
        <v>-1962.0127172177511</v>
      </c>
      <c r="Z42" s="1">
        <f t="shared" si="124"/>
        <v>-1935.4128409491875</v>
      </c>
      <c r="AA42" s="1">
        <f t="shared" ref="AA42:AB42" si="125">AA17</f>
        <v>-1983.8465472939411</v>
      </c>
      <c r="AB42" s="1">
        <f t="shared" si="125"/>
        <v>-2041.9670516091899</v>
      </c>
      <c r="AC42" s="1">
        <f t="shared" ref="AC42:AE42" si="126">AC17</f>
        <v>-2069.1252133955959</v>
      </c>
      <c r="AD42" s="1">
        <f t="shared" si="126"/>
        <v>-2223.379157536277</v>
      </c>
      <c r="AE42" s="1">
        <f t="shared" si="126"/>
        <v>-2460.3444718239398</v>
      </c>
      <c r="AF42" s="1">
        <f t="shared" ref="AF42:AG42" si="127">AF17</f>
        <v>-2507.3146844678517</v>
      </c>
      <c r="AG42" s="1">
        <f t="shared" si="127"/>
        <v>-2552.0482203191964</v>
      </c>
      <c r="AH42" s="1">
        <f t="shared" ref="AH42" si="128">AH17</f>
        <v>-2603.0507044250098</v>
      </c>
      <c r="AJ42" s="1">
        <f t="shared" ref="AJ42:AQ42" si="129">AJ17</f>
        <v>-44420.40378965393</v>
      </c>
      <c r="AK42" s="1">
        <f t="shared" si="129"/>
        <v>-48599.569104919174</v>
      </c>
      <c r="AL42" s="1">
        <f t="shared" si="129"/>
        <v>-62503.877539408815</v>
      </c>
      <c r="AM42" s="1">
        <f t="shared" si="129"/>
        <v>-72174.813122816238</v>
      </c>
      <c r="AN42" s="1">
        <f t="shared" si="129"/>
        <v>-83918.370391703473</v>
      </c>
      <c r="AO42" s="1">
        <f t="shared" si="129"/>
        <v>-96326.713632190251</v>
      </c>
      <c r="AP42" s="1">
        <f t="shared" si="129"/>
        <v>-104301.43407480296</v>
      </c>
      <c r="AQ42" s="1">
        <f t="shared" si="129"/>
        <v>-89490.291216417681</v>
      </c>
      <c r="AR42" s="1">
        <f t="shared" ref="AR42:AS42" si="130">AR17</f>
        <v>-99371.559099334627</v>
      </c>
      <c r="AS42" s="1">
        <f t="shared" si="130"/>
        <v>-112832.328371066</v>
      </c>
      <c r="AT42" s="1">
        <f t="shared" ref="AT42:AV42" si="131">AT17</f>
        <v>-121543.23791352232</v>
      </c>
      <c r="AU42" s="1">
        <f t="shared" si="131"/>
        <v>-122672.58784858503</v>
      </c>
      <c r="AV42" s="1">
        <f t="shared" si="131"/>
        <v>-123296.53310182085</v>
      </c>
      <c r="AW42" s="1">
        <f t="shared" ref="AW42:AX42" si="132">AW17</f>
        <v>-140474.10863173776</v>
      </c>
      <c r="AX42" s="1">
        <f t="shared" si="132"/>
        <v>-149511.56967482565</v>
      </c>
      <c r="AY42" s="1">
        <f t="shared" ref="AY42" si="133">AY17</f>
        <v>-155156.45340922568</v>
      </c>
      <c r="BA42" s="1">
        <f t="shared" ref="BA42:BH42" si="134">BA17</f>
        <v>-6437.1676120688917</v>
      </c>
      <c r="BB42" s="1">
        <f t="shared" si="134"/>
        <v>-7395.9976389501644</v>
      </c>
      <c r="BC42" s="1">
        <f t="shared" si="134"/>
        <v>-41532.651878496901</v>
      </c>
      <c r="BD42" s="1">
        <f t="shared" si="134"/>
        <v>-45755.409461148258</v>
      </c>
      <c r="BE42" s="1">
        <f t="shared" si="134"/>
        <v>-35126.049120746786</v>
      </c>
      <c r="BF42" s="1">
        <f t="shared" si="134"/>
        <v>-36270.997618897905</v>
      </c>
      <c r="BG42" s="1">
        <f t="shared" si="134"/>
        <v>-35271.028085017868</v>
      </c>
      <c r="BH42" s="1">
        <f t="shared" si="134"/>
        <v>-25934.629000317538</v>
      </c>
      <c r="BI42" s="1">
        <f t="shared" ref="BI42:BJ42" si="135">BI17</f>
        <v>-31173.429955064352</v>
      </c>
      <c r="BJ42" s="1">
        <f t="shared" si="135"/>
        <v>-35415.995883878604</v>
      </c>
      <c r="BK42" s="1">
        <f t="shared" ref="BK42:BM42" si="136">BK17</f>
        <v>-39818.438852636908</v>
      </c>
      <c r="BL42" s="1">
        <f t="shared" si="136"/>
        <v>-35039.514956217899</v>
      </c>
      <c r="BM42" s="1">
        <f t="shared" si="136"/>
        <v>-24192.772193738376</v>
      </c>
      <c r="BN42" s="1">
        <f t="shared" ref="BN42:BO42" si="137">BN17</f>
        <v>-28884.163247612483</v>
      </c>
      <c r="BO42" s="1">
        <f t="shared" si="137"/>
        <v>-33810.649499941559</v>
      </c>
      <c r="BP42" s="1">
        <f t="shared" ref="BP42" si="138">BP17</f>
        <v>-37302.648351549185</v>
      </c>
    </row>
    <row r="43" spans="1:68" x14ac:dyDescent="0.35">
      <c r="A43" s="21" t="s">
        <v>60</v>
      </c>
      <c r="B43" s="1">
        <f t="shared" ref="B43:I43" si="139">B28</f>
        <v>62986.767484260927</v>
      </c>
      <c r="C43" s="1">
        <f t="shared" si="139"/>
        <v>60703.305991179499</v>
      </c>
      <c r="D43" s="1">
        <f t="shared" si="139"/>
        <v>65309.000466946258</v>
      </c>
      <c r="E43" s="1">
        <f t="shared" si="139"/>
        <v>103746.96978964341</v>
      </c>
      <c r="F43" s="1">
        <f t="shared" si="139"/>
        <v>115835.48717793766</v>
      </c>
      <c r="G43" s="1">
        <f t="shared" si="139"/>
        <v>134758.59762549144</v>
      </c>
      <c r="H43" s="1">
        <f t="shared" si="139"/>
        <v>151620.72269587073</v>
      </c>
      <c r="I43" s="1">
        <f t="shared" si="139"/>
        <v>132489.30356513677</v>
      </c>
      <c r="J43" s="1">
        <f t="shared" ref="J43:K43" si="140">J28</f>
        <v>114054.67503610383</v>
      </c>
      <c r="K43" s="1">
        <f t="shared" si="140"/>
        <v>120552.62375106996</v>
      </c>
      <c r="L43" s="1">
        <f t="shared" ref="L43:N43" si="141">L28</f>
        <v>95266.762101548316</v>
      </c>
      <c r="M43" s="1">
        <f t="shared" si="141"/>
        <v>99377.690674583195</v>
      </c>
      <c r="N43" s="1">
        <f t="shared" si="141"/>
        <v>90251.43407762055</v>
      </c>
      <c r="O43" s="1">
        <f t="shared" ref="O43:P43" si="142">O28</f>
        <v>81832.513981192576</v>
      </c>
      <c r="P43" s="1">
        <f t="shared" si="142"/>
        <v>80290.042674452983</v>
      </c>
      <c r="Q43" s="1">
        <f t="shared" ref="Q43" si="143">Q28</f>
        <v>55001.504492258922</v>
      </c>
      <c r="S43" s="1">
        <f t="shared" ref="S43:Z43" si="144">S28</f>
        <v>1177.2904950903694</v>
      </c>
      <c r="T43" s="1">
        <f t="shared" si="144"/>
        <v>1105.9097388830503</v>
      </c>
      <c r="U43" s="1">
        <f t="shared" si="144"/>
        <v>1149.4079586392584</v>
      </c>
      <c r="V43" s="1">
        <f t="shared" si="144"/>
        <v>1394.003091952583</v>
      </c>
      <c r="W43" s="1">
        <f t="shared" si="144"/>
        <v>1616.4245622686867</v>
      </c>
      <c r="X43" s="1">
        <f t="shared" si="144"/>
        <v>2584.8516377204219</v>
      </c>
      <c r="Y43" s="1">
        <f t="shared" si="144"/>
        <v>2594.0577396507342</v>
      </c>
      <c r="Z43" s="1">
        <f t="shared" si="144"/>
        <v>2285.0250861158775</v>
      </c>
      <c r="AA43" s="1">
        <f t="shared" ref="AA43:AB43" si="145">AA28</f>
        <v>1800.3935993224377</v>
      </c>
      <c r="AB43" s="1">
        <f t="shared" si="145"/>
        <v>1730.4065207592087</v>
      </c>
      <c r="AC43" s="1">
        <f t="shared" ref="AC43:AE43" si="146">AC28</f>
        <v>1340.8677632728322</v>
      </c>
      <c r="AD43" s="1">
        <f t="shared" si="146"/>
        <v>1361.0784727543369</v>
      </c>
      <c r="AE43" s="1">
        <f t="shared" si="146"/>
        <v>1316.7113822824042</v>
      </c>
      <c r="AF43" s="1">
        <f t="shared" ref="AF43:AG43" si="147">AF28</f>
        <v>1169.4163470001972</v>
      </c>
      <c r="AG43" s="1">
        <f t="shared" si="147"/>
        <v>1118.1681425126399</v>
      </c>
      <c r="AH43" s="1">
        <f t="shared" ref="AH43" si="148">AH28</f>
        <v>749.07643640555943</v>
      </c>
      <c r="AJ43" s="1">
        <f t="shared" ref="AJ43:AQ43" si="149">AJ28</f>
        <v>36638.515584782748</v>
      </c>
      <c r="AK43" s="1">
        <f t="shared" si="149"/>
        <v>41805.506091899275</v>
      </c>
      <c r="AL43" s="1">
        <f t="shared" si="149"/>
        <v>51622.81459921701</v>
      </c>
      <c r="AM43" s="1">
        <f t="shared" si="149"/>
        <v>72388.10105974754</v>
      </c>
      <c r="AN43" s="1">
        <f t="shared" si="149"/>
        <v>82848.547408705592</v>
      </c>
      <c r="AO43" s="1">
        <f t="shared" si="149"/>
        <v>106446.4908095983</v>
      </c>
      <c r="AP43" s="1">
        <f t="shared" si="149"/>
        <v>113012.90063119816</v>
      </c>
      <c r="AQ43" s="1">
        <f t="shared" si="149"/>
        <v>92402.814736893226</v>
      </c>
      <c r="AR43" s="1">
        <f t="shared" ref="AR43:AS43" si="150">AR28</f>
        <v>79751.166059478768</v>
      </c>
      <c r="AS43" s="1">
        <f t="shared" si="150"/>
        <v>86050.782595327153</v>
      </c>
      <c r="AT43" s="1">
        <f t="shared" ref="AT43:AV43" si="151">AT28</f>
        <v>70924.247016333058</v>
      </c>
      <c r="AU43" s="1">
        <f t="shared" si="151"/>
        <v>74403.535740222665</v>
      </c>
      <c r="AV43" s="1">
        <f t="shared" si="151"/>
        <v>69085.023814020722</v>
      </c>
      <c r="AW43" s="1">
        <f t="shared" ref="AW43:AX43" si="152">AW28</f>
        <v>63243.425921511698</v>
      </c>
      <c r="AX43" s="1">
        <f t="shared" si="152"/>
        <v>64329.393877550669</v>
      </c>
      <c r="AY43" s="1">
        <f t="shared" ref="AY43" si="153">AY28</f>
        <v>43711.472894241982</v>
      </c>
      <c r="BA43" s="1">
        <f t="shared" ref="BA43:BH43" si="154">BA28</f>
        <v>6176.2553531952726</v>
      </c>
      <c r="BB43" s="1">
        <f t="shared" si="154"/>
        <v>7381.9492707788013</v>
      </c>
      <c r="BC43" s="1">
        <f t="shared" si="154"/>
        <v>9356.2834851424359</v>
      </c>
      <c r="BD43" s="1">
        <f t="shared" si="154"/>
        <v>10953.564694548395</v>
      </c>
      <c r="BE43" s="1">
        <f t="shared" si="154"/>
        <v>10078.563566885518</v>
      </c>
      <c r="BF43" s="1">
        <f t="shared" si="154"/>
        <v>12954.119357543819</v>
      </c>
      <c r="BG43" s="1">
        <f t="shared" si="154"/>
        <v>14574.061909873417</v>
      </c>
      <c r="BH43" s="1">
        <f t="shared" si="154"/>
        <v>11826.541709318933</v>
      </c>
      <c r="BI43" s="1">
        <f t="shared" ref="BI43:BJ43" si="155">BI28</f>
        <v>10099.152708315527</v>
      </c>
      <c r="BJ43" s="1">
        <f t="shared" si="155"/>
        <v>10163.724507674533</v>
      </c>
      <c r="BK43" s="1">
        <f t="shared" ref="BK43:BM43" si="156">BK28</f>
        <v>8505.4717842211594</v>
      </c>
      <c r="BL43" s="1">
        <f t="shared" si="156"/>
        <v>9044.985644817556</v>
      </c>
      <c r="BM43" s="1">
        <f t="shared" si="156"/>
        <v>7448.2191895623064</v>
      </c>
      <c r="BN43" s="1">
        <f t="shared" ref="BN43:BO43" si="157">BN28</f>
        <v>7326.5527898193059</v>
      </c>
      <c r="BO43" s="1">
        <f t="shared" si="157"/>
        <v>7531.6255381477122</v>
      </c>
      <c r="BP43" s="1">
        <f t="shared" ref="BP43" si="158">BP28</f>
        <v>5329.2887384777168</v>
      </c>
    </row>
    <row r="44" spans="1:68" x14ac:dyDescent="0.35">
      <c r="A44" s="21" t="s">
        <v>67</v>
      </c>
      <c r="B44" s="1">
        <f>B41-B42+B43</f>
        <v>208636.40335543189</v>
      </c>
      <c r="C44" s="1">
        <f t="shared" ref="C44:I44" si="159">C41-C42+C43</f>
        <v>209222.86178669852</v>
      </c>
      <c r="D44" s="1">
        <f t="shared" si="159"/>
        <v>190827.18644378349</v>
      </c>
      <c r="E44" s="1">
        <f t="shared" si="159"/>
        <v>245662.94932866603</v>
      </c>
      <c r="F44" s="1">
        <f t="shared" si="159"/>
        <v>270879.19995992095</v>
      </c>
      <c r="G44" s="1">
        <f t="shared" si="159"/>
        <v>289430.02155293338</v>
      </c>
      <c r="H44" s="1">
        <f t="shared" si="159"/>
        <v>321372.01985275792</v>
      </c>
      <c r="I44" s="1">
        <f t="shared" si="159"/>
        <v>319993.98422258452</v>
      </c>
      <c r="J44" s="1">
        <f t="shared" ref="J44:K44" si="160">J41-J42+J43</f>
        <v>316789.67002603743</v>
      </c>
      <c r="K44" s="1">
        <f t="shared" si="160"/>
        <v>348548.59208049433</v>
      </c>
      <c r="L44" s="1">
        <f t="shared" ref="L44" si="161">L41-L42+L43</f>
        <v>326761.02146524488</v>
      </c>
      <c r="M44" s="1">
        <f>M41-M42+M43</f>
        <v>335334.29163453332</v>
      </c>
      <c r="N44" s="1">
        <f>N41-N42+N43</f>
        <v>302306.00154740975</v>
      </c>
      <c r="O44" s="1">
        <f>O41-O42+O43</f>
        <v>302295.43925337587</v>
      </c>
      <c r="P44" s="1">
        <f>P41-P42+P43</f>
        <v>303466.31671432557</v>
      </c>
      <c r="Q44" s="1">
        <f>Q41-Q42+Q43</f>
        <v>284981.4254971178</v>
      </c>
      <c r="S44" s="1">
        <f t="shared" ref="S44:Z44" si="162">S41-S42+S43</f>
        <v>3937.9628356457729</v>
      </c>
      <c r="T44" s="1">
        <f t="shared" si="162"/>
        <v>3872.6095519470937</v>
      </c>
      <c r="U44" s="1">
        <f t="shared" si="162"/>
        <v>3748.5462984640872</v>
      </c>
      <c r="V44" s="1">
        <f t="shared" si="162"/>
        <v>3804.5612750476625</v>
      </c>
      <c r="W44" s="1">
        <f t="shared" si="162"/>
        <v>4307.6546177550335</v>
      </c>
      <c r="X44" s="1">
        <f t="shared" si="162"/>
        <v>6003.120244422902</v>
      </c>
      <c r="Y44" s="1">
        <f t="shared" si="162"/>
        <v>6032.4465506483621</v>
      </c>
      <c r="Z44" s="1">
        <f t="shared" si="162"/>
        <v>5820.6726980664807</v>
      </c>
      <c r="AA44" s="1">
        <f t="shared" ref="AA44:AB44" si="163">AA41-AA42+AA43</f>
        <v>5368.5781184807638</v>
      </c>
      <c r="AB44" s="1">
        <f t="shared" si="163"/>
        <v>5445.4697793229752</v>
      </c>
      <c r="AC44" s="1">
        <f t="shared" ref="AC44:AE44" si="164">AC41-AC42+AC43</f>
        <v>5067.9060299745561</v>
      </c>
      <c r="AD44" s="1">
        <f t="shared" si="164"/>
        <v>5256.4469311507955</v>
      </c>
      <c r="AE44" s="1">
        <f t="shared" si="164"/>
        <v>5246.6082475318917</v>
      </c>
      <c r="AF44" s="1">
        <f t="shared" ref="AF44:AG44" si="165">AF41-AF42+AF43</f>
        <v>5194.8665534081883</v>
      </c>
      <c r="AG44" s="1">
        <f t="shared" si="165"/>
        <v>5144.6349548634662</v>
      </c>
      <c r="AH44" s="1">
        <f t="shared" ref="AH44" si="166">AH41-AH42+AH43</f>
        <v>4858.0443919783438</v>
      </c>
      <c r="AJ44" s="1">
        <f t="shared" ref="AJ44:AQ44" si="167">AJ41-AJ42+AJ43</f>
        <v>121739.48733091683</v>
      </c>
      <c r="AK44" s="1">
        <f t="shared" si="167"/>
        <v>138714.48111041758</v>
      </c>
      <c r="AL44" s="1">
        <f t="shared" si="167"/>
        <v>172504.06675354581</v>
      </c>
      <c r="AM44" s="1">
        <f t="shared" si="167"/>
        <v>199404.73597441625</v>
      </c>
      <c r="AN44" s="1">
        <f t="shared" si="167"/>
        <v>226586.85557756177</v>
      </c>
      <c r="AO44" s="1">
        <f t="shared" si="167"/>
        <v>265390.06535826804</v>
      </c>
      <c r="AP44" s="1">
        <f t="shared" si="167"/>
        <v>281634.23870439338</v>
      </c>
      <c r="AQ44" s="1">
        <f t="shared" si="167"/>
        <v>246604.07914079737</v>
      </c>
      <c r="AR44" s="1">
        <f t="shared" ref="AR44:AS44" si="168">AR41-AR42+AR43</f>
        <v>249303.37939800095</v>
      </c>
      <c r="AS44" s="1">
        <f t="shared" si="168"/>
        <v>282083.92894675303</v>
      </c>
      <c r="AT44" s="1">
        <f t="shared" ref="AT44:AV44" si="169">AT41-AT42+AT43</f>
        <v>280161.61715157318</v>
      </c>
      <c r="AU44" s="1">
        <f t="shared" si="169"/>
        <v>288475.64109941485</v>
      </c>
      <c r="AV44" s="1">
        <f t="shared" si="169"/>
        <v>269485.82096478756</v>
      </c>
      <c r="AW44" s="1">
        <f t="shared" ref="AW44:AX44" si="170">AW41-AW42+AW43</f>
        <v>285820.10791553254</v>
      </c>
      <c r="AX44" s="1">
        <f t="shared" si="170"/>
        <v>298665.82194447116</v>
      </c>
      <c r="AY44" s="1">
        <f t="shared" ref="AY44" si="171">AY41-AY42+AY43</f>
        <v>286743.9532418967</v>
      </c>
      <c r="BA44" s="1">
        <f t="shared" ref="BA44:BH44" si="172">BA41-BA42+BA43</f>
        <v>19471.058205175166</v>
      </c>
      <c r="BB44" s="1">
        <f t="shared" si="172"/>
        <v>23308.344388274323</v>
      </c>
      <c r="BC44" s="1">
        <f t="shared" si="172"/>
        <v>61469.436838733905</v>
      </c>
      <c r="BD44" s="1">
        <f t="shared" si="172"/>
        <v>65007.485018250351</v>
      </c>
      <c r="BE44" s="1">
        <f t="shared" si="172"/>
        <v>52481.735392994524</v>
      </c>
      <c r="BF44" s="1">
        <f t="shared" si="172"/>
        <v>56845.342724960763</v>
      </c>
      <c r="BG44" s="1">
        <f t="shared" si="172"/>
        <v>58139.738284370782</v>
      </c>
      <c r="BH44" s="1">
        <f t="shared" si="172"/>
        <v>46043.461954027181</v>
      </c>
      <c r="BI44" s="1">
        <f t="shared" ref="BI44:BJ44" si="173">BI41-BI42+BI43</f>
        <v>50159.789952643157</v>
      </c>
      <c r="BJ44" s="1">
        <f t="shared" si="173"/>
        <v>55406.82674969417</v>
      </c>
      <c r="BK44" s="1">
        <f t="shared" ref="BK44:BM44" si="174">BK41-BK42+BK43</f>
        <v>58840.482875993897</v>
      </c>
      <c r="BL44" s="1">
        <f t="shared" si="174"/>
        <v>55195.630140807756</v>
      </c>
      <c r="BM44" s="1">
        <f t="shared" si="174"/>
        <v>39953.78375683225</v>
      </c>
      <c r="BN44" s="1">
        <f t="shared" ref="BN44:BO44" si="175">BN41-BN42+BN43</f>
        <v>45722.041984025935</v>
      </c>
      <c r="BO44" s="1">
        <f t="shared" si="175"/>
        <v>51273.490478292784</v>
      </c>
      <c r="BP44" s="1">
        <f t="shared" ref="BP44" si="176">BP41-BP42+BP43</f>
        <v>53345.754075288554</v>
      </c>
    </row>
    <row r="45" spans="1:68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</row>
    <row r="46" spans="1:68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</row>
    <row r="47" spans="1:68" x14ac:dyDescent="0.35">
      <c r="A47" s="21" t="s">
        <v>73</v>
      </c>
      <c r="B47" s="1">
        <f t="shared" ref="B47:I47" si="177">B37-B44</f>
        <v>20192.156908210047</v>
      </c>
      <c r="C47" s="1">
        <f t="shared" si="177"/>
        <v>27830.847060890723</v>
      </c>
      <c r="D47" s="1">
        <f t="shared" si="177"/>
        <v>-1923.0630813571333</v>
      </c>
      <c r="E47" s="1">
        <f t="shared" si="177"/>
        <v>44673.767711784458</v>
      </c>
      <c r="F47" s="1">
        <f t="shared" si="177"/>
        <v>26560.923564600467</v>
      </c>
      <c r="G47" s="1">
        <f t="shared" si="177"/>
        <v>20603.614630915865</v>
      </c>
      <c r="H47" s="1">
        <f t="shared" si="177"/>
        <v>75927.697875249898</v>
      </c>
      <c r="I47" s="1">
        <f t="shared" si="177"/>
        <v>33433.961334566004</v>
      </c>
      <c r="J47" s="1">
        <f t="shared" ref="J47:K47" si="178">J37-J44</f>
        <v>7731.6907796787564</v>
      </c>
      <c r="K47" s="1">
        <f t="shared" si="178"/>
        <v>86764.740184830793</v>
      </c>
      <c r="L47" s="1">
        <f t="shared" ref="L47:N47" si="179">L37-L44</f>
        <v>70136.413490978477</v>
      </c>
      <c r="M47" s="1">
        <f t="shared" si="179"/>
        <v>30557.690758387675</v>
      </c>
      <c r="N47" s="1">
        <f t="shared" si="179"/>
        <v>35614.509064005979</v>
      </c>
      <c r="O47" s="1">
        <f t="shared" ref="O47:P47" si="180">O37-O44</f>
        <v>44451.923505436571</v>
      </c>
      <c r="P47" s="1">
        <f t="shared" si="180"/>
        <v>19291.415405188687</v>
      </c>
      <c r="Q47" s="1">
        <f t="shared" ref="Q47" si="181">Q37-Q44</f>
        <v>36841.020638019603</v>
      </c>
      <c r="S47" s="1">
        <f t="shared" ref="S47:Z47" si="182">S37-S44</f>
        <v>368.68309577443915</v>
      </c>
      <c r="T47" s="1">
        <f t="shared" si="182"/>
        <v>464.23999785309388</v>
      </c>
      <c r="U47" s="1">
        <f t="shared" si="182"/>
        <v>-33.845013625586489</v>
      </c>
      <c r="V47" s="1">
        <f t="shared" si="182"/>
        <v>600.26206496120403</v>
      </c>
      <c r="W47" s="1">
        <f t="shared" si="182"/>
        <v>370.64400808717528</v>
      </c>
      <c r="X47" s="1">
        <f t="shared" si="182"/>
        <v>395.20511462794548</v>
      </c>
      <c r="Y47" s="1">
        <f t="shared" si="182"/>
        <v>1299.036364061064</v>
      </c>
      <c r="Z47" s="1">
        <f t="shared" si="182"/>
        <v>576.63100583928735</v>
      </c>
      <c r="AA47" s="1">
        <f t="shared" ref="AA47:AB47" si="183">AA37-AA44</f>
        <v>122.04748807769192</v>
      </c>
      <c r="AB47" s="1">
        <f t="shared" si="183"/>
        <v>1245.4168770132383</v>
      </c>
      <c r="AC47" s="1">
        <f t="shared" ref="AC47:AE47" si="184">AC37-AC44</f>
        <v>987.16124918134847</v>
      </c>
      <c r="AD47" s="1">
        <f t="shared" si="184"/>
        <v>418.51863115353081</v>
      </c>
      <c r="AE47" s="1">
        <f t="shared" si="184"/>
        <v>519.59317808341348</v>
      </c>
      <c r="AF47" s="1">
        <f t="shared" ref="AF47:AG47" si="185">AF37-AF44</f>
        <v>635.23413217889265</v>
      </c>
      <c r="AG47" s="1">
        <f t="shared" si="185"/>
        <v>268.66402621707857</v>
      </c>
      <c r="AH47" s="1">
        <f t="shared" ref="AH47" si="186">AH37-AH44</f>
        <v>501.74519238751782</v>
      </c>
      <c r="AJ47" s="1">
        <f t="shared" ref="AJ47:AQ47" si="187">AJ37-AJ44</f>
        <v>7825.6745617804554</v>
      </c>
      <c r="AK47" s="1">
        <f t="shared" si="187"/>
        <v>20626.68289249728</v>
      </c>
      <c r="AL47" s="1">
        <f t="shared" si="187"/>
        <v>-1535.4647143294278</v>
      </c>
      <c r="AM47" s="1">
        <f t="shared" si="187"/>
        <v>31161.162595922273</v>
      </c>
      <c r="AN47" s="1">
        <f t="shared" si="187"/>
        <v>18977.941191245685</v>
      </c>
      <c r="AO47" s="1">
        <f t="shared" si="187"/>
        <v>16255.434452667891</v>
      </c>
      <c r="AP47" s="1">
        <f t="shared" si="187"/>
        <v>56582.654692848562</v>
      </c>
      <c r="AQ47" s="1">
        <f t="shared" si="187"/>
        <v>23340.266570232401</v>
      </c>
      <c r="AR47" s="1">
        <f t="shared" ref="AR47:AS47" si="188">AR37-AR44</f>
        <v>5409.4460699591145</v>
      </c>
      <c r="AS47" s="1">
        <f t="shared" si="188"/>
        <v>61925.827867340471</v>
      </c>
      <c r="AT47" s="1">
        <f t="shared" ref="AT47:AV47" si="189">AT37-AT44</f>
        <v>52244.768579778611</v>
      </c>
      <c r="AU47" s="1">
        <f t="shared" si="189"/>
        <v>23011.012675506878</v>
      </c>
      <c r="AV47" s="1">
        <f t="shared" si="189"/>
        <v>29757.272802946856</v>
      </c>
      <c r="AW47" s="1">
        <f t="shared" ref="AW47:AX47" si="190">AW37-AW44</f>
        <v>34420.991104915738</v>
      </c>
      <c r="AX47" s="1">
        <f t="shared" si="190"/>
        <v>15497.607839653734</v>
      </c>
      <c r="AY47" s="1">
        <f t="shared" ref="AY47" si="191">AY37-AY44</f>
        <v>29308.338028051017</v>
      </c>
      <c r="BA47" s="1">
        <f t="shared" ref="BA47:BH47" si="192">BA37-BA44</f>
        <v>950.57761550150826</v>
      </c>
      <c r="BB47" s="1">
        <f t="shared" si="192"/>
        <v>3557.5466021875545</v>
      </c>
      <c r="BC47" s="1">
        <f t="shared" si="192"/>
        <v>-341.9196711094919</v>
      </c>
      <c r="BD47" s="1">
        <f t="shared" si="192"/>
        <v>4678.1768142020373</v>
      </c>
      <c r="BE47" s="1">
        <f t="shared" si="192"/>
        <v>2265.5951149832763</v>
      </c>
      <c r="BF47" s="1">
        <f t="shared" si="192"/>
        <v>1517.2678581236469</v>
      </c>
      <c r="BG47" s="1">
        <f t="shared" si="192"/>
        <v>7119.6653372150686</v>
      </c>
      <c r="BH47" s="1">
        <f t="shared" si="192"/>
        <v>2643.9932960501537</v>
      </c>
      <c r="BI47" s="1">
        <f t="shared" ref="BI47:BJ47" si="193">BI37-BI44</f>
        <v>143.71609875104332</v>
      </c>
      <c r="BJ47" s="1">
        <f t="shared" si="193"/>
        <v>7266.4047354886425</v>
      </c>
      <c r="BK47" s="1">
        <f t="shared" ref="BK47:BM47" si="194">BK37-BK44</f>
        <v>6227.6537935540473</v>
      </c>
      <c r="BL47" s="1">
        <f t="shared" si="194"/>
        <v>2847.0310749586424</v>
      </c>
      <c r="BM47" s="1">
        <f t="shared" si="194"/>
        <v>3000.4131135544376</v>
      </c>
      <c r="BN47" s="1">
        <f t="shared" ref="BN47:BO47" si="195">BN37-BN44</f>
        <v>4035.8936286618773</v>
      </c>
      <c r="BO47" s="1">
        <f t="shared" si="195"/>
        <v>1858.3548980596752</v>
      </c>
      <c r="BP47" s="1">
        <f t="shared" ref="BP47" si="196">BP37-BP44</f>
        <v>3586.5229283829976</v>
      </c>
    </row>
    <row r="48" spans="1:68" x14ac:dyDescent="0.3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N48" s="1">
        <f>N47*WACC!O12</f>
        <v>10684.352719198569</v>
      </c>
      <c r="O48" s="1">
        <f>O47*WACC!P12</f>
        <v>13335.577051626946</v>
      </c>
      <c r="P48" s="1">
        <f>P47*WACC!Q12</f>
        <v>5787.4246215548592</v>
      </c>
      <c r="Q48" s="1">
        <f>Q47*WACC!R12</f>
        <v>11052.306191402546</v>
      </c>
      <c r="S48" s="1">
        <f>S47*WACC!C12</f>
        <v>110.60492873229836</v>
      </c>
      <c r="T48" s="1">
        <f>T47*WACC!D12</f>
        <v>139.27199935588612</v>
      </c>
      <c r="U48" s="1">
        <f>U47*WACC!E12</f>
        <v>-10.153504087672882</v>
      </c>
      <c r="V48" s="1">
        <f>V47*WACC!F12</f>
        <v>180.07861948830686</v>
      </c>
      <c r="W48" s="1">
        <f>W47*WACC!G12</f>
        <v>111.19320242611903</v>
      </c>
      <c r="X48" s="1">
        <f>X47*WACC!H12</f>
        <v>118.56153438834785</v>
      </c>
      <c r="Y48" s="1">
        <f>Y47*WACC!I12</f>
        <v>389.71090921820155</v>
      </c>
      <c r="Z48" s="1">
        <f>Z47*WACC!J12</f>
        <v>172.98930175173399</v>
      </c>
      <c r="AA48" s="1">
        <f>AA47*WACC!K12</f>
        <v>36.614246423296528</v>
      </c>
      <c r="AB48" s="1">
        <f>AB47*WACC!L12</f>
        <v>373.62506310385868</v>
      </c>
      <c r="AC48" s="1">
        <f>AC47*WACC!M12</f>
        <v>296.14837475431517</v>
      </c>
      <c r="AD48" s="1">
        <f>AD47*WACC!N12</f>
        <v>125.55558934602135</v>
      </c>
      <c r="AE48" s="1">
        <f>AE47*WACC!O12</f>
        <v>155.87795342497699</v>
      </c>
      <c r="AF48" s="1">
        <f>AF47*WACC!P12</f>
        <v>190.57023965361029</v>
      </c>
      <c r="AG48" s="1">
        <f>AG47*WACC!Q12</f>
        <v>80.599207865099245</v>
      </c>
      <c r="AH48" s="1">
        <f>AH47*WACC!R12</f>
        <v>150.52355771620992</v>
      </c>
      <c r="AJ48" s="1">
        <f>AJ47*WACC!C12</f>
        <v>2347.7023685334279</v>
      </c>
      <c r="AK48" s="1">
        <f>AK47*WACC!D12</f>
        <v>6188.004867747316</v>
      </c>
      <c r="AL48" s="1">
        <f>AL47*WACC!E12</f>
        <v>-460.6394142986893</v>
      </c>
      <c r="AM48" s="1">
        <f>AM47*WACC!F12</f>
        <v>9348.3487787738595</v>
      </c>
      <c r="AN48" s="1">
        <f>AN47*WACC!G12</f>
        <v>5693.3823573719874</v>
      </c>
      <c r="AO48" s="1">
        <f>AO47*WACC!H12</f>
        <v>4876.6303357988954</v>
      </c>
      <c r="AP48" s="1">
        <f>AP47*WACC!I12</f>
        <v>16974.796407849444</v>
      </c>
      <c r="AQ48" s="1">
        <f>AQ47*WACC!J12</f>
        <v>7002.0799710676065</v>
      </c>
      <c r="AR48" s="1">
        <f>AR47*WACC!K12</f>
        <v>1622.8338209872445</v>
      </c>
      <c r="AS48" s="1">
        <f>AS47*WACC!L12</f>
        <v>18577.748360196532</v>
      </c>
      <c r="AT48" s="1">
        <f>AT47*WACC!M12</f>
        <v>15673.430573928852</v>
      </c>
      <c r="AU48" s="1">
        <f>AU47*WACC!N12</f>
        <v>6903.3038026499798</v>
      </c>
      <c r="AV48" s="1">
        <f>AV47*WACC!O12</f>
        <v>8927.1818408813615</v>
      </c>
      <c r="AW48" s="1">
        <f>AW47*WACC!P12</f>
        <v>10326.297331471606</v>
      </c>
      <c r="AX48" s="1">
        <f>AX47*WACC!Q12</f>
        <v>4649.2823518947171</v>
      </c>
      <c r="AY48" s="1">
        <f>AY47*WACC!R12</f>
        <v>8792.5014084126506</v>
      </c>
      <c r="BA48" s="1">
        <f>BA47*WACC!C12</f>
        <v>285.17328465036638</v>
      </c>
      <c r="BB48" s="1">
        <f>BB47*WACC!D12</f>
        <v>1067.2639806559441</v>
      </c>
      <c r="BC48" s="1">
        <f>BC47*WACC!E12</f>
        <v>-102.57590133281661</v>
      </c>
      <c r="BD48" s="1">
        <f>BD47*WACC!F12</f>
        <v>1403.4530442601877</v>
      </c>
      <c r="BE48" s="1">
        <f>BE47*WACC!G12</f>
        <v>679.67853449477775</v>
      </c>
      <c r="BF48" s="1">
        <f>BF47*WACC!H12</f>
        <v>455.18035743695668</v>
      </c>
      <c r="BG48" s="1">
        <f>BG47*WACC!I12</f>
        <v>2135.899601163876</v>
      </c>
      <c r="BH48" s="1">
        <f>BH47*WACC!J12</f>
        <v>793.19798881480676</v>
      </c>
      <c r="BI48" s="1">
        <f>BI47*WACC!K12</f>
        <v>43.114829625299983</v>
      </c>
      <c r="BJ48" s="1">
        <f>BJ47*WACC!L12</f>
        <v>2179.9214206459346</v>
      </c>
      <c r="BK48" s="1">
        <f>BK47*WACC!M12</f>
        <v>1868.2961380656502</v>
      </c>
      <c r="BL48" s="1">
        <f>BL47*WACC!N12</f>
        <v>854.10932248733491</v>
      </c>
      <c r="BM48" s="1">
        <f>BM47*WACC!O12</f>
        <v>900.12393406605963</v>
      </c>
      <c r="BN48" s="1">
        <f>BN47*WACC!P12</f>
        <v>1210.7680885981977</v>
      </c>
      <c r="BO48" s="1">
        <f>BO47*WACC!Q12</f>
        <v>557.50646941773425</v>
      </c>
      <c r="BP48" s="1">
        <f>BP47*WACC!R12</f>
        <v>1075.9568785145746</v>
      </c>
    </row>
    <row r="49" spans="1:68" x14ac:dyDescent="0.3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N49" s="1">
        <f>N48*WACC!O13</f>
        <v>4273.7410876794274</v>
      </c>
      <c r="O49" s="1">
        <f>O48*WACC!P13</f>
        <v>5334.2308206507787</v>
      </c>
      <c r="P49" s="1">
        <f>P48*WACC!Q13</f>
        <v>3385.6434036095925</v>
      </c>
      <c r="Q49" s="1">
        <f>Q48*WACC!R13</f>
        <v>6465.5991219704893</v>
      </c>
      <c r="S49" s="1">
        <f>S48*WACC!C13</f>
        <v>44.241971492919347</v>
      </c>
      <c r="T49" s="1">
        <f>T48*WACC!D13</f>
        <v>55.708799742354451</v>
      </c>
      <c r="U49" s="1">
        <f>U48*WACC!E13</f>
        <v>-4.0614016350691529</v>
      </c>
      <c r="V49" s="1">
        <f>V48*WACC!F13</f>
        <v>72.031447795322748</v>
      </c>
      <c r="W49" s="1">
        <f>W48*WACC!G13</f>
        <v>44.477280970447616</v>
      </c>
      <c r="X49" s="1">
        <f>X48*WACC!H13</f>
        <v>47.424613755339145</v>
      </c>
      <c r="Y49" s="1">
        <f>Y48*WACC!I13</f>
        <v>155.88436368728063</v>
      </c>
      <c r="Z49" s="1">
        <f>Z48*WACC!J13</f>
        <v>69.195720700693599</v>
      </c>
      <c r="AA49" s="1">
        <f>AA48*WACC!K13</f>
        <v>14.645698569318611</v>
      </c>
      <c r="AB49" s="1">
        <f>AB48*WACC!L13</f>
        <v>149.45002524154347</v>
      </c>
      <c r="AC49" s="1">
        <f>AC48*WACC!M13</f>
        <v>118.45934990172607</v>
      </c>
      <c r="AD49" s="1">
        <f>AD48*WACC!N13</f>
        <v>50.222235738408543</v>
      </c>
      <c r="AE49" s="1">
        <f>AE48*WACC!O13</f>
        <v>62.351181369990798</v>
      </c>
      <c r="AF49" s="1">
        <f>AF48*WACC!P13</f>
        <v>76.228095861444118</v>
      </c>
      <c r="AG49" s="1">
        <f>AG48*WACC!Q13</f>
        <v>47.150536601083054</v>
      </c>
      <c r="AH49" s="1">
        <f>AH48*WACC!R13</f>
        <v>88.056281263982797</v>
      </c>
      <c r="AJ49" s="1">
        <f>AJ48*WACC!C13</f>
        <v>939.08094741337118</v>
      </c>
      <c r="AK49" s="1">
        <f>AK48*WACC!D13</f>
        <v>2475.2019470989267</v>
      </c>
      <c r="AL49" s="1">
        <f>AL48*WACC!E13</f>
        <v>-184.25576571947573</v>
      </c>
      <c r="AM49" s="1">
        <f>AM48*WACC!F13</f>
        <v>3739.3395115095441</v>
      </c>
      <c r="AN49" s="1">
        <f>AN48*WACC!G13</f>
        <v>2277.3529429487949</v>
      </c>
      <c r="AO49" s="1">
        <f>AO48*WACC!H13</f>
        <v>1950.6521343195582</v>
      </c>
      <c r="AP49" s="1">
        <f>AP48*WACC!I13</f>
        <v>6789.9185631397777</v>
      </c>
      <c r="AQ49" s="1">
        <f>AQ48*WACC!J13</f>
        <v>2800.8319884270427</v>
      </c>
      <c r="AR49" s="1">
        <f>AR48*WACC!K13</f>
        <v>649.13352839489789</v>
      </c>
      <c r="AS49" s="1">
        <f>AS48*WACC!L13</f>
        <v>7431.0993440786133</v>
      </c>
      <c r="AT49" s="1">
        <f>AT48*WACC!M13</f>
        <v>6269.3722295715415</v>
      </c>
      <c r="AU49" s="1">
        <f>AU48*WACC!N13</f>
        <v>2761.3215210599919</v>
      </c>
      <c r="AV49" s="1">
        <f>AV48*WACC!O13</f>
        <v>3570.872736352545</v>
      </c>
      <c r="AW49" s="1">
        <f>AW48*WACC!P13</f>
        <v>4130.5189325886422</v>
      </c>
      <c r="AX49" s="1">
        <f>AX48*WACC!Q13</f>
        <v>2719.8301758584093</v>
      </c>
      <c r="AY49" s="1">
        <f>AY48*WACC!R13</f>
        <v>5143.6133239214005</v>
      </c>
      <c r="BA49" s="1">
        <f>BA48*WACC!C13</f>
        <v>114.06931386014656</v>
      </c>
      <c r="BB49" s="1">
        <f>BB48*WACC!D13</f>
        <v>426.9055922623777</v>
      </c>
      <c r="BC49" s="1">
        <f>BC48*WACC!E13</f>
        <v>-41.030360533126647</v>
      </c>
      <c r="BD49" s="1">
        <f>BD48*WACC!F13</f>
        <v>561.38121770407508</v>
      </c>
      <c r="BE49" s="1">
        <f>BE48*WACC!G13</f>
        <v>271.87141379791109</v>
      </c>
      <c r="BF49" s="1">
        <f>BF48*WACC!H13</f>
        <v>182.07214297478268</v>
      </c>
      <c r="BG49" s="1">
        <f>BG48*WACC!I13</f>
        <v>854.35984046555041</v>
      </c>
      <c r="BH49" s="1">
        <f>BH48*WACC!J13</f>
        <v>317.27919552592272</v>
      </c>
      <c r="BI49" s="1">
        <f>BI48*WACC!K13</f>
        <v>17.245931850119995</v>
      </c>
      <c r="BJ49" s="1">
        <f>BJ48*WACC!L13</f>
        <v>871.96856825837392</v>
      </c>
      <c r="BK49" s="1">
        <f>BK48*WACC!M13</f>
        <v>747.31845522626008</v>
      </c>
      <c r="BL49" s="1">
        <f>BL48*WACC!N13</f>
        <v>341.64372899493401</v>
      </c>
      <c r="BM49" s="1">
        <f>BM48*WACC!O13</f>
        <v>360.04957362642386</v>
      </c>
      <c r="BN49" s="1">
        <f>BN48*WACC!P13</f>
        <v>484.30723543927911</v>
      </c>
      <c r="BO49" s="1">
        <f>BO48*WACC!Q13</f>
        <v>326.14128460937451</v>
      </c>
      <c r="BP49" s="1">
        <f>BP48*WACC!R13</f>
        <v>629.43477393102603</v>
      </c>
    </row>
    <row r="50" spans="1:68" x14ac:dyDescent="0.3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20">
        <f>(N27+N28+N41-N32-N44)*WACC!O12/(1-(1-WACC!O13)*WACC!O12)</f>
        <v>10684.352719198559</v>
      </c>
      <c r="O50" s="20">
        <f>(O27+O28+O41-O32-O44)*WACC!P12/(1-(1-WACC!P13)*WACC!P12)</f>
        <v>13335.577051626946</v>
      </c>
      <c r="P50" s="20">
        <f>(P27+P28+P41-P32-P44)*WACC!Q12/(1-(1-WACC!Q13)*WACC!Q12)</f>
        <v>5787.4246215548364</v>
      </c>
      <c r="Q50" s="20">
        <f>(Q27+Q28+Q41-Q32-Q44)*WACC!R12/(1-(1-WACC!R13)*WACC!R12)</f>
        <v>11052.30619140252</v>
      </c>
      <c r="R50" s="19"/>
      <c r="S50" s="20">
        <f>(S27+S28+S41-S32-S44)*WACC!C12/(1-(1-WACC!C13)*WACC!C12)</f>
        <v>110.60492873229826</v>
      </c>
      <c r="T50" s="20">
        <f>(T27+T28+T41-T32-T44)*WACC!D12/(1-(1-WACC!D13)*WACC!D12)</f>
        <v>139.27199935588646</v>
      </c>
      <c r="U50" s="20">
        <f>(U27+U28+U41-U32-U44)*WACC!E12/(1-(1-WACC!E13)*WACC!E12)</f>
        <v>-10.153504087672879</v>
      </c>
      <c r="V50" s="20">
        <f>(V27+V28+V41-V32-V44)*WACC!F12/(1-(1-WACC!F13)*WACC!F12)</f>
        <v>180.07861948830683</v>
      </c>
      <c r="W50" s="20">
        <f>(W27+W28+W41-W32-W44)*WACC!G12/(1-(1-WACC!G13)*WACC!G12)</f>
        <v>111.1932024261187</v>
      </c>
      <c r="X50" s="20">
        <f>(X27+X28+X41-X32-X44)*WACC!H12/(1-(1-WACC!H13)*WACC!H12)</f>
        <v>118.56153438834802</v>
      </c>
      <c r="Y50" s="20">
        <f>(Y27+Y28+Y41-Y32-Y44)*WACC!I12/(1-(1-WACC!I13)*WACC!I12)</f>
        <v>389.71090921820149</v>
      </c>
      <c r="Z50" s="20">
        <f>(Z27+Z28+Z41-Z32-Z44)*WACC!J12/(1-(1-WACC!J13)*WACC!J12)</f>
        <v>172.98930175173388</v>
      </c>
      <c r="AA50" s="20">
        <f>(AA27+AA28+AA41-AA32-AA44)*WACC!K12/(1-(1-WACC!K13)*WACC!K12)</f>
        <v>36.614246423296265</v>
      </c>
      <c r="AB50" s="20">
        <f>(AB27+AB28+AB41-AB32-AB44)*WACC!L12/(1-(1-WACC!L13)*WACC!L12)</f>
        <v>373.62506310385857</v>
      </c>
      <c r="AC50" s="20">
        <f>(AC27+AC28+AC41-AC32-AC44)*WACC!M12/(1-(1-WACC!M13)*WACC!M12)</f>
        <v>296.14837475431523</v>
      </c>
      <c r="AD50" s="20">
        <f>(AD27+AD28+AD41-AD32-AD44)*WACC!N12/(1-(1-WACC!N13)*WACC!N12)</f>
        <v>125.55558934602145</v>
      </c>
      <c r="AE50" s="20">
        <f>(AE27+AE28+AE41-AE32-AE44)*WACC!O12/(1-(1-WACC!O13)*WACC!O12)</f>
        <v>155.87795342497691</v>
      </c>
      <c r="AF50" s="20">
        <f>(AF27+AF28+AF41-AF32-AF44)*WACC!P12/(1-(1-WACC!P13)*WACC!P12)</f>
        <v>190.57023965361063</v>
      </c>
      <c r="AG50" s="20">
        <f>(AG27+AG28+AG41-AG32-AG44)*WACC!Q12/(1-(1-WACC!Q13)*WACC!Q12)</f>
        <v>80.599207865098847</v>
      </c>
      <c r="AH50" s="20">
        <f>(AH27+AH28+AH41-AH32-AH44)*WACC!R12/(1-(1-WACC!R13)*WACC!R12)</f>
        <v>150.52355771620978</v>
      </c>
      <c r="AI50" s="19"/>
      <c r="AJ50" s="20">
        <f>(AJ27+AJ28+AJ41-AJ32-AJ44)*WACC!C12/(1-(1-WACC!C13)*WACC!C12)</f>
        <v>2347.7023685334334</v>
      </c>
      <c r="AK50" s="20">
        <f>(AK27+AK28+AK41-AK32-AK44)*WACC!D12/(1-(1-WACC!D13)*WACC!D12)</f>
        <v>6188.0048677473251</v>
      </c>
      <c r="AL50" s="20">
        <f>(AL27+AL28+AL41-AL32-AL44)*WACC!E12/(1-(1-WACC!E13)*WACC!E12)</f>
        <v>-460.63941429870033</v>
      </c>
      <c r="AM50" s="20">
        <f>(AM27+AM28+AM41-AM32-AM44)*WACC!F12/(1-(1-WACC!F13)*WACC!F12)</f>
        <v>9348.3487787738632</v>
      </c>
      <c r="AN50" s="20">
        <f>(AN27+AN28+AN41-AN32-AN44)*WACC!G12/(1-(1-WACC!G13)*WACC!G12)</f>
        <v>5693.3823573719883</v>
      </c>
      <c r="AO50" s="20">
        <f>(AO27+AO28+AO41-AO32-AO44)*WACC!H12/(1-(1-WACC!H13)*WACC!H12)</f>
        <v>4876.6303357988872</v>
      </c>
      <c r="AP50" s="20">
        <f>(AP27+AP28+AP41-AP32-AP44)*WACC!I12/(1-(1-WACC!I13)*WACC!I12)</f>
        <v>16974.796407849444</v>
      </c>
      <c r="AQ50" s="20">
        <f>(AQ27+AQ28+AQ41-AQ32-AQ44)*WACC!J12/(1-(1-WACC!J13)*WACC!J12)</f>
        <v>7002.0799710676029</v>
      </c>
      <c r="AR50" s="20">
        <f>(AR27+AR28+AR41-AR32-AR44)*WACC!K12/(1-(1-WACC!K13)*WACC!K12)</f>
        <v>1622.8338209872454</v>
      </c>
      <c r="AS50" s="20">
        <f>(AS27+AS28+AS41-AS32-AS44)*WACC!L12/(1-(1-WACC!L13)*WACC!L12)</f>
        <v>18577.748360196536</v>
      </c>
      <c r="AT50" s="20">
        <f>(AT27+AT28+AT41-AT32-AT44)*WACC!M12/(1-(1-WACC!M13)*WACC!M12)</f>
        <v>15673.430573928857</v>
      </c>
      <c r="AU50" s="20">
        <f>(AU27+AU28+AU41-AU32-AU44)*WACC!N12/(1-(1-WACC!N13)*WACC!N12)</f>
        <v>6903.3038026499762</v>
      </c>
      <c r="AV50" s="20">
        <f>(AV27+AV28+AV41-AV32-AV44)*WACC!O12/(1-(1-WACC!O13)*WACC!O12)</f>
        <v>8927.1818408813688</v>
      </c>
      <c r="AW50" s="20">
        <f>(AW27+AW28+AW41-AW32-AW44)*WACC!P12/(1-(1-WACC!P13)*WACC!P12)</f>
        <v>10326.297331471611</v>
      </c>
      <c r="AX50" s="20">
        <f>(AX27+AX28+AX41-AX32-AX44)*WACC!Q12/(1-(1-WACC!Q13)*WACC!Q12)</f>
        <v>4649.2823518946952</v>
      </c>
      <c r="AY50" s="20">
        <f>(AY27+AY28+AY41-AY32-AY44)*WACC!R12/(1-(1-WACC!R13)*WACC!R12)</f>
        <v>8792.5014084126524</v>
      </c>
      <c r="AZ50" s="19"/>
      <c r="BA50" s="20">
        <f>(BA27+BA28+BA41-BA32-BA44)*WACC!C12/(1-(1-WACC!C13)*WACC!C12)</f>
        <v>285.17328465036633</v>
      </c>
      <c r="BB50" s="20">
        <f>(BB27+BB28+BB41-BB32-BB44)*WACC!D12/(1-(1-WACC!D13)*WACC!D12)</f>
        <v>1067.2639806559437</v>
      </c>
      <c r="BC50" s="20">
        <f>(BC27+BC28+BC41-BC32-BC44)*WACC!E12/(1-(1-WACC!E13)*WACC!E12)</f>
        <v>-102.57590133281572</v>
      </c>
      <c r="BD50" s="20">
        <f>(BD27+BD28+BD41-BD32-BD44)*WACC!F12/(1-(1-WACC!F13)*WACC!F12)</f>
        <v>1403.4530442601865</v>
      </c>
      <c r="BE50" s="20">
        <f>(BE27+BE28+BE41-BE32-BE44)*WACC!G12/(1-(1-WACC!G13)*WACC!G12)</f>
        <v>679.67853449477752</v>
      </c>
      <c r="BF50" s="20">
        <f>(BF27+BF28+BF41-BF32-BF44)*WACC!H12/(1-(1-WACC!H13)*WACC!H12)</f>
        <v>455.18035743695862</v>
      </c>
      <c r="BG50" s="20">
        <f>(BG27+BG28+BG41-BG32-BG44)*WACC!I12/(1-(1-WACC!I13)*WACC!I12)</f>
        <v>2135.8996011638737</v>
      </c>
      <c r="BH50" s="20">
        <f>(BH27+BH28+BH41-BH32-BH44)*WACC!J12/(1-(1-WACC!J13)*WACC!J12)</f>
        <v>793.19798881480745</v>
      </c>
      <c r="BI50" s="20">
        <f>(BI27+BI28+BI41-BI32-BI44)*WACC!K12/(1-(1-WACC!K13)*WACC!K12)</f>
        <v>43.114829625299684</v>
      </c>
      <c r="BJ50" s="20">
        <f>(BJ27+BJ28+BJ41-BJ32-BJ44)*WACC!L12/(1-(1-WACC!L13)*WACC!L12)</f>
        <v>2179.9214206459337</v>
      </c>
      <c r="BK50" s="20">
        <f>(BK27+BK28+BK41-BK32-BK44)*WACC!M12/(1-(1-WACC!M13)*WACC!M12)</f>
        <v>1868.2961380656511</v>
      </c>
      <c r="BL50" s="20">
        <f>(BL27+BL28+BL41-BL32-BL44)*WACC!N12/(1-(1-WACC!N13)*WACC!N12)</f>
        <v>854.10932248733479</v>
      </c>
      <c r="BM50" s="20">
        <f>(BM27+BM28+BM41-BM32-BM44)*WACC!O12/(1-(1-WACC!O13)*WACC!O12)</f>
        <v>900.1239340660602</v>
      </c>
      <c r="BN50" s="20">
        <f>(BN27+BN28+BN41-BN32-BN44)*WACC!P12/(1-(1-WACC!P13)*WACC!P12)</f>
        <v>1210.7680885981979</v>
      </c>
      <c r="BO50" s="20">
        <f>(BO27+BO28+BO41-BO32-BO44)*WACC!Q12/(1-(1-WACC!Q13)*WACC!Q12)</f>
        <v>557.5064694177338</v>
      </c>
      <c r="BP50" s="20">
        <f>(BP27+BP28+BP41-BP32-BP44)*WACC!R12/(1-(1-WACC!R13)*WACC!R12)</f>
        <v>1075.9568785145741</v>
      </c>
    </row>
    <row r="51" spans="1:68" x14ac:dyDescent="0.35">
      <c r="A51" s="21" t="s">
        <v>77</v>
      </c>
      <c r="B51" s="1">
        <f t="shared" ref="B51:I51" si="197">B48-B49</f>
        <v>3634.5882434767113</v>
      </c>
      <c r="C51" s="1">
        <f t="shared" si="197"/>
        <v>5009.5524709588171</v>
      </c>
      <c r="D51" s="1">
        <f t="shared" si="197"/>
        <v>-346.15135464417949</v>
      </c>
      <c r="E51" s="1">
        <f t="shared" si="197"/>
        <v>8041.2781881187748</v>
      </c>
      <c r="F51" s="1">
        <f t="shared" si="197"/>
        <v>4780.9662416266401</v>
      </c>
      <c r="G51" s="1">
        <f t="shared" si="197"/>
        <v>3708.6506335637359</v>
      </c>
      <c r="H51" s="1">
        <f t="shared" si="197"/>
        <v>13666.985617540857</v>
      </c>
      <c r="I51" s="1">
        <f t="shared" si="197"/>
        <v>6018.1130402200633</v>
      </c>
      <c r="J51" s="1">
        <f t="shared" ref="J51:K51" si="198">J48-J49</f>
        <v>1391.7043403417561</v>
      </c>
      <c r="K51" s="1">
        <f t="shared" si="198"/>
        <v>15617.653233264828</v>
      </c>
      <c r="L51" s="1">
        <f t="shared" ref="L51:N51" si="199">L48-L49</f>
        <v>12624.554428372316</v>
      </c>
      <c r="M51" s="1">
        <f t="shared" si="199"/>
        <v>5500.3843365081211</v>
      </c>
      <c r="N51" s="1">
        <f t="shared" si="199"/>
        <v>6410.6116315191412</v>
      </c>
      <c r="O51" s="1">
        <f t="shared" ref="O51:P51" si="200">O48-O49</f>
        <v>8001.3462309761671</v>
      </c>
      <c r="P51" s="1">
        <f t="shared" si="200"/>
        <v>2401.7812179452667</v>
      </c>
      <c r="Q51" s="1">
        <f t="shared" ref="Q51" si="201">Q48-Q49</f>
        <v>4586.7070694320564</v>
      </c>
      <c r="S51" s="1">
        <f t="shared" ref="S51:Z51" si="202">S48-S49</f>
        <v>66.362957239379014</v>
      </c>
      <c r="T51" s="1">
        <f t="shared" si="202"/>
        <v>83.56319961353168</v>
      </c>
      <c r="U51" s="1">
        <f t="shared" si="202"/>
        <v>-6.0921024526037293</v>
      </c>
      <c r="V51" s="1">
        <f t="shared" si="202"/>
        <v>108.04717169298411</v>
      </c>
      <c r="W51" s="1">
        <f t="shared" si="202"/>
        <v>66.715921455671406</v>
      </c>
      <c r="X51" s="1">
        <f t="shared" si="202"/>
        <v>71.136920633008714</v>
      </c>
      <c r="Y51" s="1">
        <f t="shared" si="202"/>
        <v>233.82654553092092</v>
      </c>
      <c r="Z51" s="1">
        <f t="shared" si="202"/>
        <v>103.79358105104039</v>
      </c>
      <c r="AA51" s="1">
        <f t="shared" ref="AA51:AB51" si="203">AA48-AA49</f>
        <v>21.968547853977917</v>
      </c>
      <c r="AB51" s="1">
        <f t="shared" si="203"/>
        <v>224.17503786231521</v>
      </c>
      <c r="AC51" s="1">
        <f t="shared" ref="AC51:AE51" si="204">AC48-AC49</f>
        <v>177.68902485258911</v>
      </c>
      <c r="AD51" s="1">
        <f t="shared" si="204"/>
        <v>75.333353607612807</v>
      </c>
      <c r="AE51" s="1">
        <f t="shared" si="204"/>
        <v>93.526772054986196</v>
      </c>
      <c r="AF51" s="1">
        <f t="shared" ref="AF51:AG51" si="205">AF48-AF49</f>
        <v>114.34214379216617</v>
      </c>
      <c r="AG51" s="1">
        <f t="shared" si="205"/>
        <v>33.448671264016191</v>
      </c>
      <c r="AH51" s="1">
        <f t="shared" ref="AH51" si="206">AH48-AH49</f>
        <v>62.467276452227125</v>
      </c>
      <c r="AJ51" s="1">
        <f t="shared" ref="AJ51:AQ51" si="207">AJ48-AJ49</f>
        <v>1408.6214211200568</v>
      </c>
      <c r="AK51" s="1">
        <f t="shared" si="207"/>
        <v>3712.8029206483893</v>
      </c>
      <c r="AL51" s="1">
        <f t="shared" si="207"/>
        <v>-276.38364857921357</v>
      </c>
      <c r="AM51" s="1">
        <f t="shared" si="207"/>
        <v>5609.009267264315</v>
      </c>
      <c r="AN51" s="1">
        <f t="shared" si="207"/>
        <v>3416.0294144231925</v>
      </c>
      <c r="AO51" s="1">
        <f t="shared" si="207"/>
        <v>2925.9782014793373</v>
      </c>
      <c r="AP51" s="1">
        <f t="shared" si="207"/>
        <v>10184.877844709667</v>
      </c>
      <c r="AQ51" s="1">
        <f t="shared" si="207"/>
        <v>4201.2479826405634</v>
      </c>
      <c r="AR51" s="1">
        <f t="shared" ref="AR51:AS51" si="208">AR48-AR49</f>
        <v>973.70029259234661</v>
      </c>
      <c r="AS51" s="1">
        <f t="shared" si="208"/>
        <v>11146.649016117919</v>
      </c>
      <c r="AT51" s="1">
        <f t="shared" ref="AT51:AV51" si="209">AT48-AT49</f>
        <v>9404.0583443573105</v>
      </c>
      <c r="AU51" s="1">
        <f t="shared" si="209"/>
        <v>4141.9822815899879</v>
      </c>
      <c r="AV51" s="1">
        <f t="shared" si="209"/>
        <v>5356.3091045288165</v>
      </c>
      <c r="AW51" s="1">
        <f t="shared" ref="AW51:AX51" si="210">AW48-AW49</f>
        <v>6195.7783988829633</v>
      </c>
      <c r="AX51" s="1">
        <f t="shared" si="210"/>
        <v>1929.4521760363077</v>
      </c>
      <c r="AY51" s="1">
        <f t="shared" ref="AY51" si="211">AY48-AY49</f>
        <v>3648.8880844912501</v>
      </c>
      <c r="BA51" s="1">
        <f t="shared" ref="BA51:BH51" si="212">BA48-BA49</f>
        <v>171.10397079021982</v>
      </c>
      <c r="BB51" s="1">
        <f t="shared" si="212"/>
        <v>640.35838839356643</v>
      </c>
      <c r="BC51" s="1">
        <f t="shared" si="212"/>
        <v>-61.545540799689967</v>
      </c>
      <c r="BD51" s="1">
        <f t="shared" si="212"/>
        <v>842.07182655611257</v>
      </c>
      <c r="BE51" s="1">
        <f t="shared" si="212"/>
        <v>407.80712069686666</v>
      </c>
      <c r="BF51" s="1">
        <f t="shared" si="212"/>
        <v>273.10821446217403</v>
      </c>
      <c r="BG51" s="1">
        <f t="shared" si="212"/>
        <v>1281.5397606983256</v>
      </c>
      <c r="BH51" s="1">
        <f t="shared" si="212"/>
        <v>475.91879328888405</v>
      </c>
      <c r="BI51" s="1">
        <f t="shared" ref="BI51:BJ51" si="213">BI48-BI49</f>
        <v>25.868897775179988</v>
      </c>
      <c r="BJ51" s="1">
        <f t="shared" si="213"/>
        <v>1307.9528523875606</v>
      </c>
      <c r="BK51" s="1">
        <f t="shared" ref="BK51:BM51" si="214">BK48-BK49</f>
        <v>1120.9776828393901</v>
      </c>
      <c r="BL51" s="1">
        <f t="shared" si="214"/>
        <v>512.4655934924009</v>
      </c>
      <c r="BM51" s="1">
        <f t="shared" si="214"/>
        <v>540.07436043963571</v>
      </c>
      <c r="BN51" s="1">
        <f t="shared" ref="BN51:BO51" si="215">BN48-BN49</f>
        <v>726.46085315891855</v>
      </c>
      <c r="BO51" s="1">
        <f t="shared" si="215"/>
        <v>231.36518480835974</v>
      </c>
      <c r="BP51" s="1">
        <f t="shared" ref="BP51" si="216">BP48-BP49</f>
        <v>446.52210458354853</v>
      </c>
    </row>
    <row r="52" spans="1:68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</row>
    <row r="53" spans="1:68" x14ac:dyDescent="0.35">
      <c r="A53" s="22" t="s">
        <v>78</v>
      </c>
      <c r="B53" s="15">
        <f>B31-B32+B51</f>
        <v>158892.93557728812</v>
      </c>
      <c r="C53" s="15">
        <f t="shared" ref="C53:I53" si="217">C31-C32+C51</f>
        <v>166906.47410346669</v>
      </c>
      <c r="D53" s="15">
        <f t="shared" si="217"/>
        <v>115049.80109068542</v>
      </c>
      <c r="E53" s="15">
        <f t="shared" si="217"/>
        <v>211737.15792296245</v>
      </c>
      <c r="F53" s="15">
        <f t="shared" si="217"/>
        <v>213802.3066635069</v>
      </c>
      <c r="G53" s="15">
        <f t="shared" si="217"/>
        <v>230762.25484814483</v>
      </c>
      <c r="H53" s="15">
        <f t="shared" si="217"/>
        <v>311006.64610965952</v>
      </c>
      <c r="I53" s="15">
        <f t="shared" si="217"/>
        <v>260643.84807002911</v>
      </c>
      <c r="J53" s="15">
        <f t="shared" ref="J53:K53" si="218">J31-J32+J51</f>
        <v>224153.77863015336</v>
      </c>
      <c r="K53" s="15">
        <f t="shared" si="218"/>
        <v>318753.35915112071</v>
      </c>
      <c r="L53" s="15">
        <f t="shared" ref="L53" si="219">L31-L32+L51</f>
        <v>279105.05247038312</v>
      </c>
      <c r="M53" s="15">
        <f>M31-M32+M51</f>
        <v>243813.46974416065</v>
      </c>
      <c r="N53" s="15">
        <f>N31-N32+N51</f>
        <v>237192.8851473188</v>
      </c>
      <c r="O53" s="15">
        <f>O31-O32+O51</f>
        <v>240512.44767215798</v>
      </c>
      <c r="P53" s="15">
        <f>P31-P32+P51</f>
        <v>216887.13254384423</v>
      </c>
      <c r="Q53" s="15">
        <f>Q31-Q32+Q51</f>
        <v>211249.33179259702</v>
      </c>
      <c r="S53" s="15">
        <f t="shared" ref="S53:Z53" si="220">S31-S32+S51</f>
        <v>2999.4738141651796</v>
      </c>
      <c r="T53" s="15">
        <f t="shared" si="220"/>
        <v>3058.8876860672167</v>
      </c>
      <c r="U53" s="15">
        <f t="shared" si="220"/>
        <v>2414.8996465939995</v>
      </c>
      <c r="V53" s="15">
        <f t="shared" si="220"/>
        <v>3348.7151119030482</v>
      </c>
      <c r="W53" s="15">
        <f t="shared" si="220"/>
        <v>3511.1759693716667</v>
      </c>
      <c r="X53" s="15">
        <f t="shared" si="220"/>
        <v>4877.793359753794</v>
      </c>
      <c r="Y53" s="15">
        <f t="shared" si="220"/>
        <v>5855.106820929549</v>
      </c>
      <c r="Z53" s="15">
        <f t="shared" si="220"/>
        <v>4797.0689329043526</v>
      </c>
      <c r="AA53" s="15">
        <f t="shared" ref="AA53:AB53" si="221">AA31-AA32+AA51</f>
        <v>3906.2876346940711</v>
      </c>
      <c r="AB53" s="15">
        <f t="shared" si="221"/>
        <v>5017.7904493816368</v>
      </c>
      <c r="AC53" s="15">
        <f t="shared" ref="AC53:AE53" si="222">AC31-AC32+AC51</f>
        <v>4397.1542258497766</v>
      </c>
      <c r="AD53" s="15">
        <f t="shared" si="222"/>
        <v>4002.9762614441456</v>
      </c>
      <c r="AE53" s="15">
        <f t="shared" si="222"/>
        <v>4296.6490321897572</v>
      </c>
      <c r="AF53" s="15">
        <f t="shared" ref="AF53:AG53" si="223">AF31-AF32+AF51</f>
        <v>4311.9651636469407</v>
      </c>
      <c r="AG53" s="15">
        <f t="shared" si="223"/>
        <v>3938.8803890489148</v>
      </c>
      <c r="AH53" s="15">
        <f t="shared" ref="AH53" si="224">AH31-AH32+AH51</f>
        <v>3853.8723332180866</v>
      </c>
      <c r="AJ53" s="15">
        <f t="shared" ref="AJ53:AQ53" si="225">AJ31-AJ32+AJ51</f>
        <v>88884.593936217119</v>
      </c>
      <c r="AK53" s="15">
        <f t="shared" si="225"/>
        <v>111031.75808931573</v>
      </c>
      <c r="AL53" s="15">
        <f t="shared" si="225"/>
        <v>112591.22742429638</v>
      </c>
      <c r="AM53" s="15">
        <f t="shared" si="225"/>
        <v>175724.07677848605</v>
      </c>
      <c r="AN53" s="15">
        <f t="shared" si="225"/>
        <v>185744.85899165476</v>
      </c>
      <c r="AO53" s="15">
        <f t="shared" si="225"/>
        <v>219028.63889445644</v>
      </c>
      <c r="AP53" s="15">
        <f t="shared" si="225"/>
        <v>273896.98939884966</v>
      </c>
      <c r="AQ53" s="15">
        <f t="shared" si="225"/>
        <v>205233.37252354331</v>
      </c>
      <c r="AR53" s="15">
        <f t="shared" ref="AR53:AS53" si="226">AR31-AR32+AR51</f>
        <v>184532.17122877252</v>
      </c>
      <c r="AS53" s="15">
        <f t="shared" si="226"/>
        <v>260808.93883373364</v>
      </c>
      <c r="AT53" s="15">
        <f t="shared" ref="AT53:AV53" si="227">AT31-AT32+AT51</f>
        <v>244712.25350963394</v>
      </c>
      <c r="AU53" s="15">
        <f t="shared" si="227"/>
        <v>220087.13626431458</v>
      </c>
      <c r="AV53" s="15">
        <f t="shared" si="227"/>
        <v>222138.82971878845</v>
      </c>
      <c r="AW53" s="15">
        <f t="shared" ref="AW53:AX53" si="228">AW31-AW32+AW51</f>
        <v>238138.52565816525</v>
      </c>
      <c r="AX53" s="15">
        <f t="shared" si="228"/>
        <v>229338.57139203005</v>
      </c>
      <c r="AY53" s="15">
        <f t="shared" ref="AY53" si="229">AY31-AY32+AY51</f>
        <v>228176.26433151867</v>
      </c>
      <c r="BA53" s="15">
        <f t="shared" ref="BA53:BH53" si="230">BA31-BA32+BA51</f>
        <v>13564.000580765673</v>
      </c>
      <c r="BB53" s="15">
        <f t="shared" si="230"/>
        <v>18335.49351191652</v>
      </c>
      <c r="BC53" s="15">
        <f t="shared" si="230"/>
        <v>50547.015692529843</v>
      </c>
      <c r="BD53" s="15">
        <f t="shared" si="230"/>
        <v>61387.150969898692</v>
      </c>
      <c r="BE53" s="15">
        <f t="shared" si="230"/>
        <v>47470.20780261558</v>
      </c>
      <c r="BF53" s="15">
        <f t="shared" si="230"/>
        <v>50742.384834565375</v>
      </c>
      <c r="BG53" s="15">
        <f t="shared" si="230"/>
        <v>56964.755332106353</v>
      </c>
      <c r="BH53" s="15">
        <f t="shared" si="230"/>
        <v>40405.164005686624</v>
      </c>
      <c r="BI53" s="15">
        <f t="shared" ref="BI53:BJ53" si="231">BI31-BI32+BI51</f>
        <v>41416.298762130915</v>
      </c>
      <c r="BJ53" s="15">
        <f t="shared" si="231"/>
        <v>52846.125127041771</v>
      </c>
      <c r="BK53" s="15">
        <f t="shared" ref="BK53:BM53" si="232">BK31-BK32+BK51</f>
        <v>54551.564430412116</v>
      </c>
      <c r="BL53" s="15">
        <f t="shared" si="232"/>
        <v>46931.531675994098</v>
      </c>
      <c r="BM53" s="15">
        <f t="shared" si="232"/>
        <v>34641.404496855117</v>
      </c>
      <c r="BN53" s="15">
        <f t="shared" ref="BN53:BO53" si="233">BN31-BN32+BN51</f>
        <v>40246.60966609366</v>
      </c>
      <c r="BO53" s="15">
        <f t="shared" si="233"/>
        <v>43200.629936148944</v>
      </c>
      <c r="BP53" s="15">
        <f t="shared" ref="BP53" si="234">BP31-BP32+BP51</f>
        <v>46218.460018409889</v>
      </c>
    </row>
    <row r="54" spans="1:68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68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P146"/>
  <sheetViews>
    <sheetView topLeftCell="C22" zoomScaleNormal="100" workbookViewId="0">
      <selection activeCell="AX15" sqref="AX15:AY56"/>
    </sheetView>
  </sheetViews>
  <sheetFormatPr defaultRowHeight="14.5" x14ac:dyDescent="0.35"/>
  <cols>
    <col min="1" max="1" width="61" customWidth="1"/>
    <col min="2" max="17" width="11.7265625" customWidth="1"/>
    <col min="19" max="34" width="11.7265625" customWidth="1"/>
    <col min="36" max="51" width="11.7265625" customWidth="1"/>
    <col min="53" max="63" width="11.7265625" customWidth="1"/>
    <col min="64" max="64" width="10.1796875" bestFit="1" customWidth="1"/>
    <col min="65" max="65" width="9.81640625" bestFit="1" customWidth="1"/>
    <col min="66" max="66" width="9.81640625" customWidth="1"/>
    <col min="67" max="67" width="12.1796875" customWidth="1"/>
    <col min="68" max="68" width="9.81640625" bestFit="1" customWidth="1"/>
  </cols>
  <sheetData>
    <row r="2" spans="1:68" x14ac:dyDescent="0.35">
      <c r="A2" s="21" t="s">
        <v>68</v>
      </c>
    </row>
    <row r="3" spans="1:68" x14ac:dyDescent="0.35">
      <c r="A3" s="21" t="s">
        <v>70</v>
      </c>
      <c r="B3" s="1">
        <f t="shared" ref="B3:Q3" si="0">B15+S15+AJ15+BA15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  <c r="N3" s="1">
        <f t="shared" si="0"/>
        <v>2818367.1974436454</v>
      </c>
      <c r="O3" s="1">
        <f t="shared" si="0"/>
        <v>2806711.7545511364</v>
      </c>
      <c r="P3" s="1">
        <f t="shared" si="0"/>
        <v>2804319.093668595</v>
      </c>
      <c r="Q3" s="1">
        <f t="shared" si="0"/>
        <v>2895998.6556758392</v>
      </c>
      <c r="R3" s="31"/>
    </row>
    <row r="4" spans="1:68" x14ac:dyDescent="0.3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>M15/M$3</f>
        <v>0.39407355169671543</v>
      </c>
      <c r="N4" s="16">
        <f>N15/N$3</f>
        <v>0.37897852957584582</v>
      </c>
      <c r="O4" s="16">
        <f>O15/O$3</f>
        <v>0.37954775355400194</v>
      </c>
      <c r="P4" s="16">
        <f>P15/P$3</f>
        <v>0.37298614362385668</v>
      </c>
      <c r="Q4" s="16">
        <f>Q15/Q$3</f>
        <v>0.35720560715635596</v>
      </c>
      <c r="R4" s="31"/>
    </row>
    <row r="5" spans="1:68" x14ac:dyDescent="0.35">
      <c r="A5" s="21" t="s">
        <v>69</v>
      </c>
      <c r="B5" s="16">
        <f t="shared" ref="B5:Q5" si="4">S15/B$3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  <c r="M5" s="16">
        <f t="shared" si="4"/>
        <v>1.2628546356179665E-2</v>
      </c>
      <c r="N5" s="16">
        <f t="shared" si="4"/>
        <v>1.1807302010070631E-2</v>
      </c>
      <c r="O5" s="16">
        <f t="shared" si="4"/>
        <v>1.1541901542859135E-2</v>
      </c>
      <c r="P5" s="16">
        <f t="shared" si="4"/>
        <v>1.123814368429117E-2</v>
      </c>
      <c r="Q5" s="16">
        <f t="shared" si="4"/>
        <v>1.0541716107491916E-2</v>
      </c>
      <c r="R5" s="31"/>
    </row>
    <row r="6" spans="1:68" x14ac:dyDescent="0.35">
      <c r="A6" s="21" t="s">
        <v>2</v>
      </c>
      <c r="B6" s="16">
        <f t="shared" ref="B6:Q6" si="5">AJ15/B3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  <c r="M6" s="16">
        <f t="shared" si="5"/>
        <v>0.46160039308753442</v>
      </c>
      <c r="N6" s="16">
        <f t="shared" si="5"/>
        <v>0.47181408793347956</v>
      </c>
      <c r="O6" s="16">
        <f t="shared" si="5"/>
        <v>0.47819351930541559</v>
      </c>
      <c r="P6" s="16">
        <f t="shared" si="5"/>
        <v>0.49182659495518666</v>
      </c>
      <c r="Q6" s="16">
        <f t="shared" si="5"/>
        <v>0.49296298350195927</v>
      </c>
      <c r="R6" s="31"/>
    </row>
    <row r="7" spans="1:68" x14ac:dyDescent="0.35">
      <c r="A7" s="21" t="s">
        <v>3</v>
      </c>
      <c r="B7" s="16">
        <f t="shared" ref="B7:Q7" si="6">BA15/B3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  <c r="M7" s="16">
        <f t="shared" si="6"/>
        <v>0.13169750885957063</v>
      </c>
      <c r="N7" s="16">
        <f t="shared" si="6"/>
        <v>0.13740008048060387</v>
      </c>
      <c r="O7" s="16">
        <f t="shared" si="6"/>
        <v>0.13071682559772335</v>
      </c>
      <c r="P7" s="16">
        <f t="shared" si="6"/>
        <v>0.12394911773666553</v>
      </c>
      <c r="Q7" s="16">
        <f t="shared" si="6"/>
        <v>0.13928969323419274</v>
      </c>
      <c r="R7" s="31"/>
    </row>
    <row r="8" spans="1:68" x14ac:dyDescent="0.3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1.0000000000000002</v>
      </c>
      <c r="N8" s="16">
        <f t="shared" ref="N8:O8" si="11">SUM(N4:N7)</f>
        <v>1</v>
      </c>
      <c r="O8" s="16">
        <f t="shared" si="11"/>
        <v>1</v>
      </c>
      <c r="P8" s="16">
        <f t="shared" ref="P8:Q8" si="12">SUM(P4:P7)</f>
        <v>1</v>
      </c>
      <c r="Q8" s="16">
        <f t="shared" si="12"/>
        <v>0.99999999999999989</v>
      </c>
      <c r="R8" s="31"/>
    </row>
    <row r="9" spans="1:68" x14ac:dyDescent="0.35">
      <c r="A9" s="21"/>
      <c r="L9" s="19"/>
      <c r="M9" s="19"/>
      <c r="R9" s="31"/>
    </row>
    <row r="10" spans="1:68" x14ac:dyDescent="0.35">
      <c r="A10" s="21" t="s">
        <v>58</v>
      </c>
      <c r="B10" s="1">
        <f>'TNSP stacked data'!C44</f>
        <v>61764.624702139656</v>
      </c>
      <c r="C10" s="1">
        <f>'TNSP stacked data'!D44</f>
        <v>61817.594227019435</v>
      </c>
      <c r="D10" s="1">
        <f>'TNSP stacked data'!E44</f>
        <v>58269.389500000005</v>
      </c>
      <c r="E10" s="1">
        <f>'TNSP stacked data'!F44</f>
        <v>77590.490999999995</v>
      </c>
      <c r="F10" s="1">
        <f>'TNSP stacked data'!G44</f>
        <v>80063.390000000014</v>
      </c>
      <c r="G10" s="1">
        <f>'TNSP stacked data'!H44</f>
        <v>75097.619000000006</v>
      </c>
      <c r="H10" s="1">
        <f>'TNSP stacked data'!I44</f>
        <v>72741.886999999988</v>
      </c>
      <c r="I10" s="1">
        <f>'TNSP stacked data'!J44</f>
        <v>76129.812000000005</v>
      </c>
      <c r="J10" s="1">
        <f>'TNSP stacked data'!K44</f>
        <v>82734.26797981601</v>
      </c>
      <c r="K10" s="1">
        <f>'TNSP stacked data'!L44</f>
        <v>84644.97681966683</v>
      </c>
      <c r="L10" s="20">
        <f>'TNSP stacked data'!M44</f>
        <v>89390.247875063069</v>
      </c>
      <c r="M10" s="1">
        <f>'TNSP stacked data'!N44</f>
        <v>87642.229003035784</v>
      </c>
      <c r="N10" s="1">
        <f>'TNSP stacked data'!O44</f>
        <v>81805.580155681397</v>
      </c>
      <c r="O10" s="1">
        <f>'TNSP stacked data'!P44</f>
        <v>86909.794011443286</v>
      </c>
      <c r="P10" s="1">
        <f>'TNSP stacked data'!Q44</f>
        <v>79623.555988176173</v>
      </c>
      <c r="Q10" s="1">
        <f>'TNSP stacked data'!R44</f>
        <v>72153.170949800013</v>
      </c>
      <c r="R10" s="31"/>
    </row>
    <row r="11" spans="1:68" x14ac:dyDescent="0.35">
      <c r="A11" s="21"/>
    </row>
    <row r="12" spans="1:68" x14ac:dyDescent="0.35">
      <c r="A12" s="21"/>
      <c r="B12" s="4" t="s">
        <v>56</v>
      </c>
      <c r="N12" s="4" t="s">
        <v>56</v>
      </c>
      <c r="O12" s="4" t="s">
        <v>56</v>
      </c>
      <c r="P12" s="4"/>
      <c r="Q12" s="4"/>
      <c r="S12" s="4" t="s">
        <v>69</v>
      </c>
      <c r="AJ12" s="4" t="s">
        <v>2</v>
      </c>
      <c r="BA12" s="4" t="s">
        <v>3</v>
      </c>
    </row>
    <row r="13" spans="1:68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S13" s="13">
        <v>2006</v>
      </c>
      <c r="T13" s="13">
        <v>2007</v>
      </c>
      <c r="U13" s="13">
        <v>2008</v>
      </c>
      <c r="V13" s="13">
        <v>2009</v>
      </c>
      <c r="W13" s="13">
        <v>2010</v>
      </c>
      <c r="X13" s="13">
        <v>2011</v>
      </c>
      <c r="Y13" s="13">
        <v>2012</v>
      </c>
      <c r="Z13" s="13">
        <v>2013</v>
      </c>
      <c r="AA13" s="13">
        <v>2014</v>
      </c>
      <c r="AB13" s="13">
        <v>2015</v>
      </c>
      <c r="AC13" s="13">
        <v>2016</v>
      </c>
      <c r="AD13" s="13">
        <v>2017</v>
      </c>
      <c r="AE13" s="13">
        <v>2018</v>
      </c>
      <c r="AF13" s="13">
        <v>2019</v>
      </c>
      <c r="AG13" s="13">
        <v>2020</v>
      </c>
      <c r="AH13" s="39">
        <v>2021</v>
      </c>
      <c r="AJ13" s="13">
        <v>2006</v>
      </c>
      <c r="AK13" s="13">
        <v>2007</v>
      </c>
      <c r="AL13" s="13">
        <v>2008</v>
      </c>
      <c r="AM13" s="13">
        <v>2009</v>
      </c>
      <c r="AN13" s="13">
        <v>2010</v>
      </c>
      <c r="AO13" s="13">
        <v>2011</v>
      </c>
      <c r="AP13" s="13">
        <v>2012</v>
      </c>
      <c r="AQ13" s="13">
        <v>2013</v>
      </c>
      <c r="AR13" s="13">
        <v>2014</v>
      </c>
      <c r="AS13" s="13">
        <v>2015</v>
      </c>
      <c r="AT13" s="13">
        <v>2016</v>
      </c>
      <c r="AU13" s="13">
        <v>2017</v>
      </c>
      <c r="AV13" s="13">
        <v>2018</v>
      </c>
      <c r="AW13" s="13">
        <v>2019</v>
      </c>
      <c r="AX13" s="13">
        <v>2020</v>
      </c>
      <c r="AY13" s="39">
        <v>2021</v>
      </c>
      <c r="BA13" s="13">
        <v>2006</v>
      </c>
      <c r="BB13" s="13">
        <v>2007</v>
      </c>
      <c r="BC13" s="13">
        <v>2008</v>
      </c>
      <c r="BD13" s="13">
        <v>2009</v>
      </c>
      <c r="BE13" s="13">
        <v>2010</v>
      </c>
      <c r="BF13" s="13">
        <v>2011</v>
      </c>
      <c r="BG13" s="13">
        <v>2012</v>
      </c>
      <c r="BH13" s="13">
        <v>2013</v>
      </c>
      <c r="BI13" s="13">
        <v>2014</v>
      </c>
      <c r="BJ13" s="13">
        <v>2015</v>
      </c>
      <c r="BK13" s="13">
        <v>2016</v>
      </c>
      <c r="BL13" s="13">
        <v>2017</v>
      </c>
      <c r="BM13" s="13">
        <v>2018</v>
      </c>
      <c r="BN13" s="13">
        <v>2019</v>
      </c>
      <c r="BO13" s="13">
        <v>2020</v>
      </c>
      <c r="BP13" s="39">
        <v>2021</v>
      </c>
    </row>
    <row r="14" spans="1:68" x14ac:dyDescent="0.35">
      <c r="A14" s="21"/>
    </row>
    <row r="15" spans="1:68" x14ac:dyDescent="0.35">
      <c r="A15" s="21" t="s">
        <v>49</v>
      </c>
      <c r="B15" s="1">
        <f>'TNSP stacked data'!C36</f>
        <v>947233.17299999995</v>
      </c>
      <c r="C15" s="1">
        <f>'TNSP stacked data'!D36</f>
        <v>946708.61600000004</v>
      </c>
      <c r="D15" s="1">
        <f>'TNSP stacked data'!E36</f>
        <v>946221.48400000005</v>
      </c>
      <c r="E15" s="1">
        <f>'TNSP stacked data'!F36</f>
        <v>1001928.32</v>
      </c>
      <c r="F15" s="1">
        <f>'TNSP stacked data'!G36</f>
        <v>1008691.633</v>
      </c>
      <c r="G15" s="1">
        <f>'TNSP stacked data'!H36</f>
        <v>1012409.603</v>
      </c>
      <c r="H15" s="1">
        <f>'TNSP stacked data'!I36</f>
        <v>1010384.402</v>
      </c>
      <c r="I15" s="1">
        <f>'TNSP stacked data'!J36</f>
        <v>1044676.635</v>
      </c>
      <c r="J15" s="1">
        <f>'TNSP stacked data'!K36</f>
        <v>1065519.0869155149</v>
      </c>
      <c r="K15" s="1">
        <f>'TNSP stacked data'!L36</f>
        <v>1077198.5252489301</v>
      </c>
      <c r="L15" s="1">
        <f>'TNSP stacked data'!M36</f>
        <v>1080951.6404222993</v>
      </c>
      <c r="M15" s="1">
        <f>'TNSP stacked data'!N36</f>
        <v>1071746.0384901632</v>
      </c>
      <c r="N15" s="1">
        <f>'TNSP stacked data'!O36</f>
        <v>1068100.6562919903</v>
      </c>
      <c r="O15" s="1">
        <f>'TNSP stacked data'!P36</f>
        <v>1065281.1413134951</v>
      </c>
      <c r="P15" s="1">
        <f>'TNSP stacked data'!Q36</f>
        <v>1045972.1642381981</v>
      </c>
      <c r="Q15" s="1">
        <f>'TNSP stacked data'!R36</f>
        <v>1034466.9581246788</v>
      </c>
      <c r="R15" s="26"/>
      <c r="S15" s="1">
        <f>'TNSP stacked data'!T36</f>
        <v>38995.232000000004</v>
      </c>
      <c r="T15" s="1">
        <f>'TNSP stacked data'!U36</f>
        <v>38786.216999999997</v>
      </c>
      <c r="U15" s="1">
        <f>'TNSP stacked data'!V36</f>
        <v>38716.527999999998</v>
      </c>
      <c r="V15" s="1">
        <f>'TNSP stacked data'!W36</f>
        <v>38367.953000000001</v>
      </c>
      <c r="W15" s="1">
        <f>'TNSP stacked data'!X36</f>
        <v>38409.987999999998</v>
      </c>
      <c r="X15" s="1">
        <f>'TNSP stacked data'!Y36</f>
        <v>37812.957999999999</v>
      </c>
      <c r="Y15" s="1">
        <f>'TNSP stacked data'!Z36</f>
        <v>37387.341</v>
      </c>
      <c r="Z15" s="1">
        <f>'TNSP stacked data'!AA36</f>
        <v>37095.459000000003</v>
      </c>
      <c r="AA15" s="1">
        <f>'TNSP stacked data'!AB36</f>
        <v>36460.660348153513</v>
      </c>
      <c r="AB15" s="1">
        <f>'TNSP stacked data'!AC36</f>
        <v>35984.1504638435</v>
      </c>
      <c r="AC15" s="1">
        <f>'TNSP stacked data'!AD36</f>
        <v>35268.442509224704</v>
      </c>
      <c r="AD15" s="1">
        <f>'TNSP stacked data'!AE36</f>
        <v>34345.351193579605</v>
      </c>
      <c r="AE15" s="1">
        <f>'TNSP stacked data'!AF36</f>
        <v>33277.312675493486</v>
      </c>
      <c r="AF15" s="1">
        <f>'TNSP stacked data'!AG36</f>
        <v>32394.79073021463</v>
      </c>
      <c r="AG15" s="1">
        <f>'TNSP stacked data'!AH36</f>
        <v>31515.340911248859</v>
      </c>
      <c r="AH15" s="1">
        <f>'TNSP stacked data'!AI36</f>
        <v>30528.795675812929</v>
      </c>
      <c r="AI15" s="26"/>
      <c r="AJ15" s="1">
        <f>'TNSP stacked data'!AK36</f>
        <v>611874.91799999995</v>
      </c>
      <c r="AK15" s="1">
        <f>'TNSP stacked data'!AL36</f>
        <v>623385.92700000003</v>
      </c>
      <c r="AL15" s="1">
        <f>'TNSP stacked data'!AM36</f>
        <v>662510.09400000004</v>
      </c>
      <c r="AM15" s="1">
        <f>'TNSP stacked data'!AN36</f>
        <v>800385.12800000003</v>
      </c>
      <c r="AN15" s="1">
        <f>'TNSP stacked data'!AO36</f>
        <v>814692.76800000004</v>
      </c>
      <c r="AO15" s="1">
        <f>'TNSP stacked data'!AP36</f>
        <v>836476.70900000003</v>
      </c>
      <c r="AP15" s="1">
        <f>'TNSP stacked data'!AQ36</f>
        <v>883641.56599999999</v>
      </c>
      <c r="AQ15" s="1">
        <f>'TNSP stacked data'!AR36</f>
        <v>914773.50300000003</v>
      </c>
      <c r="AR15" s="1">
        <f>'TNSP stacked data'!AS36</f>
        <v>976003.31584544294</v>
      </c>
      <c r="AS15" s="1">
        <f>'TNSP stacked data'!AT36</f>
        <v>1193424.29727878</v>
      </c>
      <c r="AT15" s="1">
        <f>'TNSP stacked data'!AU36</f>
        <v>1246631.0511711878</v>
      </c>
      <c r="AU15" s="1">
        <f>'TNSP stacked data'!AV36</f>
        <v>1255396.0815868438</v>
      </c>
      <c r="AV15" s="1">
        <f>'TNSP stacked data'!AW36</f>
        <v>1329745.3487235105</v>
      </c>
      <c r="AW15" s="1">
        <f>'TNSP stacked data'!AX36</f>
        <v>1342151.3715846858</v>
      </c>
      <c r="AX15" s="1">
        <f>'TNSP stacked data'!AY36</f>
        <v>1379238.7110068402</v>
      </c>
      <c r="AY15" s="1">
        <f>'TNSP stacked data'!AZ36</f>
        <v>1427620.137519625</v>
      </c>
      <c r="AZ15" s="26"/>
      <c r="BA15" s="1">
        <f>'TNSP stacked data'!BB36</f>
        <v>178841.13199999998</v>
      </c>
      <c r="BB15" s="1">
        <f>'TNSP stacked data'!BC36</f>
        <v>191316.39300000001</v>
      </c>
      <c r="BC15" s="1">
        <f>'TNSP stacked data'!BD36</f>
        <v>202653.62100000001</v>
      </c>
      <c r="BD15" s="1">
        <f>'TNSP stacked data'!BE36</f>
        <v>224544.22899999999</v>
      </c>
      <c r="BE15" s="1">
        <f>'TNSP stacked data'!BF36</f>
        <v>213373.492</v>
      </c>
      <c r="BF15" s="1">
        <f>'TNSP stacked data'!BG36</f>
        <v>205869.52900000001</v>
      </c>
      <c r="BG15" s="1">
        <f>'TNSP stacked data'!BH36</f>
        <v>208019.79100000003</v>
      </c>
      <c r="BH15" s="1">
        <f>'TNSP stacked data'!BI36</f>
        <v>209359.74099999998</v>
      </c>
      <c r="BI15" s="1">
        <f>'TNSP stacked data'!BJ36</f>
        <v>210897.94984775034</v>
      </c>
      <c r="BJ15" s="1">
        <f>'TNSP stacked data'!BK36</f>
        <v>302159.69015630306</v>
      </c>
      <c r="BK15" s="1">
        <f>'TNSP stacked data'!BL36</f>
        <v>340284.75524693535</v>
      </c>
      <c r="BL15" s="1">
        <f>'TNSP stacked data'!BM36</f>
        <v>358172.43454058585</v>
      </c>
      <c r="BM15" s="1">
        <f>'TNSP stacked data'!BN36</f>
        <v>387243.87975265086</v>
      </c>
      <c r="BN15" s="1">
        <f>'TNSP stacked data'!BO36</f>
        <v>366884.45092274103</v>
      </c>
      <c r="BO15" s="1">
        <f>'TNSP stacked data'!BP36</f>
        <v>347592.87751230784</v>
      </c>
      <c r="BP15" s="1">
        <f>'TNSP stacked data'!BQ36</f>
        <v>403382.76435572217</v>
      </c>
    </row>
    <row r="16" spans="1:68" x14ac:dyDescent="0.35">
      <c r="A16" s="21" t="s">
        <v>50</v>
      </c>
      <c r="B16" s="1">
        <f>'TNSP stacked data'!C37</f>
        <v>26638.605</v>
      </c>
      <c r="C16" s="1">
        <f>'TNSP stacked data'!D37</f>
        <v>30948.288</v>
      </c>
      <c r="D16" s="1">
        <f>'TNSP stacked data'!E37</f>
        <v>28055.690999999999</v>
      </c>
      <c r="E16" s="1">
        <f>'TNSP stacked data'!F37</f>
        <v>36930.68</v>
      </c>
      <c r="F16" s="1">
        <f>'TNSP stacked data'!G37</f>
        <v>21282.552</v>
      </c>
      <c r="G16" s="1">
        <f>'TNSP stacked data'!H37</f>
        <v>26887.109</v>
      </c>
      <c r="H16" s="1">
        <f>'TNSP stacked data'!I37</f>
        <v>31401.999</v>
      </c>
      <c r="I16" s="1">
        <f>'TNSP stacked data'!J37</f>
        <v>23057.675999999999</v>
      </c>
      <c r="J16" s="1">
        <f>'TNSP stacked data'!K37</f>
        <v>29249.543562386611</v>
      </c>
      <c r="K16" s="1">
        <f>'TNSP stacked data'!L37</f>
        <v>23279.339445458201</v>
      </c>
      <c r="L16" s="1">
        <f>'TNSP stacked data'!M37</f>
        <v>24945.037855899373</v>
      </c>
      <c r="M16" s="1">
        <f>'TNSP stacked data'!N37</f>
        <v>13893.004202650372</v>
      </c>
      <c r="N16" s="1">
        <f>'TNSP stacked data'!O37</f>
        <v>19526.520224716427</v>
      </c>
      <c r="O16" s="1">
        <f>'TNSP stacked data'!P37</f>
        <v>20081.60140716637</v>
      </c>
      <c r="P16" s="1">
        <f>'TNSP stacked data'!Q37</f>
        <v>17509.666185485297</v>
      </c>
      <c r="Q16" s="1">
        <f>'TNSP stacked data'!R37</f>
        <v>7171.3480632559449</v>
      </c>
      <c r="R16" s="26"/>
      <c r="S16" s="1">
        <f>'TNSP stacked data'!T37</f>
        <v>1091.3710000000001</v>
      </c>
      <c r="T16" s="1">
        <f>'TNSP stacked data'!U37</f>
        <v>1266.3109999999999</v>
      </c>
      <c r="U16" s="1">
        <f>'TNSP stacked data'!V37</f>
        <v>1080.739</v>
      </c>
      <c r="V16" s="1">
        <f>'TNSP stacked data'!W37</f>
        <v>1406.2840000000001</v>
      </c>
      <c r="W16" s="1">
        <f>'TNSP stacked data'!X37</f>
        <v>794.89200000000005</v>
      </c>
      <c r="X16" s="1">
        <f>'TNSP stacked data'!Y37</f>
        <v>994.90599999999995</v>
      </c>
      <c r="Y16" s="1">
        <f>'TNSP stacked data'!Z37</f>
        <v>1115.0550000000001</v>
      </c>
      <c r="Z16" s="1">
        <f>'TNSP stacked data'!AA37</f>
        <v>789.00300000000004</v>
      </c>
      <c r="AA16" s="1">
        <f>'TNSP stacked data'!AB37</f>
        <v>1000.880872302251</v>
      </c>
      <c r="AB16" s="1">
        <f>'TNSP stacked data'!AC37</f>
        <v>777.65354636989798</v>
      </c>
      <c r="AC16" s="1">
        <f>'TNSP stacked data'!AD37</f>
        <v>813.88713482826734</v>
      </c>
      <c r="AD16" s="1">
        <f>'TNSP stacked data'!AE37</f>
        <v>445.21751547233174</v>
      </c>
      <c r="AE16" s="1">
        <f>'TNSP stacked data'!AF37</f>
        <v>608.36037797977019</v>
      </c>
      <c r="AF16" s="1">
        <f>'TNSP stacked data'!AG37</f>
        <v>610.67379293941235</v>
      </c>
      <c r="AG16" s="1">
        <f>'TNSP stacked data'!AH37</f>
        <v>527.56958353632581</v>
      </c>
      <c r="AH16" s="1">
        <f>'TNSP stacked data'!AI37</f>
        <v>211.63809827253152</v>
      </c>
      <c r="AI16" s="26"/>
      <c r="AJ16" s="1">
        <f>'TNSP stacked data'!AK37</f>
        <v>17556.142</v>
      </c>
      <c r="AK16" s="1">
        <f>'TNSP stacked data'!AL37</f>
        <v>20785.043000000001</v>
      </c>
      <c r="AL16" s="1">
        <f>'TNSP stacked data'!AM37</f>
        <v>19598.368999999999</v>
      </c>
      <c r="AM16" s="1">
        <f>'TNSP stacked data'!AN37</f>
        <v>29495.767</v>
      </c>
      <c r="AN16" s="1">
        <f>'TNSP stacked data'!AO37</f>
        <v>17177.257000000001</v>
      </c>
      <c r="AO16" s="1">
        <f>'TNSP stacked data'!AP37</f>
        <v>22207.346000000001</v>
      </c>
      <c r="AP16" s="1">
        <f>'TNSP stacked data'!AQ37</f>
        <v>27423.359</v>
      </c>
      <c r="AQ16" s="1">
        <f>'TNSP stacked data'!AR37</f>
        <v>20165.348000000002</v>
      </c>
      <c r="AR16" s="1">
        <f>'TNSP stacked data'!AS37</f>
        <v>26792.247885953275</v>
      </c>
      <c r="AS16" s="1">
        <f>'TNSP stacked data'!AT37</f>
        <v>25791.094833136598</v>
      </c>
      <c r="AT16" s="1">
        <f>'TNSP stacked data'!AU37</f>
        <v>28768.40887318143</v>
      </c>
      <c r="AU16" s="1">
        <f>'TNSP stacked data'!AV37</f>
        <v>16273.652909459215</v>
      </c>
      <c r="AV16" s="1">
        <f>'TNSP stacked data'!AW37</f>
        <v>24309.786996773459</v>
      </c>
      <c r="AW16" s="1">
        <f>'TNSP stacked data'!AX37</f>
        <v>25300.878638490416</v>
      </c>
      <c r="AX16" s="1">
        <f>'TNSP stacked data'!AY37</f>
        <v>23088.577541083727</v>
      </c>
      <c r="AY16" s="1">
        <f>'TNSP stacked data'!AZ37</f>
        <v>9896.8467072416843</v>
      </c>
      <c r="AZ16" s="26"/>
      <c r="BA16" s="1">
        <f>'TNSP stacked data'!BB37</f>
        <v>5769.0370000000003</v>
      </c>
      <c r="BB16" s="1">
        <f>'TNSP stacked data'!BC37</f>
        <v>7112.9000000000005</v>
      </c>
      <c r="BC16" s="1">
        <f>'TNSP stacked data'!BD37</f>
        <v>5994.8980000000001</v>
      </c>
      <c r="BD16" s="1">
        <f>'TNSP stacked data'!BE37</f>
        <v>8274.8970000000008</v>
      </c>
      <c r="BE16" s="1">
        <f>'TNSP stacked data'!BF37</f>
        <v>4498.8389999999999</v>
      </c>
      <c r="BF16" s="1">
        <f>'TNSP stacked data'!BG37</f>
        <v>5465.5630000000001</v>
      </c>
      <c r="BG16" s="1">
        <f>'TNSP stacked data'!BH37</f>
        <v>6455.7869999999994</v>
      </c>
      <c r="BH16" s="1">
        <f>'TNSP stacked data'!BI37</f>
        <v>4615.1440000000002</v>
      </c>
      <c r="BI16" s="1">
        <f>'TNSP stacked data'!BJ37</f>
        <v>5789.3554860166623</v>
      </c>
      <c r="BJ16" s="1">
        <f>'TNSP stacked data'!BK37</f>
        <v>6529.9736576018222</v>
      </c>
      <c r="BK16" s="1">
        <f>'TNSP stacked data'!BL37</f>
        <v>7852.7251210831719</v>
      </c>
      <c r="BL16" s="1">
        <f>'TNSP stacked data'!BM37</f>
        <v>4642.9760033039274</v>
      </c>
      <c r="BM16" s="1">
        <f>'TNSP stacked data'!BN37</f>
        <v>7079.4127925530211</v>
      </c>
      <c r="BN16" s="1">
        <f>'TNSP stacked data'!BO37</f>
        <v>6916.1341735884562</v>
      </c>
      <c r="BO16" s="1">
        <f>'TNSP stacked data'!BP37</f>
        <v>5818.7353944791757</v>
      </c>
      <c r="BP16" s="1">
        <f>'TNSP stacked data'!BQ37</f>
        <v>2796.4143109581892</v>
      </c>
    </row>
    <row r="17" spans="1:68" x14ac:dyDescent="0.35">
      <c r="A17" s="21" t="s">
        <v>51</v>
      </c>
      <c r="B17" s="1">
        <f>'TNSP stacked data'!C38</f>
        <v>-31740.31</v>
      </c>
      <c r="C17" s="1">
        <f>'TNSP stacked data'!D38</f>
        <v>-32651.483</v>
      </c>
      <c r="D17" s="1">
        <f>'TNSP stacked data'!E38</f>
        <v>-37104.580999999998</v>
      </c>
      <c r="E17" s="1">
        <f>'TNSP stacked data'!F38</f>
        <v>-35826.807999999997</v>
      </c>
      <c r="F17" s="1">
        <f>'TNSP stacked data'!G38</f>
        <v>-37267.500999999997</v>
      </c>
      <c r="G17" s="1">
        <f>'TNSP stacked data'!H38</f>
        <v>-38389.313000000002</v>
      </c>
      <c r="H17" s="1">
        <f>'TNSP stacked data'!I38</f>
        <v>-39621.940999999999</v>
      </c>
      <c r="I17" s="1">
        <f>'TNSP stacked data'!J38</f>
        <v>-41608.911</v>
      </c>
      <c r="J17" s="1">
        <f>'TNSP stacked data'!K38</f>
        <v>-43174.973655753478</v>
      </c>
      <c r="K17" s="1">
        <f>'TNSP stacked data'!L38</f>
        <v>-44704.315255265305</v>
      </c>
      <c r="L17" s="1">
        <f>'TNSP stacked data'!M38</f>
        <v>-46186.169594718303</v>
      </c>
      <c r="M17" s="1">
        <f>'TNSP stacked data'!N38</f>
        <v>-47221.126086222175</v>
      </c>
      <c r="N17" s="1">
        <f>'TNSP stacked data'!O38</f>
        <v>-47852.793987760051</v>
      </c>
      <c r="O17" s="1">
        <f>'TNSP stacked data'!P38</f>
        <v>-49001.723616876843</v>
      </c>
      <c r="P17" s="1">
        <f>'TNSP stacked data'!Q38</f>
        <v>-50252.41385030534</v>
      </c>
      <c r="Q17" s="1">
        <f>'TNSP stacked data'!R38</f>
        <v>-51317.496720204625</v>
      </c>
      <c r="R17" s="26"/>
      <c r="S17" s="1">
        <f>'TNSP stacked data'!T38</f>
        <v>-1300.386</v>
      </c>
      <c r="T17" s="1">
        <f>'TNSP stacked data'!U38</f>
        <v>-1336</v>
      </c>
      <c r="U17" s="1">
        <f>'TNSP stacked data'!V38</f>
        <v>-1429.3140000000001</v>
      </c>
      <c r="V17" s="1">
        <f>'TNSP stacked data'!W38</f>
        <v>-1364.25</v>
      </c>
      <c r="W17" s="1">
        <f>'TNSP stacked data'!X38</f>
        <v>-1391.921</v>
      </c>
      <c r="X17" s="1">
        <f>'TNSP stacked data'!Y38</f>
        <v>-1420.5229999999999</v>
      </c>
      <c r="Y17" s="1">
        <f>'TNSP stacked data'!Z38</f>
        <v>-1406.9369999999999</v>
      </c>
      <c r="Z17" s="1">
        <f>'TNSP stacked data'!AA38</f>
        <v>-1423.8019999999999</v>
      </c>
      <c r="AA17" s="1">
        <f>'TNSP stacked data'!AB38</f>
        <v>-1477.3907566122475</v>
      </c>
      <c r="AB17" s="1">
        <f>'TNSP stacked data'!AC38</f>
        <v>-1493.3615009887001</v>
      </c>
      <c r="AC17" s="1">
        <f>'TNSP stacked data'!AD38</f>
        <v>-1506.9261252392848</v>
      </c>
      <c r="AD17" s="1">
        <f>'TNSP stacked data'!AE38</f>
        <v>-1513.2560335584478</v>
      </c>
      <c r="AE17" s="1">
        <f>'TNSP stacked data'!AF38</f>
        <v>-1490.8823232586265</v>
      </c>
      <c r="AF17" s="1">
        <f>'TNSP stacked data'!AG38</f>
        <v>-1490.1236119051832</v>
      </c>
      <c r="AG17" s="1">
        <f>'TNSP stacked data'!AH38</f>
        <v>-1514.1148189722546</v>
      </c>
      <c r="AH17" s="1">
        <f>'TNSP stacked data'!AI38</f>
        <v>-1514.4624578492394</v>
      </c>
      <c r="AI17" s="26"/>
      <c r="AJ17" s="1">
        <f>'TNSP stacked data'!AK38</f>
        <v>-33077.703999999998</v>
      </c>
      <c r="AK17" s="1">
        <f>'TNSP stacked data'!AL38</f>
        <v>-35308.93</v>
      </c>
      <c r="AL17" s="1">
        <f>'TNSP stacked data'!AM38</f>
        <v>-39950.266000000003</v>
      </c>
      <c r="AM17" s="1">
        <f>'TNSP stacked data'!AN38</f>
        <v>-39580.178999999996</v>
      </c>
      <c r="AN17" s="1">
        <f>'TNSP stacked data'!AO38</f>
        <v>-41600.817000000003</v>
      </c>
      <c r="AO17" s="1">
        <f>'TNSP stacked data'!AP38</f>
        <v>-43524.779000000002</v>
      </c>
      <c r="AP17" s="1">
        <f>'TNSP stacked data'!AQ38</f>
        <v>-46254.006000000001</v>
      </c>
      <c r="AQ17" s="1">
        <f>'TNSP stacked data'!AR38</f>
        <v>-48859.072</v>
      </c>
      <c r="AR17" s="1">
        <f>'TNSP stacked data'!AS38</f>
        <v>-52043.994732607534</v>
      </c>
      <c r="AS17" s="1">
        <f>'TNSP stacked data'!AT38</f>
        <v>-58704.257040862205</v>
      </c>
      <c r="AT17" s="1">
        <f>'TNSP stacked data'!AU38</f>
        <v>-62031.532721132804</v>
      </c>
      <c r="AU17" s="1">
        <f>'TNSP stacked data'!AV38</f>
        <v>-64280.385065028611</v>
      </c>
      <c r="AV17" s="1">
        <f>'TNSP stacked data'!AW38</f>
        <v>-67115.212484725707</v>
      </c>
      <c r="AW17" s="1">
        <f>'TNSP stacked data'!AX38</f>
        <v>-60541.172401442702</v>
      </c>
      <c r="AX17" s="1">
        <f>'TNSP stacked data'!AY38</f>
        <v>-64292.70641815188</v>
      </c>
      <c r="AY17" s="1">
        <f>'TNSP stacked data'!AZ38</f>
        <v>-62683.2065807158</v>
      </c>
      <c r="AZ17" s="26"/>
      <c r="BA17" s="1">
        <f>'TNSP stacked data'!BB38</f>
        <v>-20162.544999999998</v>
      </c>
      <c r="BB17" s="1">
        <f>'TNSP stacked data'!BC38</f>
        <v>-22422.616000000002</v>
      </c>
      <c r="BC17" s="1">
        <f>'TNSP stacked data'!BD38</f>
        <v>-24528.277999999998</v>
      </c>
      <c r="BD17" s="1">
        <f>'TNSP stacked data'!BE38</f>
        <v>-30354.583000000002</v>
      </c>
      <c r="BE17" s="1">
        <f>'TNSP stacked data'!BF38</f>
        <v>-32613.201000000001</v>
      </c>
      <c r="BF17" s="1">
        <f>'TNSP stacked data'!BG38</f>
        <v>-35554.296999999999</v>
      </c>
      <c r="BG17" s="1">
        <f>'TNSP stacked data'!BH38</f>
        <v>-36465.168000000005</v>
      </c>
      <c r="BH17" s="1">
        <f>'TNSP stacked data'!BI38</f>
        <v>-37740.224000000002</v>
      </c>
      <c r="BI17" s="1">
        <f>'TNSP stacked data'!BJ38</f>
        <v>-30731.817033713116</v>
      </c>
      <c r="BJ17" s="1">
        <f>'TNSP stacked data'!BK38</f>
        <v>-40775.80219149078</v>
      </c>
      <c r="BK17" s="1">
        <f>'TNSP stacked data'!BL38</f>
        <v>-42889.354926827815</v>
      </c>
      <c r="BL17" s="1">
        <f>'TNSP stacked data'!BM38</f>
        <v>-48216.273054302175</v>
      </c>
      <c r="BM17" s="1">
        <f>'TNSP stacked data'!BN38</f>
        <v>-54447.291692361039</v>
      </c>
      <c r="BN17" s="1">
        <f>'TNSP stacked data'!BO38</f>
        <v>-63313.804204148451</v>
      </c>
      <c r="BO17" s="1">
        <f>'TNSP stacked data'!BP38</f>
        <v>-66610.442156694451</v>
      </c>
      <c r="BP17" s="1">
        <f>'TNSP stacked data'!BQ38</f>
        <v>-70505.006926390633</v>
      </c>
    </row>
    <row r="18" spans="1:68" x14ac:dyDescent="0.35">
      <c r="A18" s="21" t="s">
        <v>52</v>
      </c>
      <c r="B18" s="1">
        <f>'TNSP stacked data'!C39</f>
        <v>-5101.7049999999999</v>
      </c>
      <c r="C18" s="1">
        <f>'TNSP stacked data'!D39</f>
        <v>-1703.1949999999999</v>
      </c>
      <c r="D18" s="1">
        <f>'TNSP stacked data'!E39</f>
        <v>-9048.89</v>
      </c>
      <c r="E18" s="1">
        <f>'TNSP stacked data'!F39</f>
        <v>1103.8720000000001</v>
      </c>
      <c r="F18" s="1">
        <f>'TNSP stacked data'!G39</f>
        <v>-15984.949000000001</v>
      </c>
      <c r="G18" s="1">
        <f>'TNSP stacked data'!H39</f>
        <v>-11502.204</v>
      </c>
      <c r="H18" s="1">
        <f>'TNSP stacked data'!I39</f>
        <v>-8219.9410000000007</v>
      </c>
      <c r="I18" s="1">
        <f>'TNSP stacked data'!J39</f>
        <v>-18551.235000000001</v>
      </c>
      <c r="J18" s="1">
        <f>'TNSP stacked data'!K39</f>
        <v>-13925.430093366869</v>
      </c>
      <c r="K18" s="1">
        <f>'TNSP stacked data'!L39</f>
        <v>-21424.975809807103</v>
      </c>
      <c r="L18" s="1">
        <f>'TNSP stacked data'!M39</f>
        <v>-21241.131738818931</v>
      </c>
      <c r="M18" s="1">
        <f>'TNSP stacked data'!N39</f>
        <v>-33328.121883571803</v>
      </c>
      <c r="N18" s="1">
        <f>'TNSP stacked data'!O39</f>
        <v>-28326.273763043624</v>
      </c>
      <c r="O18" s="1">
        <f>'TNSP stacked data'!P39</f>
        <v>-28920.122209710473</v>
      </c>
      <c r="P18" s="1">
        <f>'TNSP stacked data'!Q39</f>
        <v>-32742.747664820043</v>
      </c>
      <c r="Q18" s="1">
        <f>'TNSP stacked data'!R39</f>
        <v>-44146.148656948681</v>
      </c>
      <c r="R18" s="26"/>
      <c r="S18" s="1">
        <f>'TNSP stacked data'!T39</f>
        <v>-209.01499999999999</v>
      </c>
      <c r="T18" s="1">
        <f>'TNSP stacked data'!U39</f>
        <v>-69.69</v>
      </c>
      <c r="U18" s="1">
        <f>'TNSP stacked data'!V39</f>
        <v>-348.57400000000001</v>
      </c>
      <c r="V18" s="1">
        <f>'TNSP stacked data'!W39</f>
        <v>42.033999999999999</v>
      </c>
      <c r="W18" s="1">
        <f>'TNSP stacked data'!X39</f>
        <v>-597.029</v>
      </c>
      <c r="X18" s="1">
        <f>'TNSP stacked data'!Y39</f>
        <v>-425.61700000000002</v>
      </c>
      <c r="Y18" s="1">
        <f>'TNSP stacked data'!Z39</f>
        <v>-291.88200000000001</v>
      </c>
      <c r="Z18" s="1">
        <f>'TNSP stacked data'!AA39</f>
        <v>-634.79899999999998</v>
      </c>
      <c r="AA18" s="1">
        <f>'TNSP stacked data'!AB39</f>
        <v>-476.50988430999655</v>
      </c>
      <c r="AB18" s="1">
        <f>'TNSP stacked data'!AC39</f>
        <v>-715.70795461880198</v>
      </c>
      <c r="AC18" s="1">
        <f>'TNSP stacked data'!AD39</f>
        <v>-693.03899041101749</v>
      </c>
      <c r="AD18" s="1">
        <f>'TNSP stacked data'!AE39</f>
        <v>-1068.038518086116</v>
      </c>
      <c r="AE18" s="1">
        <f>'TNSP stacked data'!AF39</f>
        <v>-882.52194527885626</v>
      </c>
      <c r="AF18" s="1">
        <f>'TNSP stacked data'!AG39</f>
        <v>-879.44981896577087</v>
      </c>
      <c r="AG18" s="1">
        <f>'TNSP stacked data'!AH39</f>
        <v>-986.54523543592882</v>
      </c>
      <c r="AH18" s="1">
        <f>'TNSP stacked data'!AI39</f>
        <v>-1302.8243595767078</v>
      </c>
      <c r="AI18" s="26"/>
      <c r="AJ18" s="1">
        <f>'TNSP stacked data'!AK39</f>
        <v>-15521.563</v>
      </c>
      <c r="AK18" s="1">
        <f>'TNSP stacked data'!AL39</f>
        <v>-14523.887000000001</v>
      </c>
      <c r="AL18" s="1">
        <f>'TNSP stacked data'!AM39</f>
        <v>-20351.897000000001</v>
      </c>
      <c r="AM18" s="1">
        <f>'TNSP stacked data'!AN39</f>
        <v>-10084.412</v>
      </c>
      <c r="AN18" s="1">
        <f>'TNSP stacked data'!AO39</f>
        <v>-24423.56</v>
      </c>
      <c r="AO18" s="1">
        <f>'TNSP stacked data'!AP39</f>
        <v>-21317.432000000001</v>
      </c>
      <c r="AP18" s="1">
        <f>'TNSP stacked data'!AQ39</f>
        <v>-18830.647000000001</v>
      </c>
      <c r="AQ18" s="1">
        <f>'TNSP stacked data'!AR39</f>
        <v>-28693.723999999998</v>
      </c>
      <c r="AR18" s="1">
        <f>'TNSP stacked data'!AS39</f>
        <v>-25251.74684665426</v>
      </c>
      <c r="AS18" s="1">
        <f>'TNSP stacked data'!AT39</f>
        <v>-32913.162207725603</v>
      </c>
      <c r="AT18" s="1">
        <f>'TNSP stacked data'!AU39</f>
        <v>-33263.12384795137</v>
      </c>
      <c r="AU18" s="1">
        <f>'TNSP stacked data'!AV39</f>
        <v>-48006.732155569392</v>
      </c>
      <c r="AV18" s="1">
        <f>'TNSP stacked data'!AW39</f>
        <v>-42805.425487952249</v>
      </c>
      <c r="AW18" s="1">
        <f>'TNSP stacked data'!AX39</f>
        <v>-35240.293762952286</v>
      </c>
      <c r="AX18" s="1">
        <f>'TNSP stacked data'!AY39</f>
        <v>-41204.128877068157</v>
      </c>
      <c r="AY18" s="1">
        <f>'TNSP stacked data'!AZ39</f>
        <v>-52786.359873474117</v>
      </c>
      <c r="AZ18" s="26"/>
      <c r="BA18" s="1">
        <f>'TNSP stacked data'!BB39</f>
        <v>-14393.508</v>
      </c>
      <c r="BB18" s="1">
        <f>'TNSP stacked data'!BC39</f>
        <v>-15309.716</v>
      </c>
      <c r="BC18" s="1">
        <f>'TNSP stacked data'!BD39</f>
        <v>-18533.379999999997</v>
      </c>
      <c r="BD18" s="1">
        <f>'TNSP stacked data'!BE39</f>
        <v>-22079.686000000002</v>
      </c>
      <c r="BE18" s="1">
        <f>'TNSP stacked data'!BF39</f>
        <v>-28114.361999999997</v>
      </c>
      <c r="BF18" s="1">
        <f>'TNSP stacked data'!BG39</f>
        <v>-30088.735000000001</v>
      </c>
      <c r="BG18" s="1">
        <f>'TNSP stacked data'!BH39</f>
        <v>-30009.381000000001</v>
      </c>
      <c r="BH18" s="1">
        <f>'TNSP stacked data'!BI39</f>
        <v>-33125.08</v>
      </c>
      <c r="BI18" s="1">
        <f>'TNSP stacked data'!BJ39</f>
        <v>-24942.461547696454</v>
      </c>
      <c r="BJ18" s="1">
        <f>'TNSP stacked data'!BK39</f>
        <v>-34245.828533888955</v>
      </c>
      <c r="BK18" s="1">
        <f>'TNSP stacked data'!BL39</f>
        <v>-35036.62980574464</v>
      </c>
      <c r="BL18" s="1">
        <f>'TNSP stacked data'!BM39</f>
        <v>-43573.297050998248</v>
      </c>
      <c r="BM18" s="1">
        <f>'TNSP stacked data'!BN39</f>
        <v>-47367.87889980802</v>
      </c>
      <c r="BN18" s="1">
        <f>'TNSP stacked data'!BO39</f>
        <v>-56397.670030559995</v>
      </c>
      <c r="BO18" s="1">
        <f>'TNSP stacked data'!BP39</f>
        <v>-60791.706762215275</v>
      </c>
      <c r="BP18" s="1">
        <f>'TNSP stacked data'!BQ39</f>
        <v>-67708.592615432441</v>
      </c>
    </row>
    <row r="19" spans="1:68" x14ac:dyDescent="0.35">
      <c r="A19" s="21" t="s">
        <v>53</v>
      </c>
      <c r="B19" s="1">
        <f>'TNSP stacked data'!C40</f>
        <v>4577.1469999999999</v>
      </c>
      <c r="C19" s="1">
        <f>'TNSP stacked data'!D40</f>
        <v>1216.0630000000001</v>
      </c>
      <c r="D19" s="1">
        <f>'TNSP stacked data'!E40</f>
        <v>6544.5659999999998</v>
      </c>
      <c r="E19" s="1">
        <f>'TNSP stacked data'!F40</f>
        <v>5659.4409999999998</v>
      </c>
      <c r="F19" s="1">
        <f>'TNSP stacked data'!G40</f>
        <v>19702.918000000001</v>
      </c>
      <c r="G19" s="1">
        <f>'TNSP stacked data'!H40</f>
        <v>9477.0040000000008</v>
      </c>
      <c r="H19" s="1">
        <f>'TNSP stacked data'!I40</f>
        <v>42512.173999999999</v>
      </c>
      <c r="I19" s="1">
        <f>'TNSP stacked data'!J40</f>
        <v>39393.686999999998</v>
      </c>
      <c r="J19" s="1">
        <f>'TNSP stacked data'!K40</f>
        <v>28826.301785048123</v>
      </c>
      <c r="K19" s="1">
        <f>'TNSP stacked data'!L40</f>
        <v>25210.545351914101</v>
      </c>
      <c r="L19" s="1">
        <f>'TNSP stacked data'!M40</f>
        <v>19174.674742733867</v>
      </c>
      <c r="M19" s="1">
        <f>'TNSP stacked data'!N40</f>
        <v>22477.01879972218</v>
      </c>
      <c r="N19" s="1">
        <f>'TNSP stacked data'!O40</f>
        <v>25506.758784548438</v>
      </c>
      <c r="O19" s="1">
        <f>'TNSP stacked data'!P40</f>
        <v>9611.1451344134693</v>
      </c>
      <c r="P19" s="1">
        <f>'TNSP stacked data'!Q40</f>
        <v>21237.541551301099</v>
      </c>
      <c r="Q19" s="1">
        <f>'TNSP stacked data'!R40</f>
        <v>30142.763427366412</v>
      </c>
      <c r="R19" s="26"/>
      <c r="S19" s="1">
        <f>'TNSP stacked data'!T40</f>
        <v>0</v>
      </c>
      <c r="T19" s="1">
        <f>'TNSP stacked data'!U40</f>
        <v>0</v>
      </c>
      <c r="U19" s="1">
        <f>'TNSP stacked data'!V40</f>
        <v>0</v>
      </c>
      <c r="V19" s="1">
        <f>'TNSP stacked data'!W40</f>
        <v>0</v>
      </c>
      <c r="W19" s="1">
        <f>'TNSP stacked data'!X40</f>
        <v>0</v>
      </c>
      <c r="X19" s="1">
        <f>'TNSP stacked data'!Y40</f>
        <v>0</v>
      </c>
      <c r="Y19" s="1">
        <f>'TNSP stacked data'!Z40</f>
        <v>0</v>
      </c>
      <c r="Z19" s="1">
        <f>'TNSP stacked data'!AA40</f>
        <v>0</v>
      </c>
      <c r="AA19" s="1">
        <f>'TNSP stacked data'!AB40</f>
        <v>0</v>
      </c>
      <c r="AB19" s="1">
        <f>'TNSP stacked data'!AC40</f>
        <v>0</v>
      </c>
      <c r="AC19" s="1">
        <f>'TNSP stacked data'!AD40</f>
        <v>0</v>
      </c>
      <c r="AD19" s="1">
        <f>'TNSP stacked data'!AE40</f>
        <v>0</v>
      </c>
      <c r="AE19" s="1">
        <f>'TNSP stacked data'!AF40</f>
        <v>0</v>
      </c>
      <c r="AF19" s="1">
        <f>'TNSP stacked data'!AG40</f>
        <v>0</v>
      </c>
      <c r="AG19" s="1">
        <f>'TNSP stacked data'!AH40</f>
        <v>0</v>
      </c>
      <c r="AH19" s="1">
        <f>'TNSP stacked data'!AI40</f>
        <v>0</v>
      </c>
      <c r="AI19" s="26"/>
      <c r="AJ19" s="1">
        <f>'TNSP stacked data'!AK40</f>
        <v>27818.571</v>
      </c>
      <c r="AK19" s="1">
        <f>'TNSP stacked data'!AL40</f>
        <v>53648.053999999996</v>
      </c>
      <c r="AL19" s="1">
        <f>'TNSP stacked data'!AM40</f>
        <v>58782.603999999999</v>
      </c>
      <c r="AM19" s="1">
        <f>'TNSP stacked data'!AN40</f>
        <v>24392.053</v>
      </c>
      <c r="AN19" s="1">
        <f>'TNSP stacked data'!AO40</f>
        <v>46207.500999999997</v>
      </c>
      <c r="AO19" s="1">
        <f>'TNSP stacked data'!AP40</f>
        <v>68956.289000000004</v>
      </c>
      <c r="AP19" s="1">
        <f>'TNSP stacked data'!AQ40</f>
        <v>50930.584000000003</v>
      </c>
      <c r="AQ19" s="1">
        <f>'TNSP stacked data'!AR40</f>
        <v>92033.808999999994</v>
      </c>
      <c r="AR19" s="1">
        <f>'TNSP stacked data'!AS40</f>
        <v>94519.083997227077</v>
      </c>
      <c r="AS19" s="1">
        <f>'TNSP stacked data'!AT40</f>
        <v>86230.924020260791</v>
      </c>
      <c r="AT19" s="1">
        <f>'TNSP stacked data'!AU40</f>
        <v>58241.710752741135</v>
      </c>
      <c r="AU19" s="1">
        <f>'TNSP stacked data'!AV40</f>
        <v>55637.703412895855</v>
      </c>
      <c r="AV19" s="1">
        <f>'TNSP stacked data'!AW40</f>
        <v>61121.332209127075</v>
      </c>
      <c r="AW19" s="1">
        <f>'TNSP stacked data'!AX40</f>
        <v>72877.732385106996</v>
      </c>
      <c r="AX19" s="1">
        <f>'TNSP stacked data'!AY40</f>
        <v>92036.667999852769</v>
      </c>
      <c r="AY19" s="1">
        <f>'TNSP stacked data'!AZ40</f>
        <v>71234.809080159524</v>
      </c>
      <c r="AZ19" s="26"/>
      <c r="BA19" s="1">
        <f>'TNSP stacked data'!BB40</f>
        <v>27659.768</v>
      </c>
      <c r="BB19" s="1">
        <f>'TNSP stacked data'!BC40</f>
        <v>26843.591</v>
      </c>
      <c r="BC19" s="1">
        <f>'TNSP stacked data'!BD40</f>
        <v>43815.552000000003</v>
      </c>
      <c r="BD19" s="1">
        <f>'TNSP stacked data'!BE40</f>
        <v>11591.941000000001</v>
      </c>
      <c r="BE19" s="1">
        <f>'TNSP stacked data'!BF40</f>
        <v>20641.689000000002</v>
      </c>
      <c r="BF19" s="1">
        <f>'TNSP stacked data'!BG40</f>
        <v>32389.126</v>
      </c>
      <c r="BG19" s="1">
        <f>'TNSP stacked data'!BH40</f>
        <v>31349.330999999998</v>
      </c>
      <c r="BH19" s="1">
        <f>'TNSP stacked data'!BI40</f>
        <v>34663.288</v>
      </c>
      <c r="BI19" s="1">
        <f>'TNSP stacked data'!BJ40</f>
        <v>52984.163539426459</v>
      </c>
      <c r="BJ19" s="1">
        <f>'TNSP stacked data'!BK40</f>
        <v>81512.78088920936</v>
      </c>
      <c r="BK19" s="1">
        <f>'TNSP stacked data'!BL40</f>
        <v>55744.432161940858</v>
      </c>
      <c r="BL19" s="1">
        <f>'TNSP stacked data'!BM40</f>
        <v>47606.806120555586</v>
      </c>
      <c r="BM19" s="1">
        <f>'TNSP stacked data'!BN40</f>
        <v>27096.473139898226</v>
      </c>
      <c r="BN19" s="1">
        <f>'TNSP stacked data'!BO40</f>
        <v>37179.825550126727</v>
      </c>
      <c r="BO19" s="1">
        <f>'TNSP stacked data'!BP40</f>
        <v>116732.29043268505</v>
      </c>
      <c r="BP19" s="1">
        <f>'TNSP stacked data'!BQ40</f>
        <v>47042.474642698537</v>
      </c>
    </row>
    <row r="20" spans="1:68" x14ac:dyDescent="0.35">
      <c r="A20" s="21" t="s">
        <v>54</v>
      </c>
      <c r="B20" s="1">
        <f>'TNSP stacked data'!C41</f>
        <v>0</v>
      </c>
      <c r="C20" s="1">
        <f>'TNSP stacked data'!D41</f>
        <v>0</v>
      </c>
      <c r="D20" s="1">
        <f>'TNSP stacked data'!E41</f>
        <v>0</v>
      </c>
      <c r="E20" s="1">
        <f>'TNSP stacked data'!F41</f>
        <v>0</v>
      </c>
      <c r="F20" s="1">
        <f>'TNSP stacked data'!G41</f>
        <v>0</v>
      </c>
      <c r="G20" s="1">
        <f>'TNSP stacked data'!H41</f>
        <v>0</v>
      </c>
      <c r="H20" s="1">
        <f>'TNSP stacked data'!I41</f>
        <v>0</v>
      </c>
      <c r="I20" s="1">
        <f>'TNSP stacked data'!J41</f>
        <v>0</v>
      </c>
      <c r="J20" s="1">
        <f>'TNSP stacked data'!K41</f>
        <v>0</v>
      </c>
      <c r="K20" s="1">
        <f>'TNSP stacked data'!L41</f>
        <v>0</v>
      </c>
      <c r="L20" s="1">
        <f>'TNSP stacked data'!M41</f>
        <v>0</v>
      </c>
      <c r="M20" s="1">
        <f>'TNSP stacked data'!N41</f>
        <v>0</v>
      </c>
      <c r="N20" s="1">
        <f>'TNSP stacked data'!O41</f>
        <v>0</v>
      </c>
      <c r="O20" s="1">
        <f>'TNSP stacked data'!P41</f>
        <v>0</v>
      </c>
      <c r="P20" s="1">
        <f>'TNSP stacked data'!Q41</f>
        <v>0</v>
      </c>
      <c r="Q20" s="1">
        <f>'TNSP stacked data'!R41</f>
        <v>0</v>
      </c>
      <c r="R20" s="26"/>
      <c r="S20" s="1">
        <f>'TNSP stacked data'!T41</f>
        <v>0</v>
      </c>
      <c r="T20" s="1">
        <f>'TNSP stacked data'!U41</f>
        <v>0</v>
      </c>
      <c r="U20" s="1">
        <f>'TNSP stacked data'!V41</f>
        <v>0</v>
      </c>
      <c r="V20" s="1">
        <f>'TNSP stacked data'!W41</f>
        <v>0</v>
      </c>
      <c r="W20" s="1">
        <f>'TNSP stacked data'!X41</f>
        <v>0</v>
      </c>
      <c r="X20" s="1">
        <f>'TNSP stacked data'!Y41</f>
        <v>0</v>
      </c>
      <c r="Y20" s="1">
        <f>'TNSP stacked data'!Z41</f>
        <v>0</v>
      </c>
      <c r="Z20" s="1">
        <f>'TNSP stacked data'!AA41</f>
        <v>0</v>
      </c>
      <c r="AA20" s="1">
        <f>'TNSP stacked data'!AB41</f>
        <v>0</v>
      </c>
      <c r="AB20" s="1">
        <f>'TNSP stacked data'!AC41</f>
        <v>0</v>
      </c>
      <c r="AC20" s="1">
        <f>'TNSP stacked data'!AD41</f>
        <v>0</v>
      </c>
      <c r="AD20" s="1">
        <f>'TNSP stacked data'!AE41</f>
        <v>0</v>
      </c>
      <c r="AE20" s="1">
        <f>'TNSP stacked data'!AF41</f>
        <v>0</v>
      </c>
      <c r="AF20" s="1">
        <f>'TNSP stacked data'!AG41</f>
        <v>0</v>
      </c>
      <c r="AG20" s="1">
        <f>'TNSP stacked data'!AH41</f>
        <v>0</v>
      </c>
      <c r="AH20" s="1">
        <f>'TNSP stacked data'!AI41</f>
        <v>0</v>
      </c>
      <c r="AI20" s="26"/>
      <c r="AJ20" s="1">
        <f>'TNSP stacked data'!AK41</f>
        <v>-786</v>
      </c>
      <c r="AK20" s="1">
        <f>'TNSP stacked data'!AL41</f>
        <v>0</v>
      </c>
      <c r="AL20" s="1">
        <f>'TNSP stacked data'!AM41</f>
        <v>0</v>
      </c>
      <c r="AM20" s="1">
        <f>'TNSP stacked data'!AN41</f>
        <v>0</v>
      </c>
      <c r="AN20" s="1">
        <f>'TNSP stacked data'!AO41</f>
        <v>0</v>
      </c>
      <c r="AO20" s="1">
        <f>'TNSP stacked data'!AP41</f>
        <v>-474</v>
      </c>
      <c r="AP20" s="1">
        <f>'TNSP stacked data'!AQ41</f>
        <v>-968</v>
      </c>
      <c r="AQ20" s="1">
        <f>'TNSP stacked data'!AR41</f>
        <v>-2110.2719999999999</v>
      </c>
      <c r="AR20" s="1">
        <f>'TNSP stacked data'!AS41</f>
        <v>0</v>
      </c>
      <c r="AS20" s="1">
        <f>'TNSP stacked data'!AT41</f>
        <v>0</v>
      </c>
      <c r="AT20" s="1">
        <f>'TNSP stacked data'!AU41</f>
        <v>0</v>
      </c>
      <c r="AU20" s="1">
        <f>'TNSP stacked data'!AV41</f>
        <v>0</v>
      </c>
      <c r="AV20" s="1">
        <f>'TNSP stacked data'!AW41</f>
        <v>-5909.8838599999999</v>
      </c>
      <c r="AW20" s="1">
        <f>'TNSP stacked data'!AX41</f>
        <v>-550.0992</v>
      </c>
      <c r="AX20" s="1">
        <f>'TNSP stacked data'!AY41</f>
        <v>-2451.1126100000001</v>
      </c>
      <c r="AY20" s="1">
        <f>'TNSP stacked data'!AZ41</f>
        <v>0</v>
      </c>
      <c r="AZ20" s="26"/>
      <c r="BA20" s="1">
        <f>'TNSP stacked data'!BB41</f>
        <v>-791</v>
      </c>
      <c r="BB20" s="1">
        <f>'TNSP stacked data'!BC41</f>
        <v>-196.64699999999999</v>
      </c>
      <c r="BC20" s="1">
        <f>'TNSP stacked data'!BD41</f>
        <v>-74</v>
      </c>
      <c r="BD20" s="1">
        <f>'TNSP stacked data'!BE41</f>
        <v>-682.99099999999999</v>
      </c>
      <c r="BE20" s="1">
        <f>'TNSP stacked data'!BF41</f>
        <v>-31.29</v>
      </c>
      <c r="BF20" s="1">
        <f>'TNSP stacked data'!BG41</f>
        <v>-150.12899999999999</v>
      </c>
      <c r="BG20" s="1">
        <f>'TNSP stacked data'!BH41</f>
        <v>0</v>
      </c>
      <c r="BH20" s="1">
        <f>'TNSP stacked data'!BI41</f>
        <v>0</v>
      </c>
      <c r="BI20" s="1">
        <f>'TNSP stacked data'!BJ41</f>
        <v>0</v>
      </c>
      <c r="BJ20" s="1">
        <f>'TNSP stacked data'!BK41</f>
        <v>0</v>
      </c>
      <c r="BK20" s="1">
        <f>'TNSP stacked data'!BL41</f>
        <v>0</v>
      </c>
      <c r="BL20" s="1">
        <f>'TNSP stacked data'!BM41</f>
        <v>-116.59350000000001</v>
      </c>
      <c r="BM20" s="1">
        <f>'TNSP stacked data'!BN41</f>
        <v>-88.023070000000004</v>
      </c>
      <c r="BN20" s="1">
        <f>'TNSP stacked data'!BO41</f>
        <v>-73.728929999999991</v>
      </c>
      <c r="BO20" s="1">
        <f>'TNSP stacked data'!BP41</f>
        <v>-150.6968270554201</v>
      </c>
      <c r="BP20" s="1">
        <f>'TNSP stacked data'!BQ41</f>
        <v>-1175.1993399999999</v>
      </c>
    </row>
    <row r="21" spans="1:68" x14ac:dyDescent="0.35">
      <c r="A21" s="21" t="s">
        <v>55</v>
      </c>
      <c r="B21" s="1">
        <f>'TNSP stacked data'!C42</f>
        <v>946708.61600000004</v>
      </c>
      <c r="C21" s="1">
        <f>'TNSP stacked data'!D42</f>
        <v>946221.48400000005</v>
      </c>
      <c r="D21" s="1">
        <f>'TNSP stacked data'!E42</f>
        <v>996021.32</v>
      </c>
      <c r="E21" s="1">
        <f>'TNSP stacked data'!F42</f>
        <v>1008691.633</v>
      </c>
      <c r="F21" s="1">
        <f>'TNSP stacked data'!G42</f>
        <v>1012409.603</v>
      </c>
      <c r="G21" s="1">
        <f>'TNSP stacked data'!H42</f>
        <v>1010384.402</v>
      </c>
      <c r="H21" s="1">
        <f>'TNSP stacked data'!I42</f>
        <v>1044676.635</v>
      </c>
      <c r="I21" s="1">
        <f>'TNSP stacked data'!J42</f>
        <v>1065519.0870000001</v>
      </c>
      <c r="J21" s="1">
        <f>'TNSP stacked data'!K42</f>
        <v>1073220.7448232267</v>
      </c>
      <c r="K21" s="1">
        <f>'TNSP stacked data'!L42</f>
        <v>1080984.0947910368</v>
      </c>
      <c r="L21" s="1">
        <f>'TNSP stacked data'!M42</f>
        <v>1078885.1834262141</v>
      </c>
      <c r="M21" s="1">
        <f>'TNSP stacked data'!N42</f>
        <v>1068100.6562919905</v>
      </c>
      <c r="N21" s="1">
        <f>'TNSP stacked data'!O42</f>
        <v>1065281.1413134951</v>
      </c>
      <c r="O21" s="1">
        <f>'TNSP stacked data'!P42</f>
        <v>1045972.1642381983</v>
      </c>
      <c r="P21" s="1">
        <f>'TNSP stacked data'!Q42</f>
        <v>1034466.958124679</v>
      </c>
      <c r="Q21" s="1">
        <f>'TNSP stacked data'!R42</f>
        <v>1020463.5728950965</v>
      </c>
      <c r="R21" s="26"/>
      <c r="S21" s="1">
        <f>'TNSP stacked data'!T42</f>
        <v>38786.216999999997</v>
      </c>
      <c r="T21" s="1">
        <f>'TNSP stacked data'!U42</f>
        <v>38716.527999999998</v>
      </c>
      <c r="U21" s="1">
        <f>'TNSP stacked data'!V42</f>
        <v>38367.953000000001</v>
      </c>
      <c r="V21" s="1">
        <f>'TNSP stacked data'!W42</f>
        <v>38409.987999999998</v>
      </c>
      <c r="W21" s="1">
        <f>'TNSP stacked data'!X42</f>
        <v>37812.957999999999</v>
      </c>
      <c r="X21" s="1">
        <f>'TNSP stacked data'!Y42</f>
        <v>37387.341</v>
      </c>
      <c r="Y21" s="1">
        <f>'TNSP stacked data'!Z42</f>
        <v>37095.459000000003</v>
      </c>
      <c r="Z21" s="1">
        <f>'TNSP stacked data'!AA42</f>
        <v>36460.660000000003</v>
      </c>
      <c r="AA21" s="1">
        <f>'TNSP stacked data'!AB42</f>
        <v>35984.150463843514</v>
      </c>
      <c r="AB21" s="1">
        <f>'TNSP stacked data'!AC42</f>
        <v>35268.442509224697</v>
      </c>
      <c r="AC21" s="1">
        <f>'TNSP stacked data'!AD42</f>
        <v>34575.403518813691</v>
      </c>
      <c r="AD21" s="1">
        <f>'TNSP stacked data'!AE42</f>
        <v>33277.312675493493</v>
      </c>
      <c r="AE21" s="1">
        <f>'TNSP stacked data'!AF42</f>
        <v>32394.79073021463</v>
      </c>
      <c r="AF21" s="1">
        <f>'TNSP stacked data'!AG42</f>
        <v>31515.340911248859</v>
      </c>
      <c r="AG21" s="1">
        <f>'TNSP stacked data'!AH42</f>
        <v>30528.795675812929</v>
      </c>
      <c r="AH21" s="1">
        <f>'TNSP stacked data'!AI42</f>
        <v>29225.971316236224</v>
      </c>
      <c r="AI21" s="26"/>
      <c r="AJ21" s="1">
        <f>'TNSP stacked data'!AK42</f>
        <v>623385.92700000003</v>
      </c>
      <c r="AK21" s="1">
        <f>'TNSP stacked data'!AL42</f>
        <v>662510.09400000004</v>
      </c>
      <c r="AL21" s="1">
        <f>'TNSP stacked data'!AM42</f>
        <v>709528.12800000003</v>
      </c>
      <c r="AM21" s="1">
        <f>'TNSP stacked data'!AN42</f>
        <v>814692.76800000004</v>
      </c>
      <c r="AN21" s="1">
        <f>'TNSP stacked data'!AO42</f>
        <v>836476.70900000003</v>
      </c>
      <c r="AO21" s="1">
        <f>'TNSP stacked data'!AP42</f>
        <v>883641.56599999999</v>
      </c>
      <c r="AP21" s="1">
        <f>'TNSP stacked data'!AQ42</f>
        <v>914773.50300000003</v>
      </c>
      <c r="AQ21" s="1">
        <f>'TNSP stacked data'!AR42</f>
        <v>976003.31599999999</v>
      </c>
      <c r="AR21" s="1">
        <f>'TNSP stacked data'!AS42</f>
        <v>1079247.4346889234</v>
      </c>
      <c r="AS21" s="1">
        <f>'TNSP stacked data'!AT42</f>
        <v>1246742.0590913154</v>
      </c>
      <c r="AT21" s="1">
        <f>'TNSP stacked data'!AU42</f>
        <v>1271609.6380759776</v>
      </c>
      <c r="AU21" s="1">
        <f>'TNSP stacked data'!AV42</f>
        <v>1329745.3487235105</v>
      </c>
      <c r="AV21" s="1">
        <f>'TNSP stacked data'!AW42</f>
        <v>1342151.3715846855</v>
      </c>
      <c r="AW21" s="1">
        <f>'TNSP stacked data'!AX42</f>
        <v>1379238.7110068405</v>
      </c>
      <c r="AX21" s="1">
        <f>'TNSP stacked data'!AY42</f>
        <v>1427620.137519625</v>
      </c>
      <c r="AY21" s="1">
        <f>'TNSP stacked data'!AZ42</f>
        <v>1446068.5867263102</v>
      </c>
      <c r="AZ21" s="26"/>
      <c r="BA21" s="1">
        <f>'TNSP stacked data'!BB42</f>
        <v>191316.39300000001</v>
      </c>
      <c r="BB21" s="1">
        <f>'TNSP stacked data'!BC42</f>
        <v>202653.62100000001</v>
      </c>
      <c r="BC21" s="1">
        <f>'TNSP stacked data'!BD42</f>
        <v>205459.22899999999</v>
      </c>
      <c r="BD21" s="1">
        <f>'TNSP stacked data'!BE42</f>
        <v>213373.492</v>
      </c>
      <c r="BE21" s="1">
        <f>'TNSP stacked data'!BF42</f>
        <v>205869.52900000001</v>
      </c>
      <c r="BF21" s="1">
        <f>'TNSP stacked data'!BG42</f>
        <v>208019.79100000003</v>
      </c>
      <c r="BG21" s="1">
        <f>'TNSP stacked data'!BH42</f>
        <v>209359.74099999998</v>
      </c>
      <c r="BH21" s="1">
        <f>'TNSP stacked data'!BI42</f>
        <v>210897.95</v>
      </c>
      <c r="BI21" s="1">
        <f>'TNSP stacked data'!BJ42</f>
        <v>222334.63973163837</v>
      </c>
      <c r="BJ21" s="1">
        <f>'TNSP stacked data'!BK42</f>
        <v>349426.64251162345</v>
      </c>
      <c r="BK21" s="1">
        <f>'TNSP stacked data'!BL42</f>
        <v>360992.55760313151</v>
      </c>
      <c r="BL21" s="1">
        <f>'TNSP stacked data'!BM42</f>
        <v>387243.87975265092</v>
      </c>
      <c r="BM21" s="1">
        <f>'TNSP stacked data'!BN42</f>
        <v>366884.45092274109</v>
      </c>
      <c r="BN21" s="1">
        <f>'TNSP stacked data'!BO42</f>
        <v>347592.87751230778</v>
      </c>
      <c r="BO21" s="1">
        <f>'TNSP stacked data'!BP42</f>
        <v>403382.76435572212</v>
      </c>
      <c r="BP21" s="1">
        <f>'TNSP stacked data'!BQ42</f>
        <v>381541.44704298832</v>
      </c>
    </row>
    <row r="22" spans="1:68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68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68" x14ac:dyDescent="0.35">
      <c r="A24" s="24" t="s">
        <v>62</v>
      </c>
      <c r="B24" s="1">
        <f>B15</f>
        <v>947233.17299999995</v>
      </c>
      <c r="C24" s="1">
        <f t="shared" ref="C24:I24" si="13">C15</f>
        <v>946708.61600000004</v>
      </c>
      <c r="D24" s="1">
        <f t="shared" si="13"/>
        <v>946221.48400000005</v>
      </c>
      <c r="E24" s="1">
        <f t="shared" si="13"/>
        <v>1001928.32</v>
      </c>
      <c r="F24" s="1">
        <f t="shared" si="13"/>
        <v>1008691.633</v>
      </c>
      <c r="G24" s="1">
        <f t="shared" si="13"/>
        <v>1012409.603</v>
      </c>
      <c r="H24" s="1">
        <f t="shared" si="13"/>
        <v>1010384.402</v>
      </c>
      <c r="I24" s="1">
        <f t="shared" si="13"/>
        <v>1044676.635</v>
      </c>
      <c r="J24" s="1">
        <f t="shared" ref="J24:K24" si="14">J15</f>
        <v>1065519.0869155149</v>
      </c>
      <c r="K24" s="1">
        <f t="shared" si="14"/>
        <v>1077198.5252489301</v>
      </c>
      <c r="L24" s="1">
        <f t="shared" ref="L24" si="15">L15</f>
        <v>1080951.6404222993</v>
      </c>
      <c r="M24" s="1">
        <f>M15</f>
        <v>1071746.0384901632</v>
      </c>
      <c r="N24" s="1">
        <f>N15</f>
        <v>1068100.6562919903</v>
      </c>
      <c r="O24" s="1">
        <f>O15</f>
        <v>1065281.1413134951</v>
      </c>
      <c r="P24" s="1">
        <f>P15</f>
        <v>1045972.1642381981</v>
      </c>
      <c r="Q24" s="1">
        <f>Q15</f>
        <v>1034466.9581246788</v>
      </c>
      <c r="S24" s="1">
        <f>S15</f>
        <v>38995.232000000004</v>
      </c>
      <c r="T24" s="1">
        <f t="shared" ref="T24:Z24" si="16">T15</f>
        <v>38786.216999999997</v>
      </c>
      <c r="U24" s="1">
        <f t="shared" si="16"/>
        <v>38716.527999999998</v>
      </c>
      <c r="V24" s="1">
        <f t="shared" si="16"/>
        <v>38367.953000000001</v>
      </c>
      <c r="W24" s="1">
        <f t="shared" si="16"/>
        <v>38409.987999999998</v>
      </c>
      <c r="X24" s="1">
        <f t="shared" si="16"/>
        <v>37812.957999999999</v>
      </c>
      <c r="Y24" s="1">
        <f t="shared" si="16"/>
        <v>37387.341</v>
      </c>
      <c r="Z24" s="1">
        <f t="shared" si="16"/>
        <v>37095.459000000003</v>
      </c>
      <c r="AA24" s="1">
        <f t="shared" ref="AA24:AB24" si="17">AA15</f>
        <v>36460.660348153513</v>
      </c>
      <c r="AB24" s="1">
        <f t="shared" si="17"/>
        <v>35984.1504638435</v>
      </c>
      <c r="AC24" s="1">
        <f t="shared" ref="AC24" si="18">AC15</f>
        <v>35268.442509224704</v>
      </c>
      <c r="AD24" s="1">
        <f>AD15</f>
        <v>34345.351193579605</v>
      </c>
      <c r="AE24" s="1">
        <f>AE15</f>
        <v>33277.312675493486</v>
      </c>
      <c r="AF24" s="1">
        <f>AF15</f>
        <v>32394.79073021463</v>
      </c>
      <c r="AG24" s="1">
        <f>AG15</f>
        <v>31515.340911248859</v>
      </c>
      <c r="AH24" s="1">
        <f>AH15</f>
        <v>30528.795675812929</v>
      </c>
      <c r="AJ24" s="1">
        <f>AJ15</f>
        <v>611874.91799999995</v>
      </c>
      <c r="AK24" s="1">
        <f t="shared" ref="AK24:AQ24" si="19">AK15</f>
        <v>623385.92700000003</v>
      </c>
      <c r="AL24" s="1">
        <f t="shared" si="19"/>
        <v>662510.09400000004</v>
      </c>
      <c r="AM24" s="1">
        <f t="shared" si="19"/>
        <v>800385.12800000003</v>
      </c>
      <c r="AN24" s="1">
        <f t="shared" si="19"/>
        <v>814692.76800000004</v>
      </c>
      <c r="AO24" s="1">
        <f t="shared" si="19"/>
        <v>836476.70900000003</v>
      </c>
      <c r="AP24" s="1">
        <f t="shared" si="19"/>
        <v>883641.56599999999</v>
      </c>
      <c r="AQ24" s="1">
        <f t="shared" si="19"/>
        <v>914773.50300000003</v>
      </c>
      <c r="AR24" s="1">
        <f t="shared" ref="AR24:AS24" si="20">AR15</f>
        <v>976003.31584544294</v>
      </c>
      <c r="AS24" s="1">
        <f t="shared" si="20"/>
        <v>1193424.29727878</v>
      </c>
      <c r="AT24" s="1">
        <f t="shared" ref="AT24" si="21">AT15</f>
        <v>1246631.0511711878</v>
      </c>
      <c r="AU24" s="1">
        <f>AU15</f>
        <v>1255396.0815868438</v>
      </c>
      <c r="AV24" s="1">
        <f>AV15</f>
        <v>1329745.3487235105</v>
      </c>
      <c r="AW24" s="1">
        <f>AW15</f>
        <v>1342151.3715846858</v>
      </c>
      <c r="AX24" s="1">
        <f>AX15</f>
        <v>1379238.7110068402</v>
      </c>
      <c r="AY24" s="1">
        <f>AY15</f>
        <v>1427620.137519625</v>
      </c>
      <c r="BA24" s="1">
        <f>BA15</f>
        <v>178841.13199999998</v>
      </c>
      <c r="BB24" s="1">
        <f t="shared" ref="BB24:BH24" si="22">BB15</f>
        <v>191316.39300000001</v>
      </c>
      <c r="BC24" s="1">
        <f t="shared" si="22"/>
        <v>202653.62100000001</v>
      </c>
      <c r="BD24" s="1">
        <f t="shared" si="22"/>
        <v>224544.22899999999</v>
      </c>
      <c r="BE24" s="1">
        <f t="shared" si="22"/>
        <v>213373.492</v>
      </c>
      <c r="BF24" s="1">
        <f t="shared" si="22"/>
        <v>205869.52900000001</v>
      </c>
      <c r="BG24" s="1">
        <f t="shared" si="22"/>
        <v>208019.79100000003</v>
      </c>
      <c r="BH24" s="1">
        <f t="shared" si="22"/>
        <v>209359.74099999998</v>
      </c>
      <c r="BI24" s="1">
        <f t="shared" ref="BI24:BJ24" si="23">BI15</f>
        <v>210897.94984775034</v>
      </c>
      <c r="BJ24" s="1">
        <f t="shared" si="23"/>
        <v>302159.69015630306</v>
      </c>
      <c r="BK24" s="1">
        <f t="shared" ref="BK24" si="24">BK15</f>
        <v>340284.75524693535</v>
      </c>
      <c r="BL24" s="1">
        <f>BL15</f>
        <v>358172.43454058585</v>
      </c>
      <c r="BM24" s="1">
        <f>BM15</f>
        <v>387243.87975265086</v>
      </c>
      <c r="BN24" s="1">
        <f>BN15</f>
        <v>366884.45092274103</v>
      </c>
      <c r="BO24" s="1">
        <f>BO15</f>
        <v>347592.87751230784</v>
      </c>
      <c r="BP24" s="1">
        <f>BP15</f>
        <v>403382.76435572217</v>
      </c>
    </row>
    <row r="25" spans="1:68" x14ac:dyDescent="0.3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N25" s="1">
        <f>WACC!O74*N24</f>
        <v>427240.26251679612</v>
      </c>
      <c r="O25" s="1">
        <f>WACC!P74*O24</f>
        <v>426112.45652539807</v>
      </c>
      <c r="P25" s="1">
        <f>WACC!Q74*P24</f>
        <v>418388.86569527927</v>
      </c>
      <c r="Q25" s="1">
        <f>WACC!R74*Q24</f>
        <v>413786.78324987157</v>
      </c>
      <c r="S25" s="1">
        <f>WACC!C74*S24</f>
        <v>15598.092800000002</v>
      </c>
      <c r="T25" s="1">
        <f>WACC!D74*T24</f>
        <v>15514.486799999999</v>
      </c>
      <c r="U25" s="1">
        <f>WACC!E74*U24</f>
        <v>15486.611199999999</v>
      </c>
      <c r="V25" s="1">
        <f>WACC!F74*V24</f>
        <v>15347.181200000001</v>
      </c>
      <c r="W25" s="1">
        <f>WACC!G74*W24</f>
        <v>15363.995199999999</v>
      </c>
      <c r="X25" s="1">
        <f>WACC!H74*X24</f>
        <v>15125.183199999999</v>
      </c>
      <c r="Y25" s="1">
        <f>WACC!I74*Y24</f>
        <v>14954.936400000001</v>
      </c>
      <c r="Z25" s="1">
        <f>WACC!J74*Z24</f>
        <v>14838.183600000002</v>
      </c>
      <c r="AA25" s="1">
        <f>WACC!K74*AA24</f>
        <v>14584.264139261406</v>
      </c>
      <c r="AB25" s="1">
        <f>WACC!L74*AB24</f>
        <v>14393.660185537401</v>
      </c>
      <c r="AC25" s="1">
        <f>WACC!M74*AC24</f>
        <v>14107.377003689882</v>
      </c>
      <c r="AD25" s="1">
        <f>WACC!N74*AD24</f>
        <v>13738.140477431843</v>
      </c>
      <c r="AE25" s="1">
        <f>WACC!O74*AE24</f>
        <v>13310.925070197394</v>
      </c>
      <c r="AF25" s="1">
        <f>WACC!P74*AF24</f>
        <v>12957.916292085853</v>
      </c>
      <c r="AG25" s="1">
        <f>WACC!Q74*AG24</f>
        <v>12606.136364499544</v>
      </c>
      <c r="AH25" s="1">
        <f>WACC!R74*AH24</f>
        <v>12211.518270325172</v>
      </c>
      <c r="AJ25" s="1">
        <f>WACC!C74*AJ24</f>
        <v>244749.96719999998</v>
      </c>
      <c r="AK25" s="1">
        <f>WACC!D74*AK24</f>
        <v>249354.37080000003</v>
      </c>
      <c r="AL25" s="1">
        <f>WACC!E74*AL24</f>
        <v>265004.03760000004</v>
      </c>
      <c r="AM25" s="1">
        <f>WACC!F74*AM24</f>
        <v>320154.05120000005</v>
      </c>
      <c r="AN25" s="1">
        <f>WACC!G74*AN24</f>
        <v>325877.10720000003</v>
      </c>
      <c r="AO25" s="1">
        <f>WACC!H74*AO24</f>
        <v>334590.68360000005</v>
      </c>
      <c r="AP25" s="1">
        <f>WACC!I74*AP24</f>
        <v>353456.62640000001</v>
      </c>
      <c r="AQ25" s="1">
        <f>WACC!J74*AQ24</f>
        <v>365909.40120000002</v>
      </c>
      <c r="AR25" s="1">
        <f>WACC!K74*AR24</f>
        <v>390401.3263381772</v>
      </c>
      <c r="AS25" s="1">
        <f>WACC!L74*AS24</f>
        <v>477369.71891151206</v>
      </c>
      <c r="AT25" s="1">
        <f>WACC!M74*AT24</f>
        <v>498652.42046847515</v>
      </c>
      <c r="AU25" s="1">
        <f>WACC!N74*AU24</f>
        <v>502158.43263473758</v>
      </c>
      <c r="AV25" s="1">
        <f>WACC!O74*AV24</f>
        <v>531898.13948940428</v>
      </c>
      <c r="AW25" s="1">
        <f>WACC!P74*AW24</f>
        <v>536860.54863387428</v>
      </c>
      <c r="AX25" s="1">
        <f>WACC!Q74*AX24</f>
        <v>551695.48440273607</v>
      </c>
      <c r="AY25" s="1">
        <f>WACC!R74*AY24</f>
        <v>571048.05500785005</v>
      </c>
      <c r="BA25" s="1">
        <f>WACC!C74*BA24</f>
        <v>71536.452799999999</v>
      </c>
      <c r="BB25" s="1">
        <f>WACC!D74*BB24</f>
        <v>76526.55720000001</v>
      </c>
      <c r="BC25" s="1">
        <f>WACC!E74*BC24</f>
        <v>81061.448400000008</v>
      </c>
      <c r="BD25" s="1">
        <f>WACC!F74*BD24</f>
        <v>89817.691600000006</v>
      </c>
      <c r="BE25" s="1">
        <f>WACC!G74*BE24</f>
        <v>85349.396800000002</v>
      </c>
      <c r="BF25" s="1">
        <f>WACC!H74*BF24</f>
        <v>82347.811600000015</v>
      </c>
      <c r="BG25" s="1">
        <f>WACC!I74*BG24</f>
        <v>83207.916400000016</v>
      </c>
      <c r="BH25" s="1">
        <f>WACC!J74*BH24</f>
        <v>83743.896399999998</v>
      </c>
      <c r="BI25" s="1">
        <f>WACC!K74*BI24</f>
        <v>84359.17993910014</v>
      </c>
      <c r="BJ25" s="1">
        <f>WACC!L74*BJ24</f>
        <v>120863.87606252123</v>
      </c>
      <c r="BK25" s="1">
        <f>WACC!M74*BK24</f>
        <v>136113.90209877415</v>
      </c>
      <c r="BL25" s="1">
        <f>WACC!N74*BL24</f>
        <v>143268.97381623436</v>
      </c>
      <c r="BM25" s="1">
        <f>WACC!O74*BM24</f>
        <v>154897.55190106036</v>
      </c>
      <c r="BN25" s="1">
        <f>WACC!P74*BN24</f>
        <v>146753.78036909641</v>
      </c>
      <c r="BO25" s="1">
        <f>WACC!Q74*BO24</f>
        <v>139037.15100492313</v>
      </c>
      <c r="BP25" s="1">
        <f>WACC!R74*BP24</f>
        <v>161353.10574228887</v>
      </c>
    </row>
    <row r="26" spans="1:68" x14ac:dyDescent="0.3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N26" s="1">
        <f>WACC!O75*N24</f>
        <v>640860.39377519418</v>
      </c>
      <c r="O26" s="1">
        <f>WACC!P75*O24</f>
        <v>639168.68478809705</v>
      </c>
      <c r="P26" s="1">
        <f>WACC!Q75*P24</f>
        <v>627583.29854291887</v>
      </c>
      <c r="Q26" s="1">
        <f>WACC!R75*Q24</f>
        <v>620680.17487480724</v>
      </c>
      <c r="S26" s="1">
        <f>WACC!C75*S24</f>
        <v>23397.139200000001</v>
      </c>
      <c r="T26" s="1">
        <f>WACC!D75*T24</f>
        <v>23271.730199999998</v>
      </c>
      <c r="U26" s="1">
        <f>WACC!E75*U24</f>
        <v>23229.916799999999</v>
      </c>
      <c r="V26" s="1">
        <f>WACC!F75*V24</f>
        <v>23020.771799999999</v>
      </c>
      <c r="W26" s="1">
        <f>WACC!G75*W24</f>
        <v>23045.992799999996</v>
      </c>
      <c r="X26" s="1">
        <f>WACC!H75*X24</f>
        <v>22687.774799999999</v>
      </c>
      <c r="Y26" s="1">
        <f>WACC!I75*Y24</f>
        <v>22432.404599999998</v>
      </c>
      <c r="Z26" s="1">
        <f>WACC!J75*Z24</f>
        <v>22257.275400000002</v>
      </c>
      <c r="AA26" s="1">
        <f>WACC!K75*AA24</f>
        <v>21876.396208892107</v>
      </c>
      <c r="AB26" s="1">
        <f>WACC!L75*AB24</f>
        <v>21590.490278306101</v>
      </c>
      <c r="AC26" s="1">
        <f>WACC!M75*AC24</f>
        <v>21161.065505534822</v>
      </c>
      <c r="AD26" s="1">
        <f>WACC!N75*AD24</f>
        <v>20607.210716147762</v>
      </c>
      <c r="AE26" s="1">
        <f>WACC!O75*AE24</f>
        <v>19966.387605296091</v>
      </c>
      <c r="AF26" s="1">
        <f>WACC!P75*AF24</f>
        <v>19436.874438128776</v>
      </c>
      <c r="AG26" s="1">
        <f>WACC!Q75*AG24</f>
        <v>18909.204546749315</v>
      </c>
      <c r="AH26" s="1">
        <f>WACC!R75*AH24</f>
        <v>18317.277405487755</v>
      </c>
      <c r="AJ26" s="1">
        <f>WACC!C75*AJ24</f>
        <v>367124.95079999993</v>
      </c>
      <c r="AK26" s="1">
        <f>WACC!D75*AK24</f>
        <v>374031.55619999999</v>
      </c>
      <c r="AL26" s="1">
        <f>WACC!E75*AL24</f>
        <v>397506.0564</v>
      </c>
      <c r="AM26" s="1">
        <f>WACC!F75*AM24</f>
        <v>480231.07679999998</v>
      </c>
      <c r="AN26" s="1">
        <f>WACC!G75*AN24</f>
        <v>488815.66080000001</v>
      </c>
      <c r="AO26" s="1">
        <f>WACC!H75*AO24</f>
        <v>501886.02539999998</v>
      </c>
      <c r="AP26" s="1">
        <f>WACC!I75*AP24</f>
        <v>530184.93959999993</v>
      </c>
      <c r="AQ26" s="1">
        <f>WACC!J75*AQ24</f>
        <v>548864.10179999995</v>
      </c>
      <c r="AR26" s="1">
        <f>WACC!K75*AR24</f>
        <v>585601.98950726574</v>
      </c>
      <c r="AS26" s="1">
        <f>WACC!L75*AS24</f>
        <v>716054.57836726797</v>
      </c>
      <c r="AT26" s="1">
        <f>WACC!M75*AT24</f>
        <v>747978.63070271269</v>
      </c>
      <c r="AU26" s="1">
        <f>WACC!N75*AU24</f>
        <v>753237.64895210625</v>
      </c>
      <c r="AV26" s="1">
        <f>WACC!O75*AV24</f>
        <v>797847.20923410624</v>
      </c>
      <c r="AW26" s="1">
        <f>WACC!P75*AW24</f>
        <v>805290.82295081147</v>
      </c>
      <c r="AX26" s="1">
        <f>WACC!Q75*AX24</f>
        <v>827543.22660410416</v>
      </c>
      <c r="AY26" s="1">
        <f>WACC!R75*AY24</f>
        <v>856572.08251177496</v>
      </c>
      <c r="BA26" s="1">
        <f>WACC!C75*BA24</f>
        <v>107304.67919999998</v>
      </c>
      <c r="BB26" s="1">
        <f>WACC!D75*BB24</f>
        <v>114789.8358</v>
      </c>
      <c r="BC26" s="1">
        <f>WACC!E75*BC24</f>
        <v>121592.17260000001</v>
      </c>
      <c r="BD26" s="1">
        <f>WACC!F75*BD24</f>
        <v>134726.5374</v>
      </c>
      <c r="BE26" s="1">
        <f>WACC!G75*BE24</f>
        <v>128024.0952</v>
      </c>
      <c r="BF26" s="1">
        <f>WACC!H75*BF24</f>
        <v>123521.71739999999</v>
      </c>
      <c r="BG26" s="1">
        <f>WACC!I75*BG24</f>
        <v>124811.87460000001</v>
      </c>
      <c r="BH26" s="1">
        <f>WACC!J75*BH24</f>
        <v>125615.84459999998</v>
      </c>
      <c r="BI26" s="1">
        <f>WACC!K75*BI24</f>
        <v>126538.7699086502</v>
      </c>
      <c r="BJ26" s="1">
        <f>WACC!L75*BJ24</f>
        <v>181295.81409378184</v>
      </c>
      <c r="BK26" s="1">
        <f>WACC!M75*BK24</f>
        <v>204170.8531481612</v>
      </c>
      <c r="BL26" s="1">
        <f>WACC!N75*BL24</f>
        <v>214903.46072435149</v>
      </c>
      <c r="BM26" s="1">
        <f>WACC!O75*BM24</f>
        <v>232346.3278515905</v>
      </c>
      <c r="BN26" s="1">
        <f>WACC!P75*BN24</f>
        <v>220130.67055364462</v>
      </c>
      <c r="BO26" s="1">
        <f>WACC!Q75*BO24</f>
        <v>208555.72650738471</v>
      </c>
      <c r="BP26" s="1">
        <f>WACC!R75*BP24</f>
        <v>242029.6586134333</v>
      </c>
    </row>
    <row r="27" spans="1:68" x14ac:dyDescent="0.3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N27" s="1">
        <f>(WACC!O63+WACC!O69*WACC!O76)*N25</f>
        <v>29714.041349371833</v>
      </c>
      <c r="O27" s="1">
        <f>(WACC!P63+WACC!P69*WACC!P76)*O25</f>
        <v>30732.027080622374</v>
      </c>
      <c r="P27" s="1">
        <f>(WACC!Q63+WACC!Q69*WACC!Q76)*P25</f>
        <v>25906.420552795233</v>
      </c>
      <c r="Q27" s="1">
        <f>(WACC!R63+WACC!R69*WACC!R76)*Q25</f>
        <v>20273.87512136656</v>
      </c>
      <c r="S27" s="1">
        <f>(WACC!C63+WACC!C69*WACC!C76)*S25</f>
        <v>1580.283480040018</v>
      </c>
      <c r="T27" s="1">
        <f>(WACC!D63+WACC!D69*WACC!D76)*T25</f>
        <v>1527.5037637348269</v>
      </c>
      <c r="U27" s="1">
        <f>(WACC!E63+WACC!E69*WACC!E76)*U25</f>
        <v>1590.4835739128896</v>
      </c>
      <c r="V27" s="1">
        <f>(WACC!F63+WACC!F69*WACC!F76)*V25</f>
        <v>1630.5609137852366</v>
      </c>
      <c r="W27" s="1">
        <f>(WACC!G63+WACC!G69*WACC!G76)*W25</f>
        <v>1520.9974385743506</v>
      </c>
      <c r="X27" s="1">
        <f>(WACC!H63+WACC!H69*WACC!H76)*X25</f>
        <v>1507.8929694363676</v>
      </c>
      <c r="Y27" s="1">
        <f>(WACC!I63+WACC!I69*WACC!I76)*Y25</f>
        <v>1483.9826936661239</v>
      </c>
      <c r="Z27" s="1">
        <f>(WACC!J63+WACC!J69*WACC!J76)*Z25</f>
        <v>1350.9849015784125</v>
      </c>
      <c r="AA27" s="1">
        <f>(WACC!K63+WACC!K69*WACC!K76)*AA25</f>
        <v>1144.177598165275</v>
      </c>
      <c r="AB27" s="1">
        <f>(WACC!L63+WACC!L69*WACC!L76)*AB25</f>
        <v>1215.3338816894425</v>
      </c>
      <c r="AC27" s="1">
        <f>(WACC!M63+WACC!M69*WACC!M76)*AC25</f>
        <v>1103.8027962334197</v>
      </c>
      <c r="AD27" s="1">
        <f>(WACC!N63+WACC!N69*WACC!N76)*AD25</f>
        <v>1002.8784344952994</v>
      </c>
      <c r="AE27" s="1">
        <f>(WACC!O63+WACC!O69*WACC!O76)*AE25</f>
        <v>925.75867172323535</v>
      </c>
      <c r="AF27" s="1">
        <f>(WACC!P63+WACC!P69*WACC!P76)*AF25</f>
        <v>934.54915081339459</v>
      </c>
      <c r="AG27" s="1">
        <f>(WACC!Q63+WACC!Q69*WACC!Q76)*AG25</f>
        <v>780.56539497507754</v>
      </c>
      <c r="AH27" s="1">
        <f>(WACC!R63+WACC!R69*WACC!R76)*AH25</f>
        <v>598.31489664897492</v>
      </c>
      <c r="AJ27" s="1">
        <f>(WACC!C63+WACC!C69*WACC!C76)*AJ25</f>
        <v>24796.257777521121</v>
      </c>
      <c r="AK27" s="1">
        <f>(WACC!D63+WACC!D69*WACC!D76)*AK25</f>
        <v>24550.58583702103</v>
      </c>
      <c r="AL27" s="1">
        <f>(WACC!E63+WACC!E69*WACC!E76)*AL25</f>
        <v>27216.061885985349</v>
      </c>
      <c r="AM27" s="1">
        <f>(WACC!F63+WACC!F69*WACC!F76)*AM25</f>
        <v>34014.759809880758</v>
      </c>
      <c r="AN27" s="1">
        <f>(WACC!G63+WACC!G69*WACC!G76)*AN25</f>
        <v>32261.025787174101</v>
      </c>
      <c r="AO27" s="1">
        <f>(WACC!H63+WACC!H69*WACC!H76)*AO25</f>
        <v>33356.74899060715</v>
      </c>
      <c r="AP27" s="1">
        <f>(WACC!I63+WACC!I69*WACC!I76)*AP25</f>
        <v>35073.603959908032</v>
      </c>
      <c r="AQ27" s="1">
        <f>(WACC!J63+WACC!J69*WACC!J76)*AQ25</f>
        <v>33315.268882829958</v>
      </c>
      <c r="AR27" s="1">
        <f>(WACC!K63+WACC!K69*WACC!K76)*AR25</f>
        <v>30628.110381493338</v>
      </c>
      <c r="AS27" s="1">
        <f>(WACC!L63+WACC!L69*WACC!L76)*AS25</f>
        <v>40306.884142552452</v>
      </c>
      <c r="AT27" s="1">
        <f>(WACC!M63+WACC!M69*WACC!M76)*AT25</f>
        <v>39016.036497621149</v>
      </c>
      <c r="AU27" s="1">
        <f>(WACC!N63+WACC!N69*WACC!N76)*AU25</f>
        <v>36657.352835824306</v>
      </c>
      <c r="AV27" s="1">
        <f>(WACC!O63+WACC!O69*WACC!O76)*AV25</f>
        <v>36992.869579609833</v>
      </c>
      <c r="AW27" s="1">
        <f>(WACC!P63+WACC!P69*WACC!P76)*AW25</f>
        <v>38719.386552715368</v>
      </c>
      <c r="AX27" s="1">
        <f>(WACC!Q63+WACC!Q69*WACC!Q76)*AX25</f>
        <v>34160.696920708295</v>
      </c>
      <c r="AY27" s="1">
        <f>(WACC!R63+WACC!R69*WACC!R76)*AY25</f>
        <v>27979.039989146408</v>
      </c>
      <c r="BA27" s="1">
        <f>(WACC!C63+WACC!C69*WACC!C76)*BA25</f>
        <v>7247.54468575174</v>
      </c>
      <c r="BB27" s="1">
        <f>(WACC!D63+WACC!D69*WACC!D76)*BB25</f>
        <v>7534.5453353099983</v>
      </c>
      <c r="BC27" s="1">
        <f>(WACC!E63+WACC!E69*WACC!E76)*BC25</f>
        <v>8325.0557848180051</v>
      </c>
      <c r="BD27" s="1">
        <f>(WACC!F63+WACC!F69*WACC!F76)*BD25</f>
        <v>9542.67857926748</v>
      </c>
      <c r="BE27" s="1">
        <f>(WACC!G63+WACC!G69*WACC!G76)*BE25</f>
        <v>8449.3787082585059</v>
      </c>
      <c r="BF27" s="1">
        <f>(WACC!H63+WACC!H69*WACC!H76)*BF25</f>
        <v>8209.5988206020938</v>
      </c>
      <c r="BG27" s="1">
        <f>(WACC!I63+WACC!I69*WACC!I76)*BG25</f>
        <v>8256.7457734970831</v>
      </c>
      <c r="BH27" s="1">
        <f>(WACC!J63+WACC!J69*WACC!J76)*BH25</f>
        <v>7624.7027726322758</v>
      </c>
      <c r="BI27" s="1">
        <f>(WACC!K63+WACC!K69*WACC!K76)*BI25</f>
        <v>6618.221047304758</v>
      </c>
      <c r="BJ27" s="1">
        <f>(WACC!L63+WACC!L69*WACC!L76)*BJ25</f>
        <v>10205.184904857564</v>
      </c>
      <c r="BK27" s="1">
        <f>(WACC!M63+WACC!M69*WACC!M76)*BK25</f>
        <v>10649.953262294739</v>
      </c>
      <c r="BL27" s="1">
        <f>(WACC!N63+WACC!N69*WACC!N76)*BL25</f>
        <v>10458.574390661086</v>
      </c>
      <c r="BM27" s="1">
        <f>(WACC!O63+WACC!O69*WACC!O76)*BM25</f>
        <v>10772.936602443066</v>
      </c>
      <c r="BN27" s="1">
        <f>(WACC!P63+WACC!P69*WACC!P76)*BN25</f>
        <v>10584.157030429271</v>
      </c>
      <c r="BO27" s="1">
        <f>(WACC!Q63+WACC!Q69*WACC!Q76)*BO25</f>
        <v>8609.1079417476867</v>
      </c>
      <c r="BP27" s="1">
        <f>(WACC!R63+WACC!R69*WACC!R76)*BP25</f>
        <v>7905.648147027503</v>
      </c>
    </row>
    <row r="28" spans="1:68" x14ac:dyDescent="0.3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N28" s="1">
        <f>WACC!O67*N26</f>
        <v>30152.692086014184</v>
      </c>
      <c r="O28" s="1">
        <f>WACC!P67*O26</f>
        <v>27225.818471273004</v>
      </c>
      <c r="P28" s="1">
        <f>WACC!Q67*P26</f>
        <v>27688.515431789292</v>
      </c>
      <c r="Q28" s="1">
        <f>WACC!R67*Q26</f>
        <v>18768.239139139125</v>
      </c>
      <c r="S28" s="1">
        <f>WACC!C67*S26</f>
        <v>1640.034475212949</v>
      </c>
      <c r="T28" s="1">
        <f>WACC!D67*T26</f>
        <v>1534.1189768073916</v>
      </c>
      <c r="U28" s="1">
        <f>WACC!E67*U26</f>
        <v>1608.3335601124184</v>
      </c>
      <c r="V28" s="1">
        <f>WACC!F67*V26</f>
        <v>1853.112403302333</v>
      </c>
      <c r="W28" s="1">
        <f>WACC!G67*W26</f>
        <v>1979.9109642785054</v>
      </c>
      <c r="X28" s="1">
        <f>WACC!H67*X26</f>
        <v>2057.0996772228405</v>
      </c>
      <c r="Y28" s="1">
        <f>WACC!I67*Y26</f>
        <v>2130.4287029014522</v>
      </c>
      <c r="Z28" s="1">
        <f>WACC!J67*Z26</f>
        <v>1827.1950617062364</v>
      </c>
      <c r="AA28" s="1">
        <f>WACC!K67*AA26</f>
        <v>1392.8218794705847</v>
      </c>
      <c r="AB28" s="1">
        <f>WACC!L67*AB26</f>
        <v>1299.9104684303963</v>
      </c>
      <c r="AC28" s="1">
        <f>WACC!M67*AC26</f>
        <v>1042.1810006683893</v>
      </c>
      <c r="AD28" s="1">
        <f>WACC!N67*AD26</f>
        <v>1010.4535258127108</v>
      </c>
      <c r="AE28" s="1">
        <f>WACC!O67*AE26</f>
        <v>939.42509691696034</v>
      </c>
      <c r="AF28" s="1">
        <f>WACC!P67*AF26</f>
        <v>827.92669242996567</v>
      </c>
      <c r="AG28" s="1">
        <f>WACC!Q67*AG26</f>
        <v>834.26025375613654</v>
      </c>
      <c r="AH28" s="1">
        <f>WACC!R67*AH26</f>
        <v>553.88113982130324</v>
      </c>
      <c r="AJ28" s="1">
        <f>WACC!C67*AJ26</f>
        <v>25733.811765451119</v>
      </c>
      <c r="AK28" s="1">
        <f>WACC!D67*AK26</f>
        <v>24656.90790327315</v>
      </c>
      <c r="AL28" s="1">
        <f>WACC!E67*AL26</f>
        <v>27521.507561148897</v>
      </c>
      <c r="AM28" s="1">
        <f>WACC!F67*AM26</f>
        <v>38657.355739450722</v>
      </c>
      <c r="AN28" s="1">
        <f>WACC!G67*AN26</f>
        <v>41994.783853658198</v>
      </c>
      <c r="AO28" s="1">
        <f>WACC!H67*AO26</f>
        <v>45505.986812465824</v>
      </c>
      <c r="AP28" s="1">
        <f>WACC!I67*AP26</f>
        <v>50352.212939753801</v>
      </c>
      <c r="AQ28" s="1">
        <f>WACC!J67*AQ26</f>
        <v>45058.604808241209</v>
      </c>
      <c r="AR28" s="1">
        <f>WACC!K67*AR26</f>
        <v>37283.986624620113</v>
      </c>
      <c r="AS28" s="1">
        <f>WACC!L67*AS26</f>
        <v>43111.890021431806</v>
      </c>
      <c r="AT28" s="1">
        <f>WACC!M67*AT26</f>
        <v>36837.895408453485</v>
      </c>
      <c r="AU28" s="1">
        <f>WACC!N67*AU26</f>
        <v>36934.238633379311</v>
      </c>
      <c r="AV28" s="1">
        <f>WACC!O67*AV26</f>
        <v>37538.973332405243</v>
      </c>
      <c r="AW28" s="1">
        <f>WACC!P67*AW26</f>
        <v>34301.902274060114</v>
      </c>
      <c r="AX28" s="1">
        <f>WACC!Q67*AX26</f>
        <v>36510.600988744205</v>
      </c>
      <c r="AY28" s="1">
        <f>WACC!R67*AY26</f>
        <v>25901.181212585117</v>
      </c>
      <c r="BA28" s="1">
        <f>WACC!C67*BA26</f>
        <v>7521.5765370009767</v>
      </c>
      <c r="BB28" s="1">
        <f>WACC!D67*BB26</f>
        <v>7567.1754498676901</v>
      </c>
      <c r="BC28" s="1">
        <f>WACC!E67*BC26</f>
        <v>8418.4878285729228</v>
      </c>
      <c r="BD28" s="1">
        <f>WACC!F67*BD26</f>
        <v>10845.136717350009</v>
      </c>
      <c r="BE28" s="1">
        <f>WACC!G67*BE26</f>
        <v>10998.715133605145</v>
      </c>
      <c r="BF28" s="1">
        <f>WACC!H67*BF26</f>
        <v>11199.709413262994</v>
      </c>
      <c r="BG28" s="1">
        <f>WACC!I67*BG26</f>
        <v>11853.513025116208</v>
      </c>
      <c r="BH28" s="1">
        <f>WACC!J67*BH26</f>
        <v>10312.342674484675</v>
      </c>
      <c r="BI28" s="1">
        <f>WACC!K67*BI26</f>
        <v>8056.4442903270901</v>
      </c>
      <c r="BJ28" s="1">
        <f>WACC!L67*BJ26</f>
        <v>10915.376333992521</v>
      </c>
      <c r="BK28" s="1">
        <f>WACC!M67*BK26</f>
        <v>10055.400281503526</v>
      </c>
      <c r="BL28" s="1">
        <f>WACC!N67*BL26</f>
        <v>10537.571658260193</v>
      </c>
      <c r="BM28" s="1">
        <f>WACC!O67*BM26</f>
        <v>10931.971064329309</v>
      </c>
      <c r="BN28" s="1">
        <f>WACC!P67*BN26</f>
        <v>9376.613434120387</v>
      </c>
      <c r="BO28" s="1">
        <f>WACC!Q67*BO26</f>
        <v>9201.3258880451849</v>
      </c>
      <c r="BP28" s="1">
        <f>WACC!R67*BP26</f>
        <v>7318.5364951238334</v>
      </c>
    </row>
    <row r="29" spans="1:68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</row>
    <row r="30" spans="1:68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9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</row>
    <row r="31" spans="1:68" x14ac:dyDescent="0.3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N31" s="1">
        <f>N15*WACC!O81</f>
        <v>59866.733435386021</v>
      </c>
      <c r="O31" s="1">
        <f>O15*WACC!P81</f>
        <v>57957.845551895378</v>
      </c>
      <c r="P31" s="1">
        <f>P15*WACC!Q81</f>
        <v>53594.935984584525</v>
      </c>
      <c r="Q31" s="1">
        <f>Q15*WACC!R81</f>
        <v>39042.114260505681</v>
      </c>
      <c r="S31" s="1">
        <f>S15*WACC!C81</f>
        <v>3220.3179552529668</v>
      </c>
      <c r="T31" s="1">
        <f>T15*WACC!D81</f>
        <v>3061.6227405422187</v>
      </c>
      <c r="U31" s="1">
        <f>U15*WACC!E81</f>
        <v>3198.8171340253084</v>
      </c>
      <c r="V31" s="1">
        <f>V15*WACC!F81</f>
        <v>3483.67331708757</v>
      </c>
      <c r="W31" s="1">
        <f>W15*WACC!G81</f>
        <v>3500.9084028528559</v>
      </c>
      <c r="X31" s="1">
        <f>X15*WACC!H81</f>
        <v>3564.9926466592083</v>
      </c>
      <c r="Y31" s="1">
        <f>Y15*WACC!I81</f>
        <v>3614.4113965675765</v>
      </c>
      <c r="Z31" s="1">
        <f>Z15*WACC!J81</f>
        <v>3178.1799632846487</v>
      </c>
      <c r="AA31" s="1">
        <f>AA15*WACC!K81</f>
        <v>2536.9994776358594</v>
      </c>
      <c r="AB31" s="1">
        <f>AB15*WACC!L81</f>
        <v>2515.2443501198386</v>
      </c>
      <c r="AC31" s="1">
        <f>AC15*WACC!M81</f>
        <v>2145.983796901809</v>
      </c>
      <c r="AD31" s="1">
        <f>AD15*WACC!N81</f>
        <v>2013.3319603080101</v>
      </c>
      <c r="AE31" s="1">
        <f>AE15*WACC!O81</f>
        <v>1865.1837686401957</v>
      </c>
      <c r="AF31" s="1">
        <f>AF15*WACC!P81</f>
        <v>1762.4758432433603</v>
      </c>
      <c r="AG31" s="1">
        <f>AG15*WACC!Q81</f>
        <v>1614.8256487312142</v>
      </c>
      <c r="AH31" s="1">
        <f>AH15*WACC!R81</f>
        <v>1152.1960364702782</v>
      </c>
      <c r="AJ31" s="1">
        <f>AJ15*WACC!C81</f>
        <v>50530.06954297224</v>
      </c>
      <c r="AK31" s="1">
        <f>AK15*WACC!D81</f>
        <v>49207.493740294187</v>
      </c>
      <c r="AL31" s="1">
        <f>AL15*WACC!E81</f>
        <v>54737.56944713425</v>
      </c>
      <c r="AM31" s="1">
        <f>AM15*WACC!F81</f>
        <v>72672.115549331473</v>
      </c>
      <c r="AN31" s="1">
        <f>AN15*WACC!G81</f>
        <v>74255.809640832289</v>
      </c>
      <c r="AO31" s="1">
        <f>AO15*WACC!H81</f>
        <v>78862.735803072967</v>
      </c>
      <c r="AP31" s="1">
        <f>AP15*WACC!I81</f>
        <v>85425.816899661848</v>
      </c>
      <c r="AQ31" s="1">
        <f>AQ15*WACC!J81</f>
        <v>78373.873691071174</v>
      </c>
      <c r="AR31" s="1">
        <f>AR15*WACC!K81</f>
        <v>67912.097006113458</v>
      </c>
      <c r="AS31" s="1">
        <f>AS15*WACC!L81</f>
        <v>83418.774163984242</v>
      </c>
      <c r="AT31" s="1">
        <f>AT15*WACC!M81</f>
        <v>75853.931906074635</v>
      </c>
      <c r="AU31" s="1">
        <f>AU15*WACC!N81</f>
        <v>73591.591469203617</v>
      </c>
      <c r="AV31" s="1">
        <f>AV15*WACC!O81</f>
        <v>74531.842912015069</v>
      </c>
      <c r="AW31" s="1">
        <f>AW15*WACC!P81</f>
        <v>73021.28882677549</v>
      </c>
      <c r="AX31" s="1">
        <f>AX15*WACC!Q81</f>
        <v>70671.297909452507</v>
      </c>
      <c r="AY31" s="1">
        <f>AY15*WACC!R81</f>
        <v>53880.221201731518</v>
      </c>
      <c r="BA31" s="1">
        <f>BA15*WACC!C81</f>
        <v>14769.121222752716</v>
      </c>
      <c r="BB31" s="1">
        <f>BB15*WACC!D81</f>
        <v>15101.720785177689</v>
      </c>
      <c r="BC31" s="1">
        <f>BC15*WACC!E81</f>
        <v>16743.543613390928</v>
      </c>
      <c r="BD31" s="1">
        <f>BD15*WACC!F81</f>
        <v>20387.815296617489</v>
      </c>
      <c r="BE31" s="1">
        <f>BE15*WACC!G81</f>
        <v>19448.093841863651</v>
      </c>
      <c r="BF31" s="1">
        <f>BF15*WACC!H81</f>
        <v>19409.308233865086</v>
      </c>
      <c r="BG31" s="1">
        <f>BG15*WACC!I81</f>
        <v>20110.258798613293</v>
      </c>
      <c r="BH31" s="1">
        <f>BH15*WACC!J81</f>
        <v>17937.045447116951</v>
      </c>
      <c r="BI31" s="1">
        <f>BI15*WACC!K81</f>
        <v>14674.665337631848</v>
      </c>
      <c r="BJ31" s="1">
        <f>BJ15*WACC!L81</f>
        <v>21120.561238850081</v>
      </c>
      <c r="BK31" s="1">
        <f>BK15*WACC!M81</f>
        <v>20705.353543798265</v>
      </c>
      <c r="BL31" s="1">
        <f>BL15*WACC!N81</f>
        <v>20996.14604892128</v>
      </c>
      <c r="BM31" s="1">
        <f>BM15*WACC!O81</f>
        <v>21704.907666772375</v>
      </c>
      <c r="BN31" s="1">
        <f>BN15*WACC!P81</f>
        <v>19960.770464549656</v>
      </c>
      <c r="BO31" s="1">
        <f>BO15*WACC!Q81</f>
        <v>17810.43382979287</v>
      </c>
      <c r="BP31" s="1">
        <f>BP15*WACC!R81</f>
        <v>15224.184642151335</v>
      </c>
    </row>
    <row r="32" spans="1:68" x14ac:dyDescent="0.35">
      <c r="A32" s="24" t="s">
        <v>45</v>
      </c>
      <c r="B32" s="1">
        <f>B18</f>
        <v>-5101.7049999999999</v>
      </c>
      <c r="C32" s="1">
        <f t="shared" ref="C32:I32" si="25">C18</f>
        <v>-1703.1949999999999</v>
      </c>
      <c r="D32" s="1">
        <f t="shared" si="25"/>
        <v>-9048.89</v>
      </c>
      <c r="E32" s="1">
        <f t="shared" si="25"/>
        <v>1103.8720000000001</v>
      </c>
      <c r="F32" s="1">
        <f t="shared" si="25"/>
        <v>-15984.949000000001</v>
      </c>
      <c r="G32" s="1">
        <f t="shared" si="25"/>
        <v>-11502.204</v>
      </c>
      <c r="H32" s="1">
        <f t="shared" si="25"/>
        <v>-8219.9410000000007</v>
      </c>
      <c r="I32" s="1">
        <f t="shared" si="25"/>
        <v>-18551.235000000001</v>
      </c>
      <c r="J32" s="1">
        <f t="shared" ref="J32:K32" si="26">J18</f>
        <v>-13925.430093366869</v>
      </c>
      <c r="K32" s="1">
        <f t="shared" si="26"/>
        <v>-21424.975809807103</v>
      </c>
      <c r="L32" s="1">
        <f t="shared" ref="L32" si="27">L18</f>
        <v>-21241.131738818931</v>
      </c>
      <c r="M32" s="1">
        <f>M18</f>
        <v>-33328.121883571803</v>
      </c>
      <c r="N32" s="1">
        <f>N18</f>
        <v>-28326.273763043624</v>
      </c>
      <c r="O32" s="1">
        <f>O18</f>
        <v>-28920.122209710473</v>
      </c>
      <c r="P32" s="1">
        <f>P18</f>
        <v>-32742.747664820043</v>
      </c>
      <c r="Q32" s="1">
        <f>Q18</f>
        <v>-44146.148656948681</v>
      </c>
      <c r="S32" s="1">
        <f t="shared" ref="S32:Z32" si="28">S18</f>
        <v>-209.01499999999999</v>
      </c>
      <c r="T32" s="1">
        <f t="shared" si="28"/>
        <v>-69.69</v>
      </c>
      <c r="U32" s="1">
        <f t="shared" si="28"/>
        <v>-348.57400000000001</v>
      </c>
      <c r="V32" s="1">
        <f t="shared" si="28"/>
        <v>42.033999999999999</v>
      </c>
      <c r="W32" s="1">
        <f t="shared" si="28"/>
        <v>-597.029</v>
      </c>
      <c r="X32" s="1">
        <f t="shared" si="28"/>
        <v>-425.61700000000002</v>
      </c>
      <c r="Y32" s="1">
        <f t="shared" si="28"/>
        <v>-291.88200000000001</v>
      </c>
      <c r="Z32" s="1">
        <f t="shared" si="28"/>
        <v>-634.79899999999998</v>
      </c>
      <c r="AA32" s="1">
        <f t="shared" ref="AA32:AB32" si="29">AA18</f>
        <v>-476.50988430999655</v>
      </c>
      <c r="AB32" s="1">
        <f t="shared" si="29"/>
        <v>-715.70795461880198</v>
      </c>
      <c r="AC32" s="1">
        <f t="shared" ref="AC32:AE32" si="30">AC18</f>
        <v>-693.03899041101749</v>
      </c>
      <c r="AD32" s="1">
        <f t="shared" si="30"/>
        <v>-1068.038518086116</v>
      </c>
      <c r="AE32" s="1">
        <f t="shared" si="30"/>
        <v>-882.52194527885626</v>
      </c>
      <c r="AF32" s="1">
        <f t="shared" ref="AF32:AG32" si="31">AF18</f>
        <v>-879.44981896577087</v>
      </c>
      <c r="AG32" s="1">
        <f t="shared" si="31"/>
        <v>-986.54523543592882</v>
      </c>
      <c r="AH32" s="1">
        <f t="shared" ref="AH32" si="32">AH18</f>
        <v>-1302.8243595767078</v>
      </c>
      <c r="AJ32" s="1">
        <f t="shared" ref="AJ32:AQ32" si="33">AJ18</f>
        <v>-15521.563</v>
      </c>
      <c r="AK32" s="1">
        <f t="shared" si="33"/>
        <v>-14523.887000000001</v>
      </c>
      <c r="AL32" s="1">
        <f t="shared" si="33"/>
        <v>-20351.897000000001</v>
      </c>
      <c r="AM32" s="1">
        <f t="shared" si="33"/>
        <v>-10084.412</v>
      </c>
      <c r="AN32" s="1">
        <f t="shared" si="33"/>
        <v>-24423.56</v>
      </c>
      <c r="AO32" s="1">
        <f t="shared" si="33"/>
        <v>-21317.432000000001</v>
      </c>
      <c r="AP32" s="1">
        <f t="shared" si="33"/>
        <v>-18830.647000000001</v>
      </c>
      <c r="AQ32" s="1">
        <f t="shared" si="33"/>
        <v>-28693.723999999998</v>
      </c>
      <c r="AR32" s="1">
        <f t="shared" ref="AR32:AS32" si="34">AR18</f>
        <v>-25251.74684665426</v>
      </c>
      <c r="AS32" s="1">
        <f t="shared" si="34"/>
        <v>-32913.162207725603</v>
      </c>
      <c r="AT32" s="1">
        <f t="shared" ref="AT32:AV32" si="35">AT18</f>
        <v>-33263.12384795137</v>
      </c>
      <c r="AU32" s="1">
        <f t="shared" si="35"/>
        <v>-48006.732155569392</v>
      </c>
      <c r="AV32" s="1">
        <f t="shared" si="35"/>
        <v>-42805.425487952249</v>
      </c>
      <c r="AW32" s="1">
        <f t="shared" ref="AW32:AX32" si="36">AW18</f>
        <v>-35240.293762952286</v>
      </c>
      <c r="AX32" s="1">
        <f t="shared" si="36"/>
        <v>-41204.128877068157</v>
      </c>
      <c r="AY32" s="1">
        <f t="shared" ref="AY32" si="37">AY18</f>
        <v>-52786.359873474117</v>
      </c>
      <c r="BA32" s="1">
        <f t="shared" ref="BA32:BH32" si="38">BA18</f>
        <v>-14393.508</v>
      </c>
      <c r="BB32" s="1">
        <f t="shared" si="38"/>
        <v>-15309.716</v>
      </c>
      <c r="BC32" s="1">
        <f t="shared" si="38"/>
        <v>-18533.379999999997</v>
      </c>
      <c r="BD32" s="1">
        <f t="shared" si="38"/>
        <v>-22079.686000000002</v>
      </c>
      <c r="BE32" s="1">
        <f t="shared" si="38"/>
        <v>-28114.361999999997</v>
      </c>
      <c r="BF32" s="1">
        <f t="shared" si="38"/>
        <v>-30088.735000000001</v>
      </c>
      <c r="BG32" s="1">
        <f t="shared" si="38"/>
        <v>-30009.381000000001</v>
      </c>
      <c r="BH32" s="1">
        <f t="shared" si="38"/>
        <v>-33125.08</v>
      </c>
      <c r="BI32" s="1">
        <f t="shared" ref="BI32:BJ32" si="39">BI18</f>
        <v>-24942.461547696454</v>
      </c>
      <c r="BJ32" s="1">
        <f t="shared" si="39"/>
        <v>-34245.828533888955</v>
      </c>
      <c r="BK32" s="1">
        <f t="shared" ref="BK32:BM32" si="40">BK18</f>
        <v>-35036.62980574464</v>
      </c>
      <c r="BL32" s="1">
        <f t="shared" si="40"/>
        <v>-43573.297050998248</v>
      </c>
      <c r="BM32" s="1">
        <f t="shared" si="40"/>
        <v>-47367.87889980802</v>
      </c>
      <c r="BN32" s="1">
        <f t="shared" ref="BN32:BO32" si="41">BN18</f>
        <v>-56397.670030559995</v>
      </c>
      <c r="BO32" s="1">
        <f t="shared" si="41"/>
        <v>-60791.706762215275</v>
      </c>
      <c r="BP32" s="1">
        <f t="shared" ref="BP32" si="42">BP18</f>
        <v>-67708.592615432441</v>
      </c>
    </row>
    <row r="33" spans="1:68" x14ac:dyDescent="0.35">
      <c r="A33" s="24" t="s">
        <v>80</v>
      </c>
      <c r="B33" s="20">
        <f>B10*B4</f>
        <v>32924.777851743223</v>
      </c>
      <c r="C33" s="20">
        <f t="shared" ref="C33:I33" si="43">C10*C4</f>
        <v>32509.355421201002</v>
      </c>
      <c r="D33" s="20">
        <f t="shared" si="43"/>
        <v>29801.468427289361</v>
      </c>
      <c r="E33" s="20">
        <f t="shared" si="43"/>
        <v>37642.429556525065</v>
      </c>
      <c r="F33" s="20">
        <f t="shared" si="43"/>
        <v>38916.982255767616</v>
      </c>
      <c r="G33" s="20">
        <f t="shared" si="43"/>
        <v>36333.118736343757</v>
      </c>
      <c r="H33" s="20">
        <f t="shared" si="43"/>
        <v>34353.618253754496</v>
      </c>
      <c r="I33" s="20">
        <f t="shared" si="43"/>
        <v>36053.693897603975</v>
      </c>
      <c r="J33" s="20">
        <f t="shared" ref="J33:K33" si="44">J10*J4</f>
        <v>38514.427432204204</v>
      </c>
      <c r="K33" s="20">
        <f t="shared" si="44"/>
        <v>34951.16887527753</v>
      </c>
      <c r="L33" s="20">
        <f t="shared" ref="L33" si="45">L10*L4</f>
        <v>35746.088629511316</v>
      </c>
      <c r="M33" s="20">
        <f>M10*M4</f>
        <v>34537.484461843196</v>
      </c>
      <c r="N33" s="20">
        <f>N10*N4</f>
        <v>31002.55847849913</v>
      </c>
      <c r="O33" s="20">
        <f>O10*O4</f>
        <v>32986.417078884348</v>
      </c>
      <c r="P33" s="20">
        <f>P10*P4</f>
        <v>29698.483089648071</v>
      </c>
      <c r="Q33" s="20">
        <f>Q10*Q4</f>
        <v>25773.517237379659</v>
      </c>
      <c r="R33" s="19"/>
      <c r="S33" s="20">
        <f t="shared" ref="S33:AH33" si="46">B10*B5</f>
        <v>1355.4311519843579</v>
      </c>
      <c r="T33" s="20">
        <f t="shared" si="46"/>
        <v>1331.8933540759372</v>
      </c>
      <c r="U33" s="20">
        <f t="shared" si="46"/>
        <v>1219.3861652017449</v>
      </c>
      <c r="V33" s="20">
        <f t="shared" si="46"/>
        <v>1441.4833269016337</v>
      </c>
      <c r="W33" s="20">
        <f t="shared" si="46"/>
        <v>1481.9205122129204</v>
      </c>
      <c r="X33" s="20">
        <f t="shared" si="46"/>
        <v>1357.0225812905289</v>
      </c>
      <c r="Y33" s="20">
        <f t="shared" si="46"/>
        <v>1271.1898933658952</v>
      </c>
      <c r="Z33" s="20">
        <f t="shared" si="46"/>
        <v>1280.2318717285357</v>
      </c>
      <c r="AA33" s="20">
        <f t="shared" si="46"/>
        <v>1317.9130006711437</v>
      </c>
      <c r="AB33" s="20">
        <f t="shared" si="46"/>
        <v>1167.5546245336261</v>
      </c>
      <c r="AC33" s="20">
        <f t="shared" si="46"/>
        <v>1166.2953499631537</v>
      </c>
      <c r="AD33" s="20">
        <f t="shared" si="46"/>
        <v>1106.7939517237512</v>
      </c>
      <c r="AE33" s="20">
        <f t="shared" si="46"/>
        <v>965.90319100717102</v>
      </c>
      <c r="AF33" s="20">
        <f t="shared" si="46"/>
        <v>1003.1042855902468</v>
      </c>
      <c r="AG33" s="20">
        <f t="shared" si="46"/>
        <v>894.82096284932641</v>
      </c>
      <c r="AH33" s="20">
        <f t="shared" si="46"/>
        <v>760.61824440812461</v>
      </c>
      <c r="AI33" s="19"/>
      <c r="AJ33" s="20">
        <f t="shared" ref="AJ33:AY33" si="47">B6*B10</f>
        <v>21268.095673211392</v>
      </c>
      <c r="AK33" s="20">
        <f t="shared" si="47"/>
        <v>21406.665496554291</v>
      </c>
      <c r="AL33" s="20">
        <f t="shared" si="47"/>
        <v>20865.911399134438</v>
      </c>
      <c r="AM33" s="20">
        <f t="shared" si="47"/>
        <v>30070.455338392178</v>
      </c>
      <c r="AN33" s="20">
        <f t="shared" si="47"/>
        <v>31432.18696269111</v>
      </c>
      <c r="AO33" s="20">
        <f t="shared" si="47"/>
        <v>30019.280238181491</v>
      </c>
      <c r="AP33" s="20">
        <f t="shared" si="47"/>
        <v>30044.293015039839</v>
      </c>
      <c r="AQ33" s="20">
        <f t="shared" si="47"/>
        <v>31570.500150796339</v>
      </c>
      <c r="AR33" s="20">
        <f t="shared" si="47"/>
        <v>35278.775709721769</v>
      </c>
      <c r="AS33" s="20">
        <f t="shared" si="47"/>
        <v>38722.271871297744</v>
      </c>
      <c r="AT33" s="20">
        <f t="shared" si="47"/>
        <v>41224.956211784709</v>
      </c>
      <c r="AU33" s="20">
        <f t="shared" si="47"/>
        <v>40455.687358869029</v>
      </c>
      <c r="AV33" s="20">
        <f t="shared" si="47"/>
        <v>38597.025189021973</v>
      </c>
      <c r="AW33" s="20">
        <f t="shared" si="47"/>
        <v>41559.700260440797</v>
      </c>
      <c r="AX33" s="20">
        <f t="shared" si="47"/>
        <v>39160.982419888351</v>
      </c>
      <c r="AY33" s="20">
        <f t="shared" si="47"/>
        <v>35568.842420540313</v>
      </c>
      <c r="AZ33" s="19"/>
      <c r="BA33" s="20">
        <f t="shared" ref="BA33:BP33" si="48">B7*B10</f>
        <v>6216.3200252006854</v>
      </c>
      <c r="BB33" s="20">
        <f t="shared" si="48"/>
        <v>6569.6799551882095</v>
      </c>
      <c r="BC33" s="20">
        <f t="shared" si="48"/>
        <v>6382.6235083744568</v>
      </c>
      <c r="BD33" s="20">
        <f t="shared" si="48"/>
        <v>8436.1227781811122</v>
      </c>
      <c r="BE33" s="20">
        <f t="shared" si="48"/>
        <v>8232.3002693283706</v>
      </c>
      <c r="BF33" s="20">
        <f t="shared" si="48"/>
        <v>7388.1974441842249</v>
      </c>
      <c r="BG33" s="20">
        <f t="shared" si="48"/>
        <v>7072.7858378397605</v>
      </c>
      <c r="BH33" s="20">
        <f t="shared" si="48"/>
        <v>7225.386079871163</v>
      </c>
      <c r="BI33" s="20">
        <f t="shared" si="48"/>
        <v>7623.1518372189084</v>
      </c>
      <c r="BJ33" s="20">
        <f t="shared" si="48"/>
        <v>9803.9814485579391</v>
      </c>
      <c r="BK33" s="20">
        <f t="shared" si="48"/>
        <v>11252.907683803896</v>
      </c>
      <c r="BL33" s="20">
        <f t="shared" si="48"/>
        <v>11542.263230599823</v>
      </c>
      <c r="BM33" s="20">
        <f t="shared" si="48"/>
        <v>11240.093297153115</v>
      </c>
      <c r="BN33" s="20">
        <f t="shared" si="48"/>
        <v>11360.572386527894</v>
      </c>
      <c r="BO33" s="20">
        <f t="shared" si="48"/>
        <v>9869.2695157904291</v>
      </c>
      <c r="BP33" s="20">
        <f t="shared" si="48"/>
        <v>10050.19304747191</v>
      </c>
    </row>
    <row r="34" spans="1:68" x14ac:dyDescent="0.35">
      <c r="A34" s="25" t="s">
        <v>46</v>
      </c>
      <c r="B34" s="20">
        <f t="shared" ref="B34:I34" si="49">B50</f>
        <v>4298.070991179371</v>
      </c>
      <c r="C34" s="20">
        <f t="shared" si="49"/>
        <v>2317.9024723062962</v>
      </c>
      <c r="D34" s="20">
        <f t="shared" si="49"/>
        <v>3956.8162807891263</v>
      </c>
      <c r="E34" s="20">
        <f t="shared" si="49"/>
        <v>2066.8026330087532</v>
      </c>
      <c r="F34" s="20">
        <f t="shared" si="49"/>
        <v>6827.0621259298969</v>
      </c>
      <c r="G34" s="20">
        <f t="shared" si="49"/>
        <v>4933.6958471170819</v>
      </c>
      <c r="H34" s="20">
        <f t="shared" si="49"/>
        <v>3183.7665983417392</v>
      </c>
      <c r="I34" s="20">
        <f t="shared" si="49"/>
        <v>5483.6172761139287</v>
      </c>
      <c r="J34" s="20">
        <f t="shared" ref="J34:K34" si="50">J50</f>
        <v>1532.0762262957403</v>
      </c>
      <c r="K34" s="20">
        <f t="shared" si="50"/>
        <v>4793.4580715550528</v>
      </c>
      <c r="L34" s="20">
        <f t="shared" ref="L34:N34" si="51">L50</f>
        <v>3250.8659592149565</v>
      </c>
      <c r="M34" s="20">
        <f t="shared" si="51"/>
        <v>6366.5116452871353</v>
      </c>
      <c r="N34" s="20">
        <f t="shared" si="51"/>
        <v>3727.1418748725641</v>
      </c>
      <c r="O34" s="20">
        <f t="shared" ref="O34:P34" si="52">O50</f>
        <v>3896.4971976044262</v>
      </c>
      <c r="P34" s="20">
        <f t="shared" si="52"/>
        <v>2877.2430727494166</v>
      </c>
      <c r="Q34" s="20">
        <f t="shared" ref="Q34" si="53">Q50</f>
        <v>4489.7294316754196</v>
      </c>
      <c r="R34" s="19"/>
      <c r="S34" s="20">
        <f t="shared" ref="S34:Z34" si="54">S50</f>
        <v>178.87041952676992</v>
      </c>
      <c r="T34" s="20">
        <f t="shared" si="54"/>
        <v>95.558694049291589</v>
      </c>
      <c r="U34" s="20">
        <f t="shared" si="54"/>
        <v>186.49155143147601</v>
      </c>
      <c r="V34" s="20">
        <f t="shared" si="54"/>
        <v>82.05252943359325</v>
      </c>
      <c r="W34" s="20">
        <f t="shared" si="54"/>
        <v>265.64833118564036</v>
      </c>
      <c r="X34" s="20">
        <f t="shared" si="54"/>
        <v>187.67815954982157</v>
      </c>
      <c r="Y34" s="20">
        <f t="shared" si="54"/>
        <v>134.97354646316626</v>
      </c>
      <c r="Z34" s="20">
        <f t="shared" si="54"/>
        <v>205.60313472373372</v>
      </c>
      <c r="AA34" s="20">
        <f t="shared" ref="AA34:AB34" si="55">AA50</f>
        <v>52.425631413282574</v>
      </c>
      <c r="AB34" s="20">
        <f t="shared" si="55"/>
        <v>160.12695194611589</v>
      </c>
      <c r="AC34" s="20">
        <f t="shared" ref="AC34:AE34" si="56">AC50</f>
        <v>106.06670539209011</v>
      </c>
      <c r="AD34" s="20">
        <f t="shared" si="56"/>
        <v>204.02228744735217</v>
      </c>
      <c r="AE34" s="20">
        <f t="shared" si="56"/>
        <v>116.12132697927383</v>
      </c>
      <c r="AF34" s="20">
        <f t="shared" ref="AF34:AG34" si="57">AF50</f>
        <v>118.49098458799843</v>
      </c>
      <c r="AG34" s="20">
        <f t="shared" si="57"/>
        <v>86.691882845915771</v>
      </c>
      <c r="AH34" s="20">
        <f t="shared" ref="AH34" si="58">AH50</f>
        <v>132.49918847846135</v>
      </c>
      <c r="AI34" s="19"/>
      <c r="AJ34" s="20">
        <f t="shared" ref="AJ34:AQ34" si="59">AJ50</f>
        <v>2648.8232112872402</v>
      </c>
      <c r="AK34" s="20">
        <f t="shared" si="59"/>
        <v>1377.6376232998691</v>
      </c>
      <c r="AL34" s="20">
        <f t="shared" si="59"/>
        <v>2786.9608119448285</v>
      </c>
      <c r="AM34" s="20">
        <f t="shared" si="59"/>
        <v>1653.2900523947853</v>
      </c>
      <c r="AN34" s="20">
        <f t="shared" si="59"/>
        <v>5518.4519953055642</v>
      </c>
      <c r="AO34" s="20">
        <f t="shared" si="59"/>
        <v>4079.0495087572167</v>
      </c>
      <c r="AP34" s="20">
        <f t="shared" si="59"/>
        <v>2798.8701072823897</v>
      </c>
      <c r="AQ34" s="20">
        <f t="shared" si="59"/>
        <v>4810.9466644482145</v>
      </c>
      <c r="AR34" s="20">
        <f t="shared" ref="AR34:AS34" si="60">AR50</f>
        <v>1403.3643276360904</v>
      </c>
      <c r="AS34" s="20">
        <f t="shared" si="60"/>
        <v>5310.6546253940878</v>
      </c>
      <c r="AT34" s="20">
        <f t="shared" ref="AT34:AV34" si="61">AT50</f>
        <v>3749.1320577204779</v>
      </c>
      <c r="AU34" s="20">
        <f t="shared" si="61"/>
        <v>7457.4511925698453</v>
      </c>
      <c r="AV34" s="20">
        <f t="shared" si="61"/>
        <v>4640.1521644506292</v>
      </c>
      <c r="AW34" s="20">
        <f t="shared" ref="AW34:AX34" si="62">AW50</f>
        <v>4909.2102125195088</v>
      </c>
      <c r="AX34" s="20">
        <f t="shared" si="62"/>
        <v>3793.9872231710206</v>
      </c>
      <c r="AY34" s="20">
        <f t="shared" ref="AY34" si="63">AY50</f>
        <v>6196.0685146425421</v>
      </c>
      <c r="AZ34" s="19"/>
      <c r="BA34" s="20">
        <f t="shared" ref="BA34:BH34" si="64">BA50</f>
        <v>540.91744600653556</v>
      </c>
      <c r="BB34" s="20">
        <f t="shared" si="64"/>
        <v>154.26048852798954</v>
      </c>
      <c r="BC34" s="20">
        <f t="shared" si="64"/>
        <v>852.49675054285774</v>
      </c>
      <c r="BD34" s="20">
        <f t="shared" si="64"/>
        <v>463.82252900012452</v>
      </c>
      <c r="BE34" s="20">
        <f t="shared" si="64"/>
        <v>1445.3194054598962</v>
      </c>
      <c r="BF34" s="20">
        <f t="shared" si="64"/>
        <v>1003.9159099760063</v>
      </c>
      <c r="BG34" s="20">
        <f t="shared" si="64"/>
        <v>658.88735615722749</v>
      </c>
      <c r="BH34" s="20">
        <f t="shared" si="64"/>
        <v>1101.0580875479889</v>
      </c>
      <c r="BI34" s="20">
        <f t="shared" ref="BI34:BJ34" si="65">BI50</f>
        <v>303.24349803211919</v>
      </c>
      <c r="BJ34" s="20">
        <f t="shared" si="65"/>
        <v>1344.5894807028228</v>
      </c>
      <c r="BK34" s="20">
        <f t="shared" ref="BK34:BM34" si="66">BK50</f>
        <v>1023.3761492233631</v>
      </c>
      <c r="BL34" s="20">
        <f t="shared" si="66"/>
        <v>2127.6579465932973</v>
      </c>
      <c r="BM34" s="20">
        <f t="shared" si="66"/>
        <v>1351.2891987397627</v>
      </c>
      <c r="BN34" s="20">
        <f t="shared" ref="BN34:BO34" si="67">BN50</f>
        <v>1341.9595817705379</v>
      </c>
      <c r="BO34" s="20">
        <f t="shared" si="67"/>
        <v>956.15278604256639</v>
      </c>
      <c r="BP34" s="20">
        <f t="shared" ref="BP34" si="68">BP50</f>
        <v>1750.7368941407933</v>
      </c>
    </row>
    <row r="35" spans="1:68" x14ac:dyDescent="0.3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20">
        <f>-N34*WACC!O73</f>
        <v>-1490.8567499490257</v>
      </c>
      <c r="O35" s="20">
        <f>-O34*WACC!P73</f>
        <v>-1558.5988790417705</v>
      </c>
      <c r="P35" s="20">
        <f>-P34*WACC!Q73</f>
        <v>-1683.1871975584086</v>
      </c>
      <c r="Q35" s="20">
        <f>-Q34*WACC!R73</f>
        <v>-2626.4917175301202</v>
      </c>
      <c r="R35" s="19"/>
      <c r="S35" s="20">
        <f>-S34*WACC!C73</f>
        <v>-71.548167810707966</v>
      </c>
      <c r="T35" s="20">
        <f>-T34*WACC!D73</f>
        <v>-38.22347761971664</v>
      </c>
      <c r="U35" s="20">
        <f>-U34*WACC!E73</f>
        <v>-74.59662057259041</v>
      </c>
      <c r="V35" s="20">
        <f>-V34*WACC!F73</f>
        <v>-32.821011773437299</v>
      </c>
      <c r="W35" s="20">
        <f>-W34*WACC!G73</f>
        <v>-106.25933247425615</v>
      </c>
      <c r="X35" s="20">
        <f>-X34*WACC!H73</f>
        <v>-75.071263819928632</v>
      </c>
      <c r="Y35" s="20">
        <f>-Y34*WACC!I73</f>
        <v>-53.989418585266506</v>
      </c>
      <c r="Z35" s="20">
        <f>-Z34*WACC!J73</f>
        <v>-82.241253889493493</v>
      </c>
      <c r="AA35" s="20">
        <f>-AA34*WACC!K73</f>
        <v>-20.970252565313032</v>
      </c>
      <c r="AB35" s="20">
        <f>-AB34*WACC!L73</f>
        <v>-64.050780778446367</v>
      </c>
      <c r="AC35" s="20">
        <f>-AC34*WACC!M73</f>
        <v>-42.426682156836051</v>
      </c>
      <c r="AD35" s="20">
        <f>-AD34*WACC!N73</f>
        <v>-81.608914978940874</v>
      </c>
      <c r="AE35" s="20">
        <f>-AE34*WACC!O73</f>
        <v>-46.448530791709537</v>
      </c>
      <c r="AF35" s="20">
        <f>-AF34*WACC!P73</f>
        <v>-47.396393835199376</v>
      </c>
      <c r="AG35" s="20">
        <f>-AG34*WACC!Q73</f>
        <v>-50.714751464860726</v>
      </c>
      <c r="AH35" s="20">
        <f>-AH34*WACC!R73</f>
        <v>-77.512025259899886</v>
      </c>
      <c r="AI35" s="19"/>
      <c r="AJ35" s="20">
        <f>-AJ34*WACC!C73</f>
        <v>-1059.5292845148961</v>
      </c>
      <c r="AK35" s="20">
        <f>-AK34*WACC!D73</f>
        <v>-551.05504931994767</v>
      </c>
      <c r="AL35" s="20">
        <f>-AL34*WACC!E73</f>
        <v>-1114.7843247779315</v>
      </c>
      <c r="AM35" s="20">
        <f>-AM34*WACC!F73</f>
        <v>-661.31602095791413</v>
      </c>
      <c r="AN35" s="20">
        <f>-AN34*WACC!G73</f>
        <v>-2207.3807981222258</v>
      </c>
      <c r="AO35" s="20">
        <f>-AO34*WACC!H73</f>
        <v>-1631.6198035028867</v>
      </c>
      <c r="AP35" s="20">
        <f>-AP34*WACC!I73</f>
        <v>-1119.5480429129559</v>
      </c>
      <c r="AQ35" s="20">
        <f>-AQ34*WACC!J73</f>
        <v>-1924.3786657792859</v>
      </c>
      <c r="AR35" s="20">
        <f>-AR34*WACC!K73</f>
        <v>-561.34573105443621</v>
      </c>
      <c r="AS35" s="20">
        <f>-AS34*WACC!L73</f>
        <v>-2124.2618501576353</v>
      </c>
      <c r="AT35" s="20">
        <f>-AT34*WACC!M73</f>
        <v>-1499.6528230881913</v>
      </c>
      <c r="AU35" s="20">
        <f>-AU34*WACC!N73</f>
        <v>-2982.9804770279384</v>
      </c>
      <c r="AV35" s="20">
        <f>-AV34*WACC!O73</f>
        <v>-1856.0608657802518</v>
      </c>
      <c r="AW35" s="20">
        <f>-AW34*WACC!P73</f>
        <v>-1963.6840850078036</v>
      </c>
      <c r="AX35" s="20">
        <f>-AX34*WACC!Q73</f>
        <v>-2219.4825255550468</v>
      </c>
      <c r="AY35" s="20">
        <f>-AY34*WACC!R73</f>
        <v>-3624.7000810658869</v>
      </c>
      <c r="AZ35" s="19"/>
      <c r="BA35" s="20">
        <f>-BA34*WACC!C73</f>
        <v>-216.36697840261422</v>
      </c>
      <c r="BB35" s="20">
        <f>-BB34*WACC!D73</f>
        <v>-61.704195411195819</v>
      </c>
      <c r="BC35" s="20">
        <f>-BC34*WACC!E73</f>
        <v>-340.9987002171431</v>
      </c>
      <c r="BD35" s="20">
        <f>-BD34*WACC!F73</f>
        <v>-185.52901160004981</v>
      </c>
      <c r="BE35" s="20">
        <f>-BE34*WACC!G73</f>
        <v>-578.12776218395845</v>
      </c>
      <c r="BF35" s="20">
        <f>-BF34*WACC!H73</f>
        <v>-401.56636399040258</v>
      </c>
      <c r="BG35" s="20">
        <f>-BG34*WACC!I73</f>
        <v>-263.55494246289101</v>
      </c>
      <c r="BH35" s="20">
        <f>-BH34*WACC!J73</f>
        <v>-440.42323501919554</v>
      </c>
      <c r="BI35" s="20">
        <f>-BI34*WACC!K73</f>
        <v>-121.29739921284768</v>
      </c>
      <c r="BJ35" s="20">
        <f>-BJ34*WACC!L73</f>
        <v>-537.8357922811291</v>
      </c>
      <c r="BK35" s="20">
        <f>-BK34*WACC!M73</f>
        <v>-409.35045968934526</v>
      </c>
      <c r="BL35" s="20">
        <f>-BL34*WACC!N73</f>
        <v>-851.06317863731897</v>
      </c>
      <c r="BM35" s="20">
        <f>-BM34*WACC!O73</f>
        <v>-540.51567949590515</v>
      </c>
      <c r="BN35" s="20">
        <f>-BN34*WACC!P73</f>
        <v>-536.78383270821519</v>
      </c>
      <c r="BO35" s="20">
        <f>-BO34*WACC!Q73</f>
        <v>-559.34937983490136</v>
      </c>
      <c r="BP35" s="20">
        <f>-BP34*WACC!R73</f>
        <v>-1024.1810830723641</v>
      </c>
    </row>
    <row r="36" spans="1:68" x14ac:dyDescent="0.35">
      <c r="A36" s="24" t="s">
        <v>48</v>
      </c>
      <c r="B36" s="20">
        <f t="shared" ref="B36:I36" si="69">B34+B35</f>
        <v>2578.8425947076225</v>
      </c>
      <c r="C36" s="20">
        <f t="shared" si="69"/>
        <v>1390.7414833837777</v>
      </c>
      <c r="D36" s="20">
        <f t="shared" si="69"/>
        <v>2374.0897684734755</v>
      </c>
      <c r="E36" s="20">
        <f t="shared" si="69"/>
        <v>1240.0815798052517</v>
      </c>
      <c r="F36" s="20">
        <f t="shared" si="69"/>
        <v>4096.2372755579381</v>
      </c>
      <c r="G36" s="20">
        <f t="shared" si="69"/>
        <v>2960.2175082702488</v>
      </c>
      <c r="H36" s="20">
        <f t="shared" si="69"/>
        <v>1910.2599590050434</v>
      </c>
      <c r="I36" s="20">
        <f t="shared" si="69"/>
        <v>3290.1703656683571</v>
      </c>
      <c r="J36" s="20">
        <f t="shared" ref="J36:K36" si="70">J34+J35</f>
        <v>919.24573577744411</v>
      </c>
      <c r="K36" s="20">
        <f t="shared" si="70"/>
        <v>2876.0748429330315</v>
      </c>
      <c r="L36" s="20">
        <f t="shared" ref="L36:N36" si="71">L34+L35</f>
        <v>1950.5195755289737</v>
      </c>
      <c r="M36" s="20">
        <f t="shared" si="71"/>
        <v>3819.9069871722809</v>
      </c>
      <c r="N36" s="20">
        <f t="shared" si="71"/>
        <v>2236.2851249235382</v>
      </c>
      <c r="O36" s="20">
        <f t="shared" ref="O36:P36" si="72">O34+O35</f>
        <v>2337.8983185626557</v>
      </c>
      <c r="P36" s="20">
        <f t="shared" si="72"/>
        <v>1194.055875191008</v>
      </c>
      <c r="Q36" s="20">
        <f t="shared" ref="Q36" si="73">Q34+Q35</f>
        <v>1863.2377141452994</v>
      </c>
      <c r="R36" s="19"/>
      <c r="S36" s="20">
        <f t="shared" ref="S36:Z36" si="74">S34+S35</f>
        <v>107.32225171606196</v>
      </c>
      <c r="T36" s="20">
        <f t="shared" si="74"/>
        <v>57.335216429574949</v>
      </c>
      <c r="U36" s="20">
        <f t="shared" si="74"/>
        <v>111.8949308588856</v>
      </c>
      <c r="V36" s="20">
        <f t="shared" si="74"/>
        <v>49.231517660155951</v>
      </c>
      <c r="W36" s="20">
        <f t="shared" si="74"/>
        <v>159.3889987113842</v>
      </c>
      <c r="X36" s="20">
        <f t="shared" si="74"/>
        <v>112.60689572989294</v>
      </c>
      <c r="Y36" s="20">
        <f t="shared" si="74"/>
        <v>80.984127877899752</v>
      </c>
      <c r="Z36" s="20">
        <f t="shared" si="74"/>
        <v>123.36188083424022</v>
      </c>
      <c r="AA36" s="20">
        <f t="shared" ref="AA36:AB36" si="75">AA34+AA35</f>
        <v>31.455378847969541</v>
      </c>
      <c r="AB36" s="20">
        <f t="shared" si="75"/>
        <v>96.076171167669528</v>
      </c>
      <c r="AC36" s="20">
        <f t="shared" ref="AC36:AE36" si="76">AC34+AC35</f>
        <v>63.640023235254063</v>
      </c>
      <c r="AD36" s="20">
        <f t="shared" si="76"/>
        <v>122.4133724684113</v>
      </c>
      <c r="AE36" s="20">
        <f t="shared" si="76"/>
        <v>69.672796187564302</v>
      </c>
      <c r="AF36" s="20">
        <f t="shared" ref="AF36:AG36" si="77">AF34+AF35</f>
        <v>71.09459075279905</v>
      </c>
      <c r="AG36" s="20">
        <f t="shared" si="77"/>
        <v>35.977131381055045</v>
      </c>
      <c r="AH36" s="20">
        <f t="shared" ref="AH36" si="78">AH34+AH35</f>
        <v>54.987163218561463</v>
      </c>
      <c r="AI36" s="19"/>
      <c r="AJ36" s="20">
        <f t="shared" ref="AJ36:AQ36" si="79">AJ34+AJ35</f>
        <v>1589.2939267723441</v>
      </c>
      <c r="AK36" s="20">
        <f t="shared" si="79"/>
        <v>826.58257397992145</v>
      </c>
      <c r="AL36" s="20">
        <f t="shared" si="79"/>
        <v>1672.176487166897</v>
      </c>
      <c r="AM36" s="20">
        <f t="shared" si="79"/>
        <v>991.9740314368712</v>
      </c>
      <c r="AN36" s="20">
        <f t="shared" si="79"/>
        <v>3311.0711971833384</v>
      </c>
      <c r="AO36" s="20">
        <f t="shared" si="79"/>
        <v>2447.4297052543297</v>
      </c>
      <c r="AP36" s="20">
        <f t="shared" si="79"/>
        <v>1679.3220643694337</v>
      </c>
      <c r="AQ36" s="20">
        <f t="shared" si="79"/>
        <v>2886.5679986689283</v>
      </c>
      <c r="AR36" s="20">
        <f t="shared" ref="AR36:AS36" si="80">AR34+AR35</f>
        <v>842.01859658165415</v>
      </c>
      <c r="AS36" s="20">
        <f t="shared" si="80"/>
        <v>3186.3927752364525</v>
      </c>
      <c r="AT36" s="20">
        <f t="shared" ref="AT36:AV36" si="81">AT34+AT35</f>
        <v>2249.4792346322865</v>
      </c>
      <c r="AU36" s="20">
        <f t="shared" si="81"/>
        <v>4474.4707155419073</v>
      </c>
      <c r="AV36" s="20">
        <f t="shared" si="81"/>
        <v>2784.0912986703775</v>
      </c>
      <c r="AW36" s="20">
        <f t="shared" ref="AW36:AX36" si="82">AW34+AW35</f>
        <v>2945.5261275117055</v>
      </c>
      <c r="AX36" s="20">
        <f t="shared" si="82"/>
        <v>1574.5046976159738</v>
      </c>
      <c r="AY36" s="20">
        <f t="shared" ref="AY36" si="83">AY34+AY35</f>
        <v>2571.3684335766552</v>
      </c>
      <c r="AZ36" s="19"/>
      <c r="BA36" s="20">
        <f t="shared" ref="BA36:BH36" si="84">BA34+BA35</f>
        <v>324.55046760392133</v>
      </c>
      <c r="BB36" s="20">
        <f t="shared" si="84"/>
        <v>92.556293116793711</v>
      </c>
      <c r="BC36" s="20">
        <f t="shared" si="84"/>
        <v>511.49805032571464</v>
      </c>
      <c r="BD36" s="20">
        <f t="shared" si="84"/>
        <v>278.29351740007473</v>
      </c>
      <c r="BE36" s="20">
        <f t="shared" si="84"/>
        <v>867.19164327593774</v>
      </c>
      <c r="BF36" s="20">
        <f t="shared" si="84"/>
        <v>602.34954598560375</v>
      </c>
      <c r="BG36" s="20">
        <f t="shared" si="84"/>
        <v>395.33241369433648</v>
      </c>
      <c r="BH36" s="20">
        <f t="shared" si="84"/>
        <v>660.63485252879332</v>
      </c>
      <c r="BI36" s="20">
        <f t="shared" ref="BI36:BJ36" si="85">BI34+BI35</f>
        <v>181.94609881927153</v>
      </c>
      <c r="BJ36" s="20">
        <f t="shared" si="85"/>
        <v>806.75368842169371</v>
      </c>
      <c r="BK36" s="20">
        <f t="shared" ref="BK36:BM36" si="86">BK34+BK35</f>
        <v>614.02568953401783</v>
      </c>
      <c r="BL36" s="20">
        <f t="shared" si="86"/>
        <v>1276.5947679559783</v>
      </c>
      <c r="BM36" s="20">
        <f t="shared" si="86"/>
        <v>810.77351924385755</v>
      </c>
      <c r="BN36" s="20">
        <f t="shared" ref="BN36:BO36" si="87">BN34+BN35</f>
        <v>805.17574906232267</v>
      </c>
      <c r="BO36" s="20">
        <f t="shared" si="87"/>
        <v>396.80340620766503</v>
      </c>
      <c r="BP36" s="20">
        <f t="shared" ref="BP36" si="88">BP34+BP35</f>
        <v>726.55581106842919</v>
      </c>
    </row>
    <row r="37" spans="1:68" x14ac:dyDescent="0.35">
      <c r="A37" s="23" t="s">
        <v>81</v>
      </c>
      <c r="B37" s="20">
        <f t="shared" ref="B37:I37" si="89">B31-B32+B33+B36</f>
        <v>118830.06827714201</v>
      </c>
      <c r="C37" s="20">
        <f t="shared" si="89"/>
        <v>110332.53470268629</v>
      </c>
      <c r="D37" s="20">
        <f t="shared" si="89"/>
        <v>119402.67470414331</v>
      </c>
      <c r="E37" s="20">
        <f t="shared" si="89"/>
        <v>128750.1578414949</v>
      </c>
      <c r="F37" s="20">
        <f t="shared" si="89"/>
        <v>150936.15648011299</v>
      </c>
      <c r="G37" s="20">
        <f t="shared" si="89"/>
        <v>146245.16865247802</v>
      </c>
      <c r="H37" s="20">
        <f t="shared" si="89"/>
        <v>142162.46657906775</v>
      </c>
      <c r="I37" s="20">
        <f t="shared" si="89"/>
        <v>147398.51663488729</v>
      </c>
      <c r="J37" s="20">
        <f t="shared" ref="J37:K37" si="90">J31-J32+J33+J36</f>
        <v>127499.87145104476</v>
      </c>
      <c r="K37" s="20">
        <f t="shared" si="90"/>
        <v>134546.96651147609</v>
      </c>
      <c r="L37" s="20">
        <f t="shared" ref="L37:N37" si="91">L31-L32+L33+L36</f>
        <v>124710.55384041704</v>
      </c>
      <c r="M37" s="20">
        <f t="shared" si="91"/>
        <v>134511.49931432656</v>
      </c>
      <c r="N37" s="20">
        <f t="shared" si="91"/>
        <v>121431.8508018523</v>
      </c>
      <c r="O37" s="20">
        <f t="shared" ref="O37:P37" si="92">O31-O32+O33+O36</f>
        <v>122202.28315905285</v>
      </c>
      <c r="P37" s="20">
        <f t="shared" si="92"/>
        <v>117230.22261424366</v>
      </c>
      <c r="Q37" s="20">
        <f t="shared" ref="Q37" si="93">Q31-Q32+Q33+Q36</f>
        <v>110825.01786897931</v>
      </c>
      <c r="R37" s="19"/>
      <c r="S37" s="20">
        <f t="shared" ref="S37:Z37" si="94">S31-S32+S33+S36</f>
        <v>4892.0863589533865</v>
      </c>
      <c r="T37" s="20">
        <f t="shared" si="94"/>
        <v>4520.5413110477302</v>
      </c>
      <c r="U37" s="20">
        <f t="shared" si="94"/>
        <v>4878.6722300859383</v>
      </c>
      <c r="V37" s="20">
        <f t="shared" si="94"/>
        <v>4932.3541616493594</v>
      </c>
      <c r="W37" s="20">
        <f t="shared" si="94"/>
        <v>5739.2469137771614</v>
      </c>
      <c r="X37" s="20">
        <f t="shared" si="94"/>
        <v>5460.2391236796302</v>
      </c>
      <c r="Y37" s="20">
        <f t="shared" si="94"/>
        <v>5258.467417811371</v>
      </c>
      <c r="Z37" s="20">
        <f t="shared" si="94"/>
        <v>5216.5727158474238</v>
      </c>
      <c r="AA37" s="20">
        <f t="shared" ref="AA37:AB37" si="95">AA31-AA32+AA33+AA36</f>
        <v>4362.8777414649694</v>
      </c>
      <c r="AB37" s="20">
        <f t="shared" si="95"/>
        <v>4494.5831004399361</v>
      </c>
      <c r="AC37" s="20">
        <f t="shared" ref="AC37:AE37" si="96">AC31-AC32+AC33+AC36</f>
        <v>4068.9581605112339</v>
      </c>
      <c r="AD37" s="20">
        <f t="shared" si="96"/>
        <v>4310.5778025862892</v>
      </c>
      <c r="AE37" s="20">
        <f t="shared" si="96"/>
        <v>3783.2817011137872</v>
      </c>
      <c r="AF37" s="20">
        <f t="shared" ref="AF37:AG37" si="97">AF31-AF32+AF33+AF36</f>
        <v>3716.124538552177</v>
      </c>
      <c r="AG37" s="20">
        <f t="shared" si="97"/>
        <v>3532.1689783975248</v>
      </c>
      <c r="AH37" s="20">
        <f t="shared" ref="AH37" si="98">AH31-AH32+AH33+AH36</f>
        <v>3270.6258036736722</v>
      </c>
      <c r="AI37" s="19"/>
      <c r="AJ37" s="20">
        <f t="shared" ref="AJ37:AQ37" si="99">AJ31-AJ32+AJ33+AJ36</f>
        <v>88909.022142955975</v>
      </c>
      <c r="AK37" s="20">
        <f t="shared" si="99"/>
        <v>85964.628810828406</v>
      </c>
      <c r="AL37" s="20">
        <f t="shared" si="99"/>
        <v>97627.55433343559</v>
      </c>
      <c r="AM37" s="20">
        <f t="shared" si="99"/>
        <v>113818.95691916051</v>
      </c>
      <c r="AN37" s="20">
        <f t="shared" si="99"/>
        <v>133422.62780070674</v>
      </c>
      <c r="AO37" s="20">
        <f t="shared" si="99"/>
        <v>132646.87774650878</v>
      </c>
      <c r="AP37" s="20">
        <f t="shared" si="99"/>
        <v>135980.07897907111</v>
      </c>
      <c r="AQ37" s="20">
        <f t="shared" si="99"/>
        <v>141524.66584053644</v>
      </c>
      <c r="AR37" s="20">
        <f t="shared" ref="AR37:AS37" si="100">AR31-AR32+AR33+AR36</f>
        <v>129284.63815907114</v>
      </c>
      <c r="AS37" s="20">
        <f t="shared" si="100"/>
        <v>158240.60101824405</v>
      </c>
      <c r="AT37" s="20">
        <f t="shared" ref="AT37:AV37" si="101">AT31-AT32+AT33+AT36</f>
        <v>152591.49120044301</v>
      </c>
      <c r="AU37" s="20">
        <f t="shared" si="101"/>
        <v>166528.48169918396</v>
      </c>
      <c r="AV37" s="20">
        <f t="shared" si="101"/>
        <v>158718.38488765969</v>
      </c>
      <c r="AW37" s="20">
        <f t="shared" ref="AW37:AX37" si="102">AW31-AW32+AW33+AW36</f>
        <v>152766.80897768025</v>
      </c>
      <c r="AX37" s="20">
        <f t="shared" si="102"/>
        <v>152610.91390402499</v>
      </c>
      <c r="AY37" s="20">
        <f t="shared" ref="AY37" si="103">AY31-AY32+AY33+AY36</f>
        <v>144806.79192932262</v>
      </c>
      <c r="AZ37" s="19"/>
      <c r="BA37" s="20">
        <f t="shared" ref="BA37:BH37" si="104">BA31-BA32+BA33+BA36</f>
        <v>35703.499715557322</v>
      </c>
      <c r="BB37" s="20">
        <f t="shared" si="104"/>
        <v>37073.673033482693</v>
      </c>
      <c r="BC37" s="20">
        <f t="shared" si="104"/>
        <v>42171.045172091101</v>
      </c>
      <c r="BD37" s="20">
        <f t="shared" si="104"/>
        <v>51181.917592198675</v>
      </c>
      <c r="BE37" s="20">
        <f t="shared" si="104"/>
        <v>56661.947754467954</v>
      </c>
      <c r="BF37" s="20">
        <f t="shared" si="104"/>
        <v>57488.590224034917</v>
      </c>
      <c r="BG37" s="20">
        <f t="shared" si="104"/>
        <v>57587.758050147386</v>
      </c>
      <c r="BH37" s="20">
        <f t="shared" si="104"/>
        <v>58948.146379516904</v>
      </c>
      <c r="BI37" s="20">
        <f t="shared" ref="BI37:BJ37" si="105">BI31-BI32+BI33+BI36</f>
        <v>47422.224821366486</v>
      </c>
      <c r="BJ37" s="20">
        <f t="shared" si="105"/>
        <v>65977.124909718666</v>
      </c>
      <c r="BK37" s="20">
        <f t="shared" ref="BK37:BM37" si="106">BK31-BK32+BK33+BK36</f>
        <v>67608.916722880807</v>
      </c>
      <c r="BL37" s="20">
        <f t="shared" si="106"/>
        <v>77388.301098475335</v>
      </c>
      <c r="BM37" s="20">
        <f t="shared" si="106"/>
        <v>81123.653382977369</v>
      </c>
      <c r="BN37" s="20">
        <f t="shared" ref="BN37:BO37" si="107">BN31-BN32+BN33+BN36</f>
        <v>88524.188630699879</v>
      </c>
      <c r="BO37" s="20">
        <f t="shared" si="107"/>
        <v>88868.213514006231</v>
      </c>
      <c r="BP37" s="20">
        <f t="shared" ref="BP37" si="108">BP31-BP32+BP33+BP36</f>
        <v>93709.526116124121</v>
      </c>
    </row>
    <row r="38" spans="1:68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9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</row>
    <row r="39" spans="1:68" x14ac:dyDescent="0.35">
      <c r="A39" s="21"/>
    </row>
    <row r="40" spans="1:68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68" x14ac:dyDescent="0.35">
      <c r="A41" s="21" t="s">
        <v>58</v>
      </c>
      <c r="B41" s="17">
        <f>B33</f>
        <v>32924.777851743223</v>
      </c>
      <c r="C41" s="17">
        <f t="shared" ref="C41:I41" si="109">C33</f>
        <v>32509.355421201002</v>
      </c>
      <c r="D41" s="17">
        <f t="shared" si="109"/>
        <v>29801.468427289361</v>
      </c>
      <c r="E41" s="17">
        <f t="shared" si="109"/>
        <v>37642.429556525065</v>
      </c>
      <c r="F41" s="17">
        <f t="shared" si="109"/>
        <v>38916.982255767616</v>
      </c>
      <c r="G41" s="17">
        <f t="shared" si="109"/>
        <v>36333.118736343757</v>
      </c>
      <c r="H41" s="17">
        <f t="shared" si="109"/>
        <v>34353.618253754496</v>
      </c>
      <c r="I41" s="17">
        <f t="shared" si="109"/>
        <v>36053.693897603975</v>
      </c>
      <c r="J41" s="17">
        <f t="shared" ref="J41:K41" si="110">J33</f>
        <v>38514.427432204204</v>
      </c>
      <c r="K41" s="17">
        <f t="shared" si="110"/>
        <v>34951.16887527753</v>
      </c>
      <c r="L41" s="17">
        <f t="shared" ref="L41" si="111">L33</f>
        <v>35746.088629511316</v>
      </c>
      <c r="M41" s="17">
        <f>M33</f>
        <v>34537.484461843196</v>
      </c>
      <c r="N41" s="17">
        <f>N33</f>
        <v>31002.55847849913</v>
      </c>
      <c r="O41" s="17">
        <f>O33</f>
        <v>32986.417078884348</v>
      </c>
      <c r="P41" s="17">
        <f>P33</f>
        <v>29698.483089648071</v>
      </c>
      <c r="Q41" s="17">
        <f>Q33</f>
        <v>25773.517237379659</v>
      </c>
      <c r="S41" s="17">
        <f t="shared" ref="S41:Z41" si="112">S33</f>
        <v>1355.4311519843579</v>
      </c>
      <c r="T41" s="17">
        <f t="shared" si="112"/>
        <v>1331.8933540759372</v>
      </c>
      <c r="U41" s="17">
        <f t="shared" si="112"/>
        <v>1219.3861652017449</v>
      </c>
      <c r="V41" s="17">
        <f t="shared" si="112"/>
        <v>1441.4833269016337</v>
      </c>
      <c r="W41" s="17">
        <f t="shared" si="112"/>
        <v>1481.9205122129204</v>
      </c>
      <c r="X41" s="17">
        <f t="shared" si="112"/>
        <v>1357.0225812905289</v>
      </c>
      <c r="Y41" s="17">
        <f t="shared" si="112"/>
        <v>1271.1898933658952</v>
      </c>
      <c r="Z41" s="17">
        <f t="shared" si="112"/>
        <v>1280.2318717285357</v>
      </c>
      <c r="AA41" s="17">
        <f t="shared" ref="AA41:AB41" si="113">AA33</f>
        <v>1317.9130006711437</v>
      </c>
      <c r="AB41" s="17">
        <f t="shared" si="113"/>
        <v>1167.5546245336261</v>
      </c>
      <c r="AC41" s="17">
        <f t="shared" ref="AC41:AE41" si="114">AC33</f>
        <v>1166.2953499631537</v>
      </c>
      <c r="AD41" s="17">
        <f t="shared" si="114"/>
        <v>1106.7939517237512</v>
      </c>
      <c r="AE41" s="17">
        <f t="shared" si="114"/>
        <v>965.90319100717102</v>
      </c>
      <c r="AF41" s="17">
        <f t="shared" ref="AF41:AG41" si="115">AF33</f>
        <v>1003.1042855902468</v>
      </c>
      <c r="AG41" s="17">
        <f t="shared" si="115"/>
        <v>894.82096284932641</v>
      </c>
      <c r="AH41" s="17">
        <f t="shared" ref="AH41" si="116">AH33</f>
        <v>760.61824440812461</v>
      </c>
      <c r="AJ41" s="17">
        <f t="shared" ref="AJ41:AQ41" si="117">AJ33</f>
        <v>21268.095673211392</v>
      </c>
      <c r="AK41" s="17">
        <f t="shared" si="117"/>
        <v>21406.665496554291</v>
      </c>
      <c r="AL41" s="17">
        <f t="shared" si="117"/>
        <v>20865.911399134438</v>
      </c>
      <c r="AM41" s="17">
        <f t="shared" si="117"/>
        <v>30070.455338392178</v>
      </c>
      <c r="AN41" s="17">
        <f t="shared" si="117"/>
        <v>31432.18696269111</v>
      </c>
      <c r="AO41" s="17">
        <f t="shared" si="117"/>
        <v>30019.280238181491</v>
      </c>
      <c r="AP41" s="17">
        <f t="shared" si="117"/>
        <v>30044.293015039839</v>
      </c>
      <c r="AQ41" s="17">
        <f t="shared" si="117"/>
        <v>31570.500150796339</v>
      </c>
      <c r="AR41" s="17">
        <f t="shared" ref="AR41:AS41" si="118">AR33</f>
        <v>35278.775709721769</v>
      </c>
      <c r="AS41" s="17">
        <f t="shared" si="118"/>
        <v>38722.271871297744</v>
      </c>
      <c r="AT41" s="17">
        <f t="shared" ref="AT41:AV41" si="119">AT33</f>
        <v>41224.956211784709</v>
      </c>
      <c r="AU41" s="17">
        <f t="shared" si="119"/>
        <v>40455.687358869029</v>
      </c>
      <c r="AV41" s="17">
        <f t="shared" si="119"/>
        <v>38597.025189021973</v>
      </c>
      <c r="AW41" s="17">
        <f t="shared" ref="AW41:AX41" si="120">AW33</f>
        <v>41559.700260440797</v>
      </c>
      <c r="AX41" s="17">
        <f t="shared" si="120"/>
        <v>39160.982419888351</v>
      </c>
      <c r="AY41" s="17">
        <f t="shared" ref="AY41" si="121">AY33</f>
        <v>35568.842420540313</v>
      </c>
      <c r="BA41" s="17">
        <f t="shared" ref="BA41:BH41" si="122">BA33</f>
        <v>6216.3200252006854</v>
      </c>
      <c r="BB41" s="17">
        <f t="shared" si="122"/>
        <v>6569.6799551882095</v>
      </c>
      <c r="BC41" s="17">
        <f t="shared" si="122"/>
        <v>6382.6235083744568</v>
      </c>
      <c r="BD41" s="17">
        <f t="shared" si="122"/>
        <v>8436.1227781811122</v>
      </c>
      <c r="BE41" s="17">
        <f t="shared" si="122"/>
        <v>8232.3002693283706</v>
      </c>
      <c r="BF41" s="17">
        <f t="shared" si="122"/>
        <v>7388.1974441842249</v>
      </c>
      <c r="BG41" s="17">
        <f t="shared" si="122"/>
        <v>7072.7858378397605</v>
      </c>
      <c r="BH41" s="17">
        <f t="shared" si="122"/>
        <v>7225.386079871163</v>
      </c>
      <c r="BI41" s="17">
        <f t="shared" ref="BI41:BJ41" si="123">BI33</f>
        <v>7623.1518372189084</v>
      </c>
      <c r="BJ41" s="17">
        <f t="shared" si="123"/>
        <v>9803.9814485579391</v>
      </c>
      <c r="BK41" s="17">
        <f t="shared" ref="BK41:BM41" si="124">BK33</f>
        <v>11252.907683803896</v>
      </c>
      <c r="BL41" s="17">
        <f t="shared" si="124"/>
        <v>11542.263230599823</v>
      </c>
      <c r="BM41" s="17">
        <f t="shared" si="124"/>
        <v>11240.093297153115</v>
      </c>
      <c r="BN41" s="17">
        <f t="shared" ref="BN41:BO41" si="125">BN33</f>
        <v>11360.572386527894</v>
      </c>
      <c r="BO41" s="17">
        <f t="shared" si="125"/>
        <v>9869.2695157904291</v>
      </c>
      <c r="BP41" s="17">
        <f t="shared" ref="BP41" si="126">BP33</f>
        <v>10050.19304747191</v>
      </c>
    </row>
    <row r="42" spans="1:68" x14ac:dyDescent="0.35">
      <c r="A42" s="21" t="s">
        <v>59</v>
      </c>
      <c r="B42" s="1">
        <f>B17</f>
        <v>-31740.31</v>
      </c>
      <c r="C42" s="1">
        <f t="shared" ref="C42:I42" si="127">C17</f>
        <v>-32651.483</v>
      </c>
      <c r="D42" s="1">
        <f t="shared" si="127"/>
        <v>-37104.580999999998</v>
      </c>
      <c r="E42" s="1">
        <f t="shared" si="127"/>
        <v>-35826.807999999997</v>
      </c>
      <c r="F42" s="1">
        <f t="shared" si="127"/>
        <v>-37267.500999999997</v>
      </c>
      <c r="G42" s="1">
        <f t="shared" si="127"/>
        <v>-38389.313000000002</v>
      </c>
      <c r="H42" s="1">
        <f t="shared" si="127"/>
        <v>-39621.940999999999</v>
      </c>
      <c r="I42" s="1">
        <f t="shared" si="127"/>
        <v>-41608.911</v>
      </c>
      <c r="J42" s="1">
        <f t="shared" ref="J42:K42" si="128">J17</f>
        <v>-43174.973655753478</v>
      </c>
      <c r="K42" s="1">
        <f t="shared" si="128"/>
        <v>-44704.315255265305</v>
      </c>
      <c r="L42" s="1">
        <f t="shared" ref="L42" si="129">L17</f>
        <v>-46186.169594718303</v>
      </c>
      <c r="M42" s="1">
        <f>M17</f>
        <v>-47221.126086222175</v>
      </c>
      <c r="N42" s="1">
        <f>N17</f>
        <v>-47852.793987760051</v>
      </c>
      <c r="O42" s="1">
        <f>O17</f>
        <v>-49001.723616876843</v>
      </c>
      <c r="P42" s="1">
        <f>P17</f>
        <v>-50252.41385030534</v>
      </c>
      <c r="Q42" s="1">
        <f>Q17</f>
        <v>-51317.496720204625</v>
      </c>
      <c r="S42" s="1">
        <f t="shared" ref="S42:Z42" si="130">S17</f>
        <v>-1300.386</v>
      </c>
      <c r="T42" s="1">
        <f t="shared" si="130"/>
        <v>-1336</v>
      </c>
      <c r="U42" s="1">
        <f t="shared" si="130"/>
        <v>-1429.3140000000001</v>
      </c>
      <c r="V42" s="1">
        <f t="shared" si="130"/>
        <v>-1364.25</v>
      </c>
      <c r="W42" s="1">
        <f t="shared" si="130"/>
        <v>-1391.921</v>
      </c>
      <c r="X42" s="1">
        <f t="shared" si="130"/>
        <v>-1420.5229999999999</v>
      </c>
      <c r="Y42" s="1">
        <f t="shared" si="130"/>
        <v>-1406.9369999999999</v>
      </c>
      <c r="Z42" s="1">
        <f t="shared" si="130"/>
        <v>-1423.8019999999999</v>
      </c>
      <c r="AA42" s="1">
        <f t="shared" ref="AA42:AB42" si="131">AA17</f>
        <v>-1477.3907566122475</v>
      </c>
      <c r="AB42" s="1">
        <f t="shared" si="131"/>
        <v>-1493.3615009887001</v>
      </c>
      <c r="AC42" s="1">
        <f t="shared" ref="AC42:AE42" si="132">AC17</f>
        <v>-1506.9261252392848</v>
      </c>
      <c r="AD42" s="1">
        <f t="shared" si="132"/>
        <v>-1513.2560335584478</v>
      </c>
      <c r="AE42" s="1">
        <f t="shared" si="132"/>
        <v>-1490.8823232586265</v>
      </c>
      <c r="AF42" s="1">
        <f t="shared" ref="AF42:AG42" si="133">AF17</f>
        <v>-1490.1236119051832</v>
      </c>
      <c r="AG42" s="1">
        <f t="shared" si="133"/>
        <v>-1514.1148189722546</v>
      </c>
      <c r="AH42" s="1">
        <f t="shared" ref="AH42" si="134">AH17</f>
        <v>-1514.4624578492394</v>
      </c>
      <c r="AJ42" s="1">
        <f t="shared" ref="AJ42:AQ42" si="135">AJ17</f>
        <v>-33077.703999999998</v>
      </c>
      <c r="AK42" s="1">
        <f t="shared" si="135"/>
        <v>-35308.93</v>
      </c>
      <c r="AL42" s="1">
        <f t="shared" si="135"/>
        <v>-39950.266000000003</v>
      </c>
      <c r="AM42" s="1">
        <f t="shared" si="135"/>
        <v>-39580.178999999996</v>
      </c>
      <c r="AN42" s="1">
        <f t="shared" si="135"/>
        <v>-41600.817000000003</v>
      </c>
      <c r="AO42" s="1">
        <f t="shared" si="135"/>
        <v>-43524.779000000002</v>
      </c>
      <c r="AP42" s="1">
        <f t="shared" si="135"/>
        <v>-46254.006000000001</v>
      </c>
      <c r="AQ42" s="1">
        <f t="shared" si="135"/>
        <v>-48859.072</v>
      </c>
      <c r="AR42" s="1">
        <f t="shared" ref="AR42:AS42" si="136">AR17</f>
        <v>-52043.994732607534</v>
      </c>
      <c r="AS42" s="1">
        <f t="shared" si="136"/>
        <v>-58704.257040862205</v>
      </c>
      <c r="AT42" s="1">
        <f t="shared" ref="AT42:AV42" si="137">AT17</f>
        <v>-62031.532721132804</v>
      </c>
      <c r="AU42" s="1">
        <f t="shared" si="137"/>
        <v>-64280.385065028611</v>
      </c>
      <c r="AV42" s="1">
        <f t="shared" si="137"/>
        <v>-67115.212484725707</v>
      </c>
      <c r="AW42" s="1">
        <f t="shared" ref="AW42:AX42" si="138">AW17</f>
        <v>-60541.172401442702</v>
      </c>
      <c r="AX42" s="1">
        <f t="shared" si="138"/>
        <v>-64292.70641815188</v>
      </c>
      <c r="AY42" s="1">
        <f t="shared" ref="AY42" si="139">AY17</f>
        <v>-62683.2065807158</v>
      </c>
      <c r="BA42" s="1">
        <f t="shared" ref="BA42:BH42" si="140">BA17</f>
        <v>-20162.544999999998</v>
      </c>
      <c r="BB42" s="1">
        <f t="shared" si="140"/>
        <v>-22422.616000000002</v>
      </c>
      <c r="BC42" s="1">
        <f t="shared" si="140"/>
        <v>-24528.277999999998</v>
      </c>
      <c r="BD42" s="1">
        <f t="shared" si="140"/>
        <v>-30354.583000000002</v>
      </c>
      <c r="BE42" s="1">
        <f t="shared" si="140"/>
        <v>-32613.201000000001</v>
      </c>
      <c r="BF42" s="1">
        <f t="shared" si="140"/>
        <v>-35554.296999999999</v>
      </c>
      <c r="BG42" s="1">
        <f t="shared" si="140"/>
        <v>-36465.168000000005</v>
      </c>
      <c r="BH42" s="1">
        <f t="shared" si="140"/>
        <v>-37740.224000000002</v>
      </c>
      <c r="BI42" s="1">
        <f t="shared" ref="BI42:BJ42" si="141">BI17</f>
        <v>-30731.817033713116</v>
      </c>
      <c r="BJ42" s="1">
        <f t="shared" si="141"/>
        <v>-40775.80219149078</v>
      </c>
      <c r="BK42" s="1">
        <f t="shared" ref="BK42:BM42" si="142">BK17</f>
        <v>-42889.354926827815</v>
      </c>
      <c r="BL42" s="1">
        <f t="shared" si="142"/>
        <v>-48216.273054302175</v>
      </c>
      <c r="BM42" s="1">
        <f t="shared" si="142"/>
        <v>-54447.291692361039</v>
      </c>
      <c r="BN42" s="1">
        <f t="shared" ref="BN42:BO42" si="143">BN17</f>
        <v>-63313.804204148451</v>
      </c>
      <c r="BO42" s="1">
        <f t="shared" si="143"/>
        <v>-66610.442156694451</v>
      </c>
      <c r="BP42" s="1">
        <f t="shared" ref="BP42" si="144">BP17</f>
        <v>-70505.006926390633</v>
      </c>
    </row>
    <row r="43" spans="1:68" x14ac:dyDescent="0.35">
      <c r="A43" s="21" t="s">
        <v>60</v>
      </c>
      <c r="B43" s="1">
        <f t="shared" ref="B43:I43" si="145">B28</f>
        <v>39838.077121463248</v>
      </c>
      <c r="C43" s="1">
        <f t="shared" si="145"/>
        <v>37445.354707128616</v>
      </c>
      <c r="D43" s="1">
        <f t="shared" si="145"/>
        <v>39307.237674219548</v>
      </c>
      <c r="E43" s="1">
        <f t="shared" si="145"/>
        <v>48391.578174938571</v>
      </c>
      <c r="F43" s="1">
        <f t="shared" si="145"/>
        <v>51994.799471238846</v>
      </c>
      <c r="G43" s="1">
        <f t="shared" si="145"/>
        <v>55077.084092405683</v>
      </c>
      <c r="H43" s="1">
        <f t="shared" si="145"/>
        <v>57574.351997504171</v>
      </c>
      <c r="I43" s="1">
        <f t="shared" si="145"/>
        <v>51457.187483564718</v>
      </c>
      <c r="J43" s="1">
        <f t="shared" ref="J43:K43" si="146">J28</f>
        <v>40703.5496087664</v>
      </c>
      <c r="K43" s="1">
        <f t="shared" si="146"/>
        <v>38913.288809078236</v>
      </c>
      <c r="L43" s="1">
        <f t="shared" ref="L43:N43" si="147">L28</f>
        <v>31942.075752134293</v>
      </c>
      <c r="M43" s="1">
        <f t="shared" si="147"/>
        <v>31531.183281964324</v>
      </c>
      <c r="N43" s="1">
        <f t="shared" si="147"/>
        <v>30152.692086014184</v>
      </c>
      <c r="O43" s="1">
        <f t="shared" ref="O43:P43" si="148">O28</f>
        <v>27225.818471273004</v>
      </c>
      <c r="P43" s="1">
        <f t="shared" si="148"/>
        <v>27688.515431789292</v>
      </c>
      <c r="Q43" s="1">
        <f t="shared" ref="Q43" si="149">Q28</f>
        <v>18768.239139139125</v>
      </c>
      <c r="S43" s="1">
        <f t="shared" ref="S43:Z43" si="150">S28</f>
        <v>1640.034475212949</v>
      </c>
      <c r="T43" s="1">
        <f t="shared" si="150"/>
        <v>1534.1189768073916</v>
      </c>
      <c r="U43" s="1">
        <f t="shared" si="150"/>
        <v>1608.3335601124184</v>
      </c>
      <c r="V43" s="1">
        <f t="shared" si="150"/>
        <v>1853.112403302333</v>
      </c>
      <c r="W43" s="1">
        <f t="shared" si="150"/>
        <v>1979.9109642785054</v>
      </c>
      <c r="X43" s="1">
        <f t="shared" si="150"/>
        <v>2057.0996772228405</v>
      </c>
      <c r="Y43" s="1">
        <f t="shared" si="150"/>
        <v>2130.4287029014522</v>
      </c>
      <c r="Z43" s="1">
        <f t="shared" si="150"/>
        <v>1827.1950617062364</v>
      </c>
      <c r="AA43" s="1">
        <f t="shared" ref="AA43:AB43" si="151">AA28</f>
        <v>1392.8218794705847</v>
      </c>
      <c r="AB43" s="1">
        <f t="shared" si="151"/>
        <v>1299.9104684303963</v>
      </c>
      <c r="AC43" s="1">
        <f t="shared" ref="AC43:AE43" si="152">AC28</f>
        <v>1042.1810006683893</v>
      </c>
      <c r="AD43" s="1">
        <f t="shared" si="152"/>
        <v>1010.4535258127108</v>
      </c>
      <c r="AE43" s="1">
        <f t="shared" si="152"/>
        <v>939.42509691696034</v>
      </c>
      <c r="AF43" s="1">
        <f t="shared" ref="AF43:AG43" si="153">AF28</f>
        <v>827.92669242996567</v>
      </c>
      <c r="AG43" s="1">
        <f t="shared" si="153"/>
        <v>834.26025375613654</v>
      </c>
      <c r="AH43" s="1">
        <f t="shared" ref="AH43" si="154">AH28</f>
        <v>553.88113982130324</v>
      </c>
      <c r="AJ43" s="1">
        <f t="shared" ref="AJ43:AQ43" si="155">AJ28</f>
        <v>25733.811765451119</v>
      </c>
      <c r="AK43" s="1">
        <f t="shared" si="155"/>
        <v>24656.90790327315</v>
      </c>
      <c r="AL43" s="1">
        <f t="shared" si="155"/>
        <v>27521.507561148897</v>
      </c>
      <c r="AM43" s="1">
        <f t="shared" si="155"/>
        <v>38657.355739450722</v>
      </c>
      <c r="AN43" s="1">
        <f t="shared" si="155"/>
        <v>41994.783853658198</v>
      </c>
      <c r="AO43" s="1">
        <f t="shared" si="155"/>
        <v>45505.986812465824</v>
      </c>
      <c r="AP43" s="1">
        <f t="shared" si="155"/>
        <v>50352.212939753801</v>
      </c>
      <c r="AQ43" s="1">
        <f t="shared" si="155"/>
        <v>45058.604808241209</v>
      </c>
      <c r="AR43" s="1">
        <f t="shared" ref="AR43:AS43" si="156">AR28</f>
        <v>37283.986624620113</v>
      </c>
      <c r="AS43" s="1">
        <f t="shared" si="156"/>
        <v>43111.890021431806</v>
      </c>
      <c r="AT43" s="1">
        <f t="shared" ref="AT43:AV43" si="157">AT28</f>
        <v>36837.895408453485</v>
      </c>
      <c r="AU43" s="1">
        <f t="shared" si="157"/>
        <v>36934.238633379311</v>
      </c>
      <c r="AV43" s="1">
        <f t="shared" si="157"/>
        <v>37538.973332405243</v>
      </c>
      <c r="AW43" s="1">
        <f t="shared" ref="AW43:AX43" si="158">AW28</f>
        <v>34301.902274060114</v>
      </c>
      <c r="AX43" s="1">
        <f t="shared" si="158"/>
        <v>36510.600988744205</v>
      </c>
      <c r="AY43" s="1">
        <f t="shared" ref="AY43" si="159">AY28</f>
        <v>25901.181212585117</v>
      </c>
      <c r="BA43" s="1">
        <f t="shared" ref="BA43:BH43" si="160">BA28</f>
        <v>7521.5765370009767</v>
      </c>
      <c r="BB43" s="1">
        <f t="shared" si="160"/>
        <v>7567.1754498676901</v>
      </c>
      <c r="BC43" s="1">
        <f t="shared" si="160"/>
        <v>8418.4878285729228</v>
      </c>
      <c r="BD43" s="1">
        <f t="shared" si="160"/>
        <v>10845.136717350009</v>
      </c>
      <c r="BE43" s="1">
        <f t="shared" si="160"/>
        <v>10998.715133605145</v>
      </c>
      <c r="BF43" s="1">
        <f t="shared" si="160"/>
        <v>11199.709413262994</v>
      </c>
      <c r="BG43" s="1">
        <f t="shared" si="160"/>
        <v>11853.513025116208</v>
      </c>
      <c r="BH43" s="1">
        <f t="shared" si="160"/>
        <v>10312.342674484675</v>
      </c>
      <c r="BI43" s="1">
        <f t="shared" ref="BI43:BJ43" si="161">BI28</f>
        <v>8056.4442903270901</v>
      </c>
      <c r="BJ43" s="1">
        <f t="shared" si="161"/>
        <v>10915.376333992521</v>
      </c>
      <c r="BK43" s="1">
        <f t="shared" ref="BK43:BM43" si="162">BK28</f>
        <v>10055.400281503526</v>
      </c>
      <c r="BL43" s="1">
        <f t="shared" si="162"/>
        <v>10537.571658260193</v>
      </c>
      <c r="BM43" s="1">
        <f t="shared" si="162"/>
        <v>10931.971064329309</v>
      </c>
      <c r="BN43" s="1">
        <f t="shared" ref="BN43:BO43" si="163">BN28</f>
        <v>9376.613434120387</v>
      </c>
      <c r="BO43" s="1">
        <f t="shared" si="163"/>
        <v>9201.3258880451849</v>
      </c>
      <c r="BP43" s="1">
        <f t="shared" ref="BP43" si="164">BP28</f>
        <v>7318.5364951238334</v>
      </c>
    </row>
    <row r="44" spans="1:68" x14ac:dyDescent="0.35">
      <c r="A44" s="21" t="s">
        <v>67</v>
      </c>
      <c r="B44" s="1">
        <f t="shared" ref="B44:I44" si="165">B41-B42+B43</f>
        <v>104503.16497320647</v>
      </c>
      <c r="C44" s="1">
        <f t="shared" si="165"/>
        <v>102606.19312832961</v>
      </c>
      <c r="D44" s="1">
        <f t="shared" si="165"/>
        <v>106213.2871015089</v>
      </c>
      <c r="E44" s="1">
        <f t="shared" si="165"/>
        <v>121860.81573146363</v>
      </c>
      <c r="F44" s="1">
        <f t="shared" si="165"/>
        <v>128179.28272700646</v>
      </c>
      <c r="G44" s="1">
        <f t="shared" si="165"/>
        <v>129799.51582874944</v>
      </c>
      <c r="H44" s="1">
        <f t="shared" si="165"/>
        <v>131549.91125125869</v>
      </c>
      <c r="I44" s="1">
        <f t="shared" si="165"/>
        <v>129119.79238116869</v>
      </c>
      <c r="J44" s="1">
        <f t="shared" ref="J44:K44" si="166">J41-J42+J43</f>
        <v>122392.95069672409</v>
      </c>
      <c r="K44" s="1">
        <f t="shared" si="166"/>
        <v>118568.77293962108</v>
      </c>
      <c r="L44" s="1">
        <f t="shared" ref="L44:N44" si="167">L41-L42+L43</f>
        <v>113874.33397636391</v>
      </c>
      <c r="M44" s="1">
        <f t="shared" si="167"/>
        <v>113289.7938300297</v>
      </c>
      <c r="N44" s="1">
        <f t="shared" si="167"/>
        <v>109008.04455227336</v>
      </c>
      <c r="O44" s="1">
        <f t="shared" ref="O44:P44" si="168">O41-O42+O43</f>
        <v>109213.95916703419</v>
      </c>
      <c r="P44" s="1">
        <f t="shared" si="168"/>
        <v>107639.4123717427</v>
      </c>
      <c r="Q44" s="1">
        <f t="shared" ref="Q44" si="169">Q41-Q42+Q43</f>
        <v>95859.253096723405</v>
      </c>
      <c r="S44" s="1">
        <f t="shared" ref="S44:Z44" si="170">S41-S42+S43</f>
        <v>4295.8516271973076</v>
      </c>
      <c r="T44" s="1">
        <f t="shared" si="170"/>
        <v>4202.012330883329</v>
      </c>
      <c r="U44" s="1">
        <f t="shared" si="170"/>
        <v>4257.0337253141633</v>
      </c>
      <c r="V44" s="1">
        <f t="shared" si="170"/>
        <v>4658.845730203966</v>
      </c>
      <c r="W44" s="1">
        <f t="shared" si="170"/>
        <v>4853.752476491426</v>
      </c>
      <c r="X44" s="1">
        <f t="shared" si="170"/>
        <v>4834.6452585133693</v>
      </c>
      <c r="Y44" s="1">
        <f t="shared" si="170"/>
        <v>4808.555596267347</v>
      </c>
      <c r="Z44" s="1">
        <f t="shared" si="170"/>
        <v>4531.2289334347724</v>
      </c>
      <c r="AA44" s="1">
        <f t="shared" ref="AA44:AB44" si="171">AA41-AA42+AA43</f>
        <v>4188.1256367539754</v>
      </c>
      <c r="AB44" s="1">
        <f t="shared" si="171"/>
        <v>3960.8265939527228</v>
      </c>
      <c r="AC44" s="1">
        <f t="shared" ref="AC44:AE44" si="172">AC41-AC42+AC43</f>
        <v>3715.4024758708274</v>
      </c>
      <c r="AD44" s="1">
        <f t="shared" si="172"/>
        <v>3630.5035110949098</v>
      </c>
      <c r="AE44" s="1">
        <f t="shared" si="172"/>
        <v>3396.2106111827575</v>
      </c>
      <c r="AF44" s="1">
        <f t="shared" ref="AF44:AG44" si="173">AF41-AF42+AF43</f>
        <v>3321.1545899253961</v>
      </c>
      <c r="AG44" s="1">
        <f t="shared" si="173"/>
        <v>3243.1960355777178</v>
      </c>
      <c r="AH44" s="1">
        <f t="shared" ref="AH44" si="174">AH41-AH42+AH43</f>
        <v>2828.9618420786674</v>
      </c>
      <c r="AJ44" s="1">
        <f t="shared" ref="AJ44:AQ44" si="175">AJ41-AJ42+AJ43</f>
        <v>80079.611438662512</v>
      </c>
      <c r="AK44" s="1">
        <f t="shared" si="175"/>
        <v>81372.503399827445</v>
      </c>
      <c r="AL44" s="1">
        <f t="shared" si="175"/>
        <v>88337.684960283339</v>
      </c>
      <c r="AM44" s="1">
        <f t="shared" si="175"/>
        <v>108307.9900778429</v>
      </c>
      <c r="AN44" s="1">
        <f t="shared" si="175"/>
        <v>115027.78781634932</v>
      </c>
      <c r="AO44" s="1">
        <f t="shared" si="175"/>
        <v>119050.04605064732</v>
      </c>
      <c r="AP44" s="1">
        <f t="shared" si="175"/>
        <v>126650.51195479365</v>
      </c>
      <c r="AQ44" s="1">
        <f t="shared" si="175"/>
        <v>125488.17695903755</v>
      </c>
      <c r="AR44" s="1">
        <f t="shared" ref="AR44:AS44" si="176">AR41-AR42+AR43</f>
        <v>124606.75706694942</v>
      </c>
      <c r="AS44" s="1">
        <f t="shared" si="176"/>
        <v>140538.41893359175</v>
      </c>
      <c r="AT44" s="1">
        <f t="shared" ref="AT44:AV44" si="177">AT41-AT42+AT43</f>
        <v>140094.38434137098</v>
      </c>
      <c r="AU44" s="1">
        <f t="shared" si="177"/>
        <v>141670.31105727697</v>
      </c>
      <c r="AV44" s="1">
        <f t="shared" si="177"/>
        <v>143251.21100615291</v>
      </c>
      <c r="AW44" s="1">
        <f t="shared" ref="AW44:AX44" si="178">AW41-AW42+AW43</f>
        <v>136402.77493594363</v>
      </c>
      <c r="AX44" s="1">
        <f t="shared" si="178"/>
        <v>139964.28982678443</v>
      </c>
      <c r="AY44" s="1">
        <f t="shared" ref="AY44" si="179">AY41-AY42+AY43</f>
        <v>124153.23021384123</v>
      </c>
      <c r="BA44" s="1">
        <f t="shared" ref="BA44:BH44" si="180">BA41-BA42+BA43</f>
        <v>33900.44156220166</v>
      </c>
      <c r="BB44" s="1">
        <f t="shared" si="180"/>
        <v>36559.471405055905</v>
      </c>
      <c r="BC44" s="1">
        <f t="shared" si="180"/>
        <v>39329.389336947381</v>
      </c>
      <c r="BD44" s="1">
        <f t="shared" si="180"/>
        <v>49635.842495531127</v>
      </c>
      <c r="BE44" s="1">
        <f t="shared" si="180"/>
        <v>51844.216402933518</v>
      </c>
      <c r="BF44" s="1">
        <f t="shared" si="180"/>
        <v>54142.203857447217</v>
      </c>
      <c r="BG44" s="1">
        <f t="shared" si="180"/>
        <v>55391.466862955975</v>
      </c>
      <c r="BH44" s="1">
        <f t="shared" si="180"/>
        <v>55277.952754355836</v>
      </c>
      <c r="BI44" s="1">
        <f t="shared" ref="BI44:BJ44" si="181">BI41-BI42+BI43</f>
        <v>46411.413161259115</v>
      </c>
      <c r="BJ44" s="1">
        <f t="shared" si="181"/>
        <v>61495.159974041242</v>
      </c>
      <c r="BK44" s="1">
        <f t="shared" ref="BK44:BM44" si="182">BK41-BK42+BK43</f>
        <v>64197.662892135239</v>
      </c>
      <c r="BL44" s="1">
        <f t="shared" si="182"/>
        <v>70296.107943162191</v>
      </c>
      <c r="BM44" s="1">
        <f t="shared" si="182"/>
        <v>76619.356053843469</v>
      </c>
      <c r="BN44" s="1">
        <f t="shared" ref="BN44:BO44" si="183">BN41-BN42+BN43</f>
        <v>84050.990024796731</v>
      </c>
      <c r="BO44" s="1">
        <f t="shared" si="183"/>
        <v>85681.037560530065</v>
      </c>
      <c r="BP44" s="1">
        <f t="shared" ref="BP44" si="184">BP41-BP42+BP43</f>
        <v>87873.736468986375</v>
      </c>
    </row>
    <row r="45" spans="1:68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</row>
    <row r="46" spans="1:68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</row>
    <row r="47" spans="1:68" x14ac:dyDescent="0.35">
      <c r="A47" s="21" t="s">
        <v>73</v>
      </c>
      <c r="B47" s="1">
        <f t="shared" ref="B47" si="185">B37-B44</f>
        <v>14326.903303935542</v>
      </c>
      <c r="C47" s="1">
        <f t="shared" ref="C47:I47" si="186">C37-C44</f>
        <v>7726.3415743566729</v>
      </c>
      <c r="D47" s="1">
        <f t="shared" si="186"/>
        <v>13189.387602634408</v>
      </c>
      <c r="E47" s="1">
        <f t="shared" si="186"/>
        <v>6889.3421100312698</v>
      </c>
      <c r="F47" s="1">
        <f t="shared" si="186"/>
        <v>22756.873753106527</v>
      </c>
      <c r="G47" s="1">
        <f t="shared" si="186"/>
        <v>16445.652823728582</v>
      </c>
      <c r="H47" s="1">
        <f t="shared" si="186"/>
        <v>10612.555327809067</v>
      </c>
      <c r="I47" s="1">
        <f t="shared" si="186"/>
        <v>18278.724253718596</v>
      </c>
      <c r="J47" s="1">
        <f t="shared" ref="J47:K47" si="187">J37-J44</f>
        <v>5106.9207543206721</v>
      </c>
      <c r="K47" s="1">
        <f t="shared" si="187"/>
        <v>15978.193571855008</v>
      </c>
      <c r="L47" s="1">
        <f t="shared" ref="L47:N47" si="188">L37-L44</f>
        <v>10836.219864053128</v>
      </c>
      <c r="M47" s="1">
        <f t="shared" si="188"/>
        <v>21221.705484296865</v>
      </c>
      <c r="N47" s="1">
        <f t="shared" si="188"/>
        <v>12423.806249578935</v>
      </c>
      <c r="O47" s="1">
        <f t="shared" ref="O47:P47" si="189">O37-O44</f>
        <v>12988.323992018661</v>
      </c>
      <c r="P47" s="1">
        <f t="shared" si="189"/>
        <v>9590.8102425009565</v>
      </c>
      <c r="Q47" s="1">
        <f t="shared" ref="Q47" si="190">Q37-Q44</f>
        <v>14965.764772255905</v>
      </c>
      <c r="S47" s="1">
        <f t="shared" ref="S47" si="191">S37-S44</f>
        <v>596.23473175607887</v>
      </c>
      <c r="T47" s="1">
        <f t="shared" ref="T47:Z47" si="192">T37-T44</f>
        <v>318.52898016440122</v>
      </c>
      <c r="U47" s="1">
        <f t="shared" si="192"/>
        <v>621.63850477177493</v>
      </c>
      <c r="V47" s="1">
        <f t="shared" si="192"/>
        <v>273.5084314453934</v>
      </c>
      <c r="W47" s="1">
        <f t="shared" si="192"/>
        <v>885.49443728573533</v>
      </c>
      <c r="X47" s="1">
        <f t="shared" si="192"/>
        <v>625.59386516626091</v>
      </c>
      <c r="Y47" s="1">
        <f t="shared" si="192"/>
        <v>449.91182154402395</v>
      </c>
      <c r="Z47" s="1">
        <f t="shared" si="192"/>
        <v>685.34378241265131</v>
      </c>
      <c r="AA47" s="1">
        <f t="shared" ref="AA47:AB47" si="193">AA37-AA44</f>
        <v>174.75210471099399</v>
      </c>
      <c r="AB47" s="1">
        <f t="shared" si="193"/>
        <v>533.7565064872133</v>
      </c>
      <c r="AC47" s="1">
        <f t="shared" ref="AC47:AE47" si="194">AC37-AC44</f>
        <v>353.55568464040653</v>
      </c>
      <c r="AD47" s="1">
        <f t="shared" si="194"/>
        <v>680.07429149137943</v>
      </c>
      <c r="AE47" s="1">
        <f t="shared" si="194"/>
        <v>387.07108993102975</v>
      </c>
      <c r="AF47" s="1">
        <f t="shared" ref="AF47:AG47" si="195">AF37-AF44</f>
        <v>394.96994862678093</v>
      </c>
      <c r="AG47" s="1">
        <f t="shared" si="195"/>
        <v>288.97294281980703</v>
      </c>
      <c r="AH47" s="1">
        <f t="shared" ref="AH47" si="196">AH37-AH44</f>
        <v>441.66396159500482</v>
      </c>
      <c r="AJ47" s="1">
        <f t="shared" ref="AJ47" si="197">AJ37-AJ44</f>
        <v>8829.4107042934629</v>
      </c>
      <c r="AK47" s="1">
        <f t="shared" ref="AK47:AQ47" si="198">AK37-AK44</f>
        <v>4592.1254110009613</v>
      </c>
      <c r="AL47" s="1">
        <f t="shared" si="198"/>
        <v>9289.8693731522508</v>
      </c>
      <c r="AM47" s="1">
        <f t="shared" si="198"/>
        <v>5510.9668413176114</v>
      </c>
      <c r="AN47" s="1">
        <f t="shared" si="198"/>
        <v>18394.83998435743</v>
      </c>
      <c r="AO47" s="1">
        <f t="shared" si="198"/>
        <v>13596.83169586146</v>
      </c>
      <c r="AP47" s="1">
        <f t="shared" si="198"/>
        <v>9329.567024277465</v>
      </c>
      <c r="AQ47" s="1">
        <f t="shared" si="198"/>
        <v>16036.488881498895</v>
      </c>
      <c r="AR47" s="1">
        <f t="shared" ref="AR47:AS47" si="199">AR37-AR44</f>
        <v>4677.8810921217228</v>
      </c>
      <c r="AS47" s="1">
        <f t="shared" si="199"/>
        <v>17702.182084652304</v>
      </c>
      <c r="AT47" s="1">
        <f t="shared" ref="AT47:AV47" si="200">AT37-AT44</f>
        <v>12497.106859072024</v>
      </c>
      <c r="AU47" s="1">
        <f t="shared" si="200"/>
        <v>24858.170641906996</v>
      </c>
      <c r="AV47" s="1">
        <f t="shared" si="200"/>
        <v>15467.17388150678</v>
      </c>
      <c r="AW47" s="1">
        <f t="shared" ref="AW47:AX47" si="201">AW37-AW44</f>
        <v>16364.034041736624</v>
      </c>
      <c r="AX47" s="1">
        <f t="shared" si="201"/>
        <v>12646.624077240558</v>
      </c>
      <c r="AY47" s="1">
        <f t="shared" ref="AY47" si="202">AY37-AY44</f>
        <v>20653.561715481381</v>
      </c>
      <c r="BA47" s="1">
        <f t="shared" ref="BA47" si="203">BA37-BA44</f>
        <v>1803.0581533556615</v>
      </c>
      <c r="BB47" s="1">
        <f t="shared" ref="BB47:BH47" si="204">BB37-BB44</f>
        <v>514.20162842678837</v>
      </c>
      <c r="BC47" s="1">
        <f t="shared" si="204"/>
        <v>2841.6558351437197</v>
      </c>
      <c r="BD47" s="1">
        <f t="shared" si="204"/>
        <v>1546.0750966675478</v>
      </c>
      <c r="BE47" s="1">
        <f t="shared" si="204"/>
        <v>4817.7313515344358</v>
      </c>
      <c r="BF47" s="1">
        <f t="shared" si="204"/>
        <v>3346.3863665876997</v>
      </c>
      <c r="BG47" s="1">
        <f t="shared" si="204"/>
        <v>2196.2911871914112</v>
      </c>
      <c r="BH47" s="1">
        <f t="shared" si="204"/>
        <v>3670.1936251610678</v>
      </c>
      <c r="BI47" s="1">
        <f t="shared" ref="BI47:BJ47" si="205">BI37-BI44</f>
        <v>1010.8116601073707</v>
      </c>
      <c r="BJ47" s="1">
        <f t="shared" si="205"/>
        <v>4481.9649356774244</v>
      </c>
      <c r="BK47" s="1">
        <f t="shared" ref="BK47:BM47" si="206">BK37-BK44</f>
        <v>3411.2538307455688</v>
      </c>
      <c r="BL47" s="1">
        <f t="shared" si="206"/>
        <v>7092.1931553131435</v>
      </c>
      <c r="BM47" s="1">
        <f t="shared" si="206"/>
        <v>4504.2973291339003</v>
      </c>
      <c r="BN47" s="1">
        <f t="shared" ref="BN47:BO47" si="207">BN37-BN44</f>
        <v>4473.1986059031478</v>
      </c>
      <c r="BO47" s="1">
        <f t="shared" si="207"/>
        <v>3187.1759534761659</v>
      </c>
      <c r="BP47" s="1">
        <f t="shared" ref="BP47" si="208">BP37-BP44</f>
        <v>5835.7896471377462</v>
      </c>
    </row>
    <row r="48" spans="1:68" x14ac:dyDescent="0.3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N48" s="1">
        <f>N47*WACC!O72</f>
        <v>3727.1418748725555</v>
      </c>
      <c r="O48" s="1">
        <f>O47*WACC!P72</f>
        <v>3896.4971976044221</v>
      </c>
      <c r="P48" s="1">
        <f>P47*WACC!Q72</f>
        <v>2877.2430727494184</v>
      </c>
      <c r="Q48" s="1">
        <f>Q47*WACC!R72</f>
        <v>4489.729431675416</v>
      </c>
      <c r="S48" s="1">
        <f>S47*WACC!C72</f>
        <v>178.87041952676967</v>
      </c>
      <c r="T48" s="1">
        <f>T47*WACC!D72</f>
        <v>95.558694049291518</v>
      </c>
      <c r="U48" s="1">
        <f>U47*WACC!E72</f>
        <v>186.49155143147618</v>
      </c>
      <c r="V48" s="1">
        <f>V47*WACC!F72</f>
        <v>82.05252943359325</v>
      </c>
      <c r="W48" s="1">
        <f>W47*WACC!G72</f>
        <v>265.64833118564042</v>
      </c>
      <c r="X48" s="1">
        <f>X47*WACC!H72</f>
        <v>187.67815954982163</v>
      </c>
      <c r="Y48" s="1">
        <f>Y47*WACC!I72</f>
        <v>134.97354646316646</v>
      </c>
      <c r="Z48" s="1">
        <f>Z47*WACC!J72</f>
        <v>205.60313472373335</v>
      </c>
      <c r="AA48" s="1">
        <f>AA47*WACC!K72</f>
        <v>52.425631413282375</v>
      </c>
      <c r="AB48" s="1">
        <f>AB47*WACC!L72</f>
        <v>160.12695194611567</v>
      </c>
      <c r="AC48" s="1">
        <f>AC47*WACC!M72</f>
        <v>106.06670539208994</v>
      </c>
      <c r="AD48" s="1">
        <f>AD47*WACC!N72</f>
        <v>204.02228744735226</v>
      </c>
      <c r="AE48" s="1">
        <f>AE47*WACC!O72</f>
        <v>116.12132697927387</v>
      </c>
      <c r="AF48" s="1">
        <f>AF47*WACC!P72</f>
        <v>118.49098458799851</v>
      </c>
      <c r="AG48" s="1">
        <f>AG47*WACC!Q72</f>
        <v>86.691882845915941</v>
      </c>
      <c r="AH48" s="1">
        <f>AH47*WACC!R72</f>
        <v>132.49918847846146</v>
      </c>
      <c r="AJ48" s="1">
        <f>AJ47*WACC!C72</f>
        <v>2648.8232112872392</v>
      </c>
      <c r="AK48" s="1">
        <f>AK47*WACC!D72</f>
        <v>1377.6376232998725</v>
      </c>
      <c r="AL48" s="1">
        <f>AL47*WACC!E72</f>
        <v>2786.9608119448339</v>
      </c>
      <c r="AM48" s="1">
        <f>AM47*WACC!F72</f>
        <v>1653.2900523947844</v>
      </c>
      <c r="AN48" s="1">
        <f>AN47*WACC!G72</f>
        <v>5518.4519953055633</v>
      </c>
      <c r="AO48" s="1">
        <f>AO47*WACC!H72</f>
        <v>4079.0495087572067</v>
      </c>
      <c r="AP48" s="1">
        <f>AP47*WACC!I72</f>
        <v>2798.8701072823947</v>
      </c>
      <c r="AQ48" s="1">
        <f>AQ47*WACC!J72</f>
        <v>4810.9466644482163</v>
      </c>
      <c r="AR48" s="1">
        <f>AR47*WACC!K72</f>
        <v>1403.3643276360933</v>
      </c>
      <c r="AS48" s="1">
        <f>AS47*WACC!L72</f>
        <v>5310.6546253940887</v>
      </c>
      <c r="AT48" s="1">
        <f>AT47*WACC!M72</f>
        <v>3749.1320577204756</v>
      </c>
      <c r="AU48" s="1">
        <f>AU47*WACC!N72</f>
        <v>7457.451192569848</v>
      </c>
      <c r="AV48" s="1">
        <f>AV47*WACC!O72</f>
        <v>4640.1521644506338</v>
      </c>
      <c r="AW48" s="1">
        <f>AW47*WACC!P72</f>
        <v>4909.2102125195051</v>
      </c>
      <c r="AX48" s="1">
        <f>AX47*WACC!Q72</f>
        <v>3793.9872231710224</v>
      </c>
      <c r="AY48" s="1">
        <f>AY47*WACC!R72</f>
        <v>6196.068514642544</v>
      </c>
      <c r="BA48" s="1">
        <f>BA47*WACC!C72</f>
        <v>540.91744600653522</v>
      </c>
      <c r="BB48" s="1">
        <f>BB47*WACC!D72</f>
        <v>154.26048852798996</v>
      </c>
      <c r="BC48" s="1">
        <f>BC47*WACC!E72</f>
        <v>852.49675054285865</v>
      </c>
      <c r="BD48" s="1">
        <f>BD47*WACC!F72</f>
        <v>463.82252900012435</v>
      </c>
      <c r="BE48" s="1">
        <f>BE47*WACC!G72</f>
        <v>1445.3194054598946</v>
      </c>
      <c r="BF48" s="1">
        <f>BF47*WACC!H72</f>
        <v>1003.9159099760069</v>
      </c>
      <c r="BG48" s="1">
        <f>BG47*WACC!I72</f>
        <v>658.88735615722442</v>
      </c>
      <c r="BH48" s="1">
        <f>BH47*WACC!J72</f>
        <v>1101.058087547988</v>
      </c>
      <c r="BI48" s="1">
        <f>BI47*WACC!K72</f>
        <v>303.2434980321197</v>
      </c>
      <c r="BJ48" s="1">
        <f>BJ47*WACC!L72</f>
        <v>1344.5894807028214</v>
      </c>
      <c r="BK48" s="1">
        <f>BK47*WACC!M72</f>
        <v>1023.3761492233617</v>
      </c>
      <c r="BL48" s="1">
        <f>BL47*WACC!N72</f>
        <v>2127.6579465933009</v>
      </c>
      <c r="BM48" s="1">
        <f>BM47*WACC!O72</f>
        <v>1351.2891987397622</v>
      </c>
      <c r="BN48" s="1">
        <f>BN47*WACC!P72</f>
        <v>1341.9595817705392</v>
      </c>
      <c r="BO48" s="1">
        <f>BO47*WACC!Q72</f>
        <v>956.15278604256116</v>
      </c>
      <c r="BP48" s="1">
        <f>BP47*WACC!R72</f>
        <v>1750.7368941407954</v>
      </c>
    </row>
    <row r="49" spans="1:68" x14ac:dyDescent="0.3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N49" s="1">
        <f>N48*WACC!O73</f>
        <v>1490.8567499490223</v>
      </c>
      <c r="O49" s="1">
        <f>O48*WACC!P73</f>
        <v>1558.5988790417689</v>
      </c>
      <c r="P49" s="1">
        <f>P48*WACC!Q73</f>
        <v>1683.1871975584097</v>
      </c>
      <c r="Q49" s="1">
        <f>Q48*WACC!R73</f>
        <v>2626.491717530118</v>
      </c>
      <c r="S49" s="1">
        <f>S48*WACC!C73</f>
        <v>71.548167810707866</v>
      </c>
      <c r="T49" s="1">
        <f>T48*WACC!D73</f>
        <v>38.223477619716611</v>
      </c>
      <c r="U49" s="1">
        <f>U48*WACC!E73</f>
        <v>74.596620572590481</v>
      </c>
      <c r="V49" s="1">
        <f>V48*WACC!F73</f>
        <v>32.821011773437299</v>
      </c>
      <c r="W49" s="1">
        <f>W48*WACC!G73</f>
        <v>106.25933247425617</v>
      </c>
      <c r="X49" s="1">
        <f>X48*WACC!H73</f>
        <v>75.07126381992866</v>
      </c>
      <c r="Y49" s="1">
        <f>Y48*WACC!I73</f>
        <v>53.989418585266584</v>
      </c>
      <c r="Z49" s="1">
        <f>Z48*WACC!J73</f>
        <v>82.24125388949335</v>
      </c>
      <c r="AA49" s="1">
        <f>AA48*WACC!K73</f>
        <v>20.970252565312951</v>
      </c>
      <c r="AB49" s="1">
        <f>AB48*WACC!L73</f>
        <v>64.050780778446267</v>
      </c>
      <c r="AC49" s="1">
        <f>AC48*WACC!M73</f>
        <v>42.42668215683598</v>
      </c>
      <c r="AD49" s="1">
        <f>AD48*WACC!N73</f>
        <v>81.608914978940902</v>
      </c>
      <c r="AE49" s="1">
        <f>AE48*WACC!O73</f>
        <v>46.448530791709551</v>
      </c>
      <c r="AF49" s="1">
        <f>AF48*WACC!P73</f>
        <v>47.396393835199405</v>
      </c>
      <c r="AG49" s="1">
        <f>AG48*WACC!Q73</f>
        <v>50.714751464860825</v>
      </c>
      <c r="AH49" s="1">
        <f>AH48*WACC!R73</f>
        <v>77.512025259899957</v>
      </c>
      <c r="AJ49" s="1">
        <f>AJ48*WACC!C73</f>
        <v>1059.5292845148958</v>
      </c>
      <c r="AK49" s="1">
        <f>AK48*WACC!D73</f>
        <v>551.05504931994903</v>
      </c>
      <c r="AL49" s="1">
        <f>AL48*WACC!E73</f>
        <v>1114.7843247779335</v>
      </c>
      <c r="AM49" s="1">
        <f>AM48*WACC!F73</f>
        <v>661.31602095791379</v>
      </c>
      <c r="AN49" s="1">
        <f>AN48*WACC!G73</f>
        <v>2207.3807981222253</v>
      </c>
      <c r="AO49" s="1">
        <f>AO48*WACC!H73</f>
        <v>1631.6198035028829</v>
      </c>
      <c r="AP49" s="1">
        <f>AP48*WACC!I73</f>
        <v>1119.548042912958</v>
      </c>
      <c r="AQ49" s="1">
        <f>AQ48*WACC!J73</f>
        <v>1924.3786657792866</v>
      </c>
      <c r="AR49" s="1">
        <f>AR48*WACC!K73</f>
        <v>561.34573105443735</v>
      </c>
      <c r="AS49" s="1">
        <f>AS48*WACC!L73</f>
        <v>2124.2618501576358</v>
      </c>
      <c r="AT49" s="1">
        <f>AT48*WACC!M73</f>
        <v>1499.6528230881904</v>
      </c>
      <c r="AU49" s="1">
        <f>AU48*WACC!N73</f>
        <v>2982.9804770279393</v>
      </c>
      <c r="AV49" s="1">
        <f>AV48*WACC!O73</f>
        <v>1856.0608657802536</v>
      </c>
      <c r="AW49" s="1">
        <f>AW48*WACC!P73</f>
        <v>1963.6840850078022</v>
      </c>
      <c r="AX49" s="1">
        <f>AX48*WACC!Q73</f>
        <v>2219.4825255550481</v>
      </c>
      <c r="AY49" s="1">
        <f>AY48*WACC!R73</f>
        <v>3624.7000810658878</v>
      </c>
      <c r="BA49" s="1">
        <f>BA48*WACC!C73</f>
        <v>216.36697840261411</v>
      </c>
      <c r="BB49" s="1">
        <f>BB48*WACC!D73</f>
        <v>61.70419541119599</v>
      </c>
      <c r="BC49" s="1">
        <f>BC48*WACC!E73</f>
        <v>340.99870021714349</v>
      </c>
      <c r="BD49" s="1">
        <f>BD48*WACC!F73</f>
        <v>185.52901160004976</v>
      </c>
      <c r="BE49" s="1">
        <f>BE48*WACC!G73</f>
        <v>578.12776218395788</v>
      </c>
      <c r="BF49" s="1">
        <f>BF48*WACC!H73</f>
        <v>401.56636399040281</v>
      </c>
      <c r="BG49" s="1">
        <f>BG48*WACC!I73</f>
        <v>263.55494246288976</v>
      </c>
      <c r="BH49" s="1">
        <f>BH48*WACC!J73</f>
        <v>440.4232350191952</v>
      </c>
      <c r="BI49" s="1">
        <f>BI48*WACC!K73</f>
        <v>121.29739921284789</v>
      </c>
      <c r="BJ49" s="1">
        <f>BJ48*WACC!L73</f>
        <v>537.83579228112865</v>
      </c>
      <c r="BK49" s="1">
        <f>BK48*WACC!M73</f>
        <v>409.35045968934469</v>
      </c>
      <c r="BL49" s="1">
        <f>BL48*WACC!N73</f>
        <v>851.06317863732045</v>
      </c>
      <c r="BM49" s="1">
        <f>BM48*WACC!O73</f>
        <v>540.51567949590492</v>
      </c>
      <c r="BN49" s="1">
        <f>BN48*WACC!P73</f>
        <v>536.78383270821575</v>
      </c>
      <c r="BO49" s="1">
        <f>BO48*WACC!Q73</f>
        <v>559.34937983489829</v>
      </c>
      <c r="BP49" s="1">
        <f>BP48*WACC!R73</f>
        <v>1024.1810830723653</v>
      </c>
    </row>
    <row r="50" spans="1:68" x14ac:dyDescent="0.3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20">
        <f>(N27+N28+N41-N32-N44)*WACC!O72/(1-(1-WACC!O73)*WACC!O72)</f>
        <v>3727.1418748725641</v>
      </c>
      <c r="O50" s="20">
        <f>(O27+O28+O41-O32-O44)*WACC!P72/(1-(1-WACC!P73)*WACC!P72)</f>
        <v>3896.4971976044262</v>
      </c>
      <c r="P50" s="20">
        <f>(P27+P28+P41-P32-P44)*WACC!Q72/(1-(1-WACC!Q73)*WACC!Q72)</f>
        <v>2877.2430727494166</v>
      </c>
      <c r="Q50" s="20">
        <f>(Q27+Q28+Q41-Q32-Q44)*WACC!R72/(1-(1-WACC!R73)*WACC!R72)</f>
        <v>4489.7294316754196</v>
      </c>
      <c r="R50" s="19"/>
      <c r="S50" s="20">
        <f>(S27+S28+S41-S32-S44)*WACC!C72/(1-(1-WACC!C73)*WACC!C72)</f>
        <v>178.87041952676992</v>
      </c>
      <c r="T50" s="20">
        <f>(T27+T28+T41-T32-T44)*WACC!D72/(1-(1-WACC!D73)*WACC!D72)</f>
        <v>95.558694049291589</v>
      </c>
      <c r="U50" s="20">
        <f>(U27+U28+U41-U32-U44)*WACC!E72/(1-(1-WACC!E73)*WACC!E72)</f>
        <v>186.49155143147601</v>
      </c>
      <c r="V50" s="20">
        <f>(V27+V28+V41-V32-V44)*WACC!F72/(1-(1-WACC!F73)*WACC!F72)</f>
        <v>82.05252943359325</v>
      </c>
      <c r="W50" s="20">
        <f>(W27+W28+W41-W32-W44)*WACC!G72/(1-(1-WACC!G73)*WACC!G72)</f>
        <v>265.64833118564036</v>
      </c>
      <c r="X50" s="20">
        <f>(X27+X28+X41-X32-X44)*WACC!H72/(1-(1-WACC!H73)*WACC!H72)</f>
        <v>187.67815954982157</v>
      </c>
      <c r="Y50" s="20">
        <f>(Y27+Y28+Y41-Y32-Y44)*WACC!I72/(1-(1-WACC!I73)*WACC!I72)</f>
        <v>134.97354646316626</v>
      </c>
      <c r="Z50" s="20">
        <f>(Z27+Z28+Z41-Z32-Z44)*WACC!J72/(1-(1-WACC!J73)*WACC!J72)</f>
        <v>205.60313472373372</v>
      </c>
      <c r="AA50" s="20">
        <f>(AA27+AA28+AA41-AA32-AA44)*WACC!K72/(1-(1-WACC!K73)*WACC!K72)</f>
        <v>52.425631413282574</v>
      </c>
      <c r="AB50" s="20">
        <f>(AB27+AB28+AB41-AB32-AB44)*WACC!L72/(1-(1-WACC!L73)*WACC!L72)</f>
        <v>160.12695194611589</v>
      </c>
      <c r="AC50" s="20">
        <f>(AC27+AC28+AC41-AC32-AC44)*WACC!M72/(1-(1-WACC!M73)*WACC!M72)</f>
        <v>106.06670539209011</v>
      </c>
      <c r="AD50" s="20">
        <f>(AD27+AD28+AD41-AD32-AD44)*WACC!N72/(1-(1-WACC!N73)*WACC!N72)</f>
        <v>204.02228744735217</v>
      </c>
      <c r="AE50" s="20">
        <f>(AE27+AE28+AE41-AE32-AE44)*WACC!O72/(1-(1-WACC!O73)*WACC!O72)</f>
        <v>116.12132697927383</v>
      </c>
      <c r="AF50" s="20">
        <f>(AF27+AF28+AF41-AF32-AF44)*WACC!P72/(1-(1-WACC!P73)*WACC!P72)</f>
        <v>118.49098458799843</v>
      </c>
      <c r="AG50" s="20">
        <f>(AG27+AG28+AG41-AG32-AG44)*WACC!Q72/(1-(1-WACC!Q73)*WACC!Q72)</f>
        <v>86.691882845915771</v>
      </c>
      <c r="AH50" s="20">
        <f>(AH27+AH28+AH41-AH32-AH44)*WACC!R72/(1-(1-WACC!R73)*WACC!R72)</f>
        <v>132.49918847846135</v>
      </c>
      <c r="AI50" s="19"/>
      <c r="AJ50" s="20">
        <f>(AJ27+AJ28+AJ41-AJ32-AJ44)*WACC!C72/(1-(1-WACC!C73)*WACC!C72)</f>
        <v>2648.8232112872402</v>
      </c>
      <c r="AK50" s="20">
        <f>(AK27+AK28+AK41-AK32-AK44)*WACC!D72/(1-(1-WACC!D73)*WACC!D72)</f>
        <v>1377.6376232998691</v>
      </c>
      <c r="AL50" s="20">
        <f>(AL27+AL28+AL41-AL32-AL44)*WACC!E72/(1-(1-WACC!E73)*WACC!E72)</f>
        <v>2786.9608119448285</v>
      </c>
      <c r="AM50" s="20">
        <f>(AM27+AM28+AM41-AM32-AM44)*WACC!F72/(1-(1-WACC!F73)*WACC!F72)</f>
        <v>1653.2900523947853</v>
      </c>
      <c r="AN50" s="20">
        <f>(AN27+AN28+AN41-AN32-AN44)*WACC!G72/(1-(1-WACC!G73)*WACC!G72)</f>
        <v>5518.4519953055642</v>
      </c>
      <c r="AO50" s="20">
        <f>(AO27+AO28+AO41-AO32-AO44)*WACC!H72/(1-(1-WACC!H73)*WACC!H72)</f>
        <v>4079.0495087572167</v>
      </c>
      <c r="AP50" s="20">
        <f>(AP27+AP28+AP41-AP32-AP44)*WACC!I72/(1-(1-WACC!I73)*WACC!I72)</f>
        <v>2798.8701072823897</v>
      </c>
      <c r="AQ50" s="20">
        <f>(AQ27+AQ28+AQ41-AQ32-AQ44)*WACC!J72/(1-(1-WACC!J73)*WACC!J72)</f>
        <v>4810.9466644482145</v>
      </c>
      <c r="AR50" s="20">
        <f>(AR27+AR28+AR41-AR32-AR44)*WACC!K72/(1-(1-WACC!K73)*WACC!K72)</f>
        <v>1403.3643276360904</v>
      </c>
      <c r="AS50" s="20">
        <f>(AS27+AS28+AS41-AS32-AS44)*WACC!L72/(1-(1-WACC!L73)*WACC!L72)</f>
        <v>5310.6546253940878</v>
      </c>
      <c r="AT50" s="20">
        <f>(AT27+AT28+AT41-AT32-AT44)*WACC!M72/(1-(1-WACC!M73)*WACC!M72)</f>
        <v>3749.1320577204779</v>
      </c>
      <c r="AU50" s="20">
        <f>(AU27+AU28+AU41-AU32-AU44)*WACC!N72/(1-(1-WACC!N73)*WACC!N72)</f>
        <v>7457.4511925698453</v>
      </c>
      <c r="AV50" s="20">
        <f>(AV27+AV28+AV41-AV32-AV44)*WACC!O72/(1-(1-WACC!O73)*WACC!O72)</f>
        <v>4640.1521644506292</v>
      </c>
      <c r="AW50" s="20">
        <f>(AW27+AW28+AW41-AW32-AW44)*WACC!P72/(1-(1-WACC!P73)*WACC!P72)</f>
        <v>4909.2102125195088</v>
      </c>
      <c r="AX50" s="20">
        <f>(AX27+AX28+AX41-AX32-AX44)*WACC!Q72/(1-(1-WACC!Q73)*WACC!Q72)</f>
        <v>3793.9872231710206</v>
      </c>
      <c r="AY50" s="20">
        <f>(AY27+AY28+AY41-AY32-AY44)*WACC!R72/(1-(1-WACC!R73)*WACC!R72)</f>
        <v>6196.0685146425421</v>
      </c>
      <c r="AZ50" s="19"/>
      <c r="BA50" s="20">
        <f>(BA27+BA28+BA41-BA32-BA44)*WACC!C72/(1-(1-WACC!C73)*WACC!C72)</f>
        <v>540.91744600653556</v>
      </c>
      <c r="BB50" s="20">
        <f>(BB27+BB28+BB41-BB32-BB44)*WACC!D72/(1-(1-WACC!D73)*WACC!D72)</f>
        <v>154.26048852798954</v>
      </c>
      <c r="BC50" s="20">
        <f>(BC27+BC28+BC41-BC32-BC44)*WACC!E72/(1-(1-WACC!E73)*WACC!E72)</f>
        <v>852.49675054285774</v>
      </c>
      <c r="BD50" s="20">
        <f>(BD27+BD28+BD41-BD32-BD44)*WACC!F72/(1-(1-WACC!F73)*WACC!F72)</f>
        <v>463.82252900012452</v>
      </c>
      <c r="BE50" s="20">
        <f>(BE27+BE28+BE41-BE32-BE44)*WACC!G72/(1-(1-WACC!G73)*WACC!G72)</f>
        <v>1445.3194054598962</v>
      </c>
      <c r="BF50" s="20">
        <f>(BF27+BF28+BF41-BF32-BF44)*WACC!H72/(1-(1-WACC!H73)*WACC!H72)</f>
        <v>1003.9159099760063</v>
      </c>
      <c r="BG50" s="20">
        <f>(BG27+BG28+BG41-BG32-BG44)*WACC!I72/(1-(1-WACC!I73)*WACC!I72)</f>
        <v>658.88735615722749</v>
      </c>
      <c r="BH50" s="20">
        <f>(BH27+BH28+BH41-BH32-BH44)*WACC!J72/(1-(1-WACC!J73)*WACC!J72)</f>
        <v>1101.0580875479889</v>
      </c>
      <c r="BI50" s="20">
        <f>(BI27+BI28+BI41-BI32-BI44)*WACC!K72/(1-(1-WACC!K73)*WACC!K72)</f>
        <v>303.24349803211919</v>
      </c>
      <c r="BJ50" s="20">
        <f>(BJ27+BJ28+BJ41-BJ32-BJ44)*WACC!L72/(1-(1-WACC!L73)*WACC!L72)</f>
        <v>1344.5894807028228</v>
      </c>
      <c r="BK50" s="20">
        <f>(BK27+BK28+BK41-BK32-BK44)*WACC!M72/(1-(1-WACC!M73)*WACC!M72)</f>
        <v>1023.3761492233631</v>
      </c>
      <c r="BL50" s="20">
        <f>(BL27+BL28+BL41-BL32-BL44)*WACC!N72/(1-(1-WACC!N73)*WACC!N72)</f>
        <v>2127.6579465932973</v>
      </c>
      <c r="BM50" s="20">
        <f>(BM27+BM28+BM41-BM32-BM44)*WACC!O72/(1-(1-WACC!O73)*WACC!O72)</f>
        <v>1351.2891987397627</v>
      </c>
      <c r="BN50" s="20">
        <f>(BN27+BN28+BN41-BN32-BN44)*WACC!P72/(1-(1-WACC!P73)*WACC!P72)</f>
        <v>1341.9595817705379</v>
      </c>
      <c r="BO50" s="20">
        <f>(BO27+BO28+BO41-BO32-BO44)*WACC!Q72/(1-(1-WACC!Q73)*WACC!Q72)</f>
        <v>956.15278604256639</v>
      </c>
      <c r="BP50" s="20">
        <f>(BP27+BP28+BP41-BP32-BP44)*WACC!R72/(1-(1-WACC!R73)*WACC!R72)</f>
        <v>1750.7368941407933</v>
      </c>
    </row>
    <row r="51" spans="1:68" x14ac:dyDescent="0.35">
      <c r="A51" s="21" t="s">
        <v>77</v>
      </c>
      <c r="B51" s="1">
        <f t="shared" ref="B51" si="209">B48-B49</f>
        <v>2578.8425947076194</v>
      </c>
      <c r="C51" s="1">
        <f t="shared" ref="C51:I51" si="210">C48-C49</f>
        <v>1390.7414833837811</v>
      </c>
      <c r="D51" s="1">
        <f t="shared" si="210"/>
        <v>2374.0897684734769</v>
      </c>
      <c r="E51" s="1">
        <f t="shared" si="210"/>
        <v>1240.0815798052545</v>
      </c>
      <c r="F51" s="1">
        <f t="shared" si="210"/>
        <v>4096.2372755579381</v>
      </c>
      <c r="G51" s="1">
        <f t="shared" si="210"/>
        <v>2960.2175082702515</v>
      </c>
      <c r="H51" s="1">
        <f t="shared" si="210"/>
        <v>1910.2599590050554</v>
      </c>
      <c r="I51" s="1">
        <f t="shared" si="210"/>
        <v>3290.170365668354</v>
      </c>
      <c r="J51" s="1">
        <f t="shared" ref="J51:K51" si="211">J48-J49</f>
        <v>919.24573577744343</v>
      </c>
      <c r="K51" s="1">
        <f t="shared" si="211"/>
        <v>2876.0748429330333</v>
      </c>
      <c r="L51" s="1">
        <f t="shared" ref="L51:N51" si="212">L48-L49</f>
        <v>1950.5195755289742</v>
      </c>
      <c r="M51" s="1">
        <f t="shared" si="212"/>
        <v>3819.9069871722827</v>
      </c>
      <c r="N51" s="1">
        <f t="shared" si="212"/>
        <v>2236.2851249235332</v>
      </c>
      <c r="O51" s="1">
        <f t="shared" ref="O51:P51" si="213">O48-O49</f>
        <v>2337.898318562653</v>
      </c>
      <c r="P51" s="1">
        <f t="shared" si="213"/>
        <v>1194.0558751910087</v>
      </c>
      <c r="Q51" s="1">
        <f t="shared" ref="Q51" si="214">Q48-Q49</f>
        <v>1863.237714145298</v>
      </c>
      <c r="S51" s="1">
        <f t="shared" ref="S51" si="215">S48-S49</f>
        <v>107.3222517160618</v>
      </c>
      <c r="T51" s="1">
        <f t="shared" ref="T51:Z51" si="216">T48-T49</f>
        <v>57.335216429574906</v>
      </c>
      <c r="U51" s="1">
        <f t="shared" si="216"/>
        <v>111.8949308588857</v>
      </c>
      <c r="V51" s="1">
        <f t="shared" si="216"/>
        <v>49.231517660155951</v>
      </c>
      <c r="W51" s="1">
        <f t="shared" si="216"/>
        <v>159.38899871138426</v>
      </c>
      <c r="X51" s="1">
        <f t="shared" si="216"/>
        <v>112.60689572989297</v>
      </c>
      <c r="Y51" s="1">
        <f t="shared" si="216"/>
        <v>80.98412787789988</v>
      </c>
      <c r="Z51" s="1">
        <f t="shared" si="216"/>
        <v>123.36188083424</v>
      </c>
      <c r="AA51" s="1">
        <f t="shared" ref="AA51:AB51" si="217">AA48-AA49</f>
        <v>31.455378847969424</v>
      </c>
      <c r="AB51" s="1">
        <f t="shared" si="217"/>
        <v>96.076171167669401</v>
      </c>
      <c r="AC51" s="1">
        <f t="shared" ref="AC51:AE51" si="218">AC48-AC49</f>
        <v>63.640023235253963</v>
      </c>
      <c r="AD51" s="1">
        <f t="shared" si="218"/>
        <v>122.41337246841135</v>
      </c>
      <c r="AE51" s="1">
        <f t="shared" si="218"/>
        <v>69.67279618756433</v>
      </c>
      <c r="AF51" s="1">
        <f t="shared" ref="AF51:AG51" si="219">AF48-AF49</f>
        <v>71.094590752799107</v>
      </c>
      <c r="AG51" s="1">
        <f t="shared" si="219"/>
        <v>35.977131381055116</v>
      </c>
      <c r="AH51" s="1">
        <f t="shared" ref="AH51" si="220">AH48-AH49</f>
        <v>54.987163218561506</v>
      </c>
      <c r="AJ51" s="1">
        <f t="shared" ref="AJ51" si="221">AJ48-AJ49</f>
        <v>1589.2939267723434</v>
      </c>
      <c r="AK51" s="1">
        <f t="shared" ref="AK51:AQ51" si="222">AK48-AK49</f>
        <v>826.5825739799235</v>
      </c>
      <c r="AL51" s="1">
        <f t="shared" si="222"/>
        <v>1672.1764871669004</v>
      </c>
      <c r="AM51" s="1">
        <f t="shared" si="222"/>
        <v>991.97403143687063</v>
      </c>
      <c r="AN51" s="1">
        <f t="shared" si="222"/>
        <v>3311.071197183338</v>
      </c>
      <c r="AO51" s="1">
        <f t="shared" si="222"/>
        <v>2447.4297052543238</v>
      </c>
      <c r="AP51" s="1">
        <f t="shared" si="222"/>
        <v>1679.3220643694367</v>
      </c>
      <c r="AQ51" s="1">
        <f t="shared" si="222"/>
        <v>2886.5679986689297</v>
      </c>
      <c r="AR51" s="1">
        <f t="shared" ref="AR51:AS51" si="223">AR48-AR49</f>
        <v>842.01859658165597</v>
      </c>
      <c r="AS51" s="1">
        <f t="shared" si="223"/>
        <v>3186.392775236453</v>
      </c>
      <c r="AT51" s="1">
        <f t="shared" ref="AT51:AV51" si="224">AT48-AT49</f>
        <v>2249.4792346322852</v>
      </c>
      <c r="AU51" s="1">
        <f t="shared" si="224"/>
        <v>4474.4707155419092</v>
      </c>
      <c r="AV51" s="1">
        <f t="shared" si="224"/>
        <v>2784.0912986703802</v>
      </c>
      <c r="AW51" s="1">
        <f t="shared" ref="AW51:AX51" si="225">AW48-AW49</f>
        <v>2945.5261275117027</v>
      </c>
      <c r="AX51" s="1">
        <f t="shared" si="225"/>
        <v>1574.5046976159742</v>
      </c>
      <c r="AY51" s="1">
        <f t="shared" ref="AY51" si="226">AY48-AY49</f>
        <v>2571.3684335766561</v>
      </c>
      <c r="BA51" s="1">
        <f t="shared" ref="BA51" si="227">BA48-BA49</f>
        <v>324.55046760392111</v>
      </c>
      <c r="BB51" s="1">
        <f t="shared" ref="BB51:BH51" si="228">BB48-BB49</f>
        <v>92.556293116793967</v>
      </c>
      <c r="BC51" s="1">
        <f t="shared" si="228"/>
        <v>511.49805032571516</v>
      </c>
      <c r="BD51" s="1">
        <f t="shared" si="228"/>
        <v>278.29351740007462</v>
      </c>
      <c r="BE51" s="1">
        <f t="shared" si="228"/>
        <v>867.19164327593671</v>
      </c>
      <c r="BF51" s="1">
        <f t="shared" si="228"/>
        <v>602.3495459856041</v>
      </c>
      <c r="BG51" s="1">
        <f t="shared" si="228"/>
        <v>395.33241369433466</v>
      </c>
      <c r="BH51" s="1">
        <f t="shared" si="228"/>
        <v>660.63485252879275</v>
      </c>
      <c r="BI51" s="1">
        <f t="shared" ref="BI51:BJ51" si="229">BI48-BI49</f>
        <v>181.94609881927181</v>
      </c>
      <c r="BJ51" s="1">
        <f t="shared" si="229"/>
        <v>806.7536884216928</v>
      </c>
      <c r="BK51" s="1">
        <f t="shared" ref="BK51:BM51" si="230">BK48-BK49</f>
        <v>614.02568953401703</v>
      </c>
      <c r="BL51" s="1">
        <f t="shared" si="230"/>
        <v>1276.5947679559804</v>
      </c>
      <c r="BM51" s="1">
        <f t="shared" si="230"/>
        <v>810.77351924385732</v>
      </c>
      <c r="BN51" s="1">
        <f t="shared" ref="BN51:BO51" si="231">BN48-BN49</f>
        <v>805.17574906232346</v>
      </c>
      <c r="BO51" s="1">
        <f t="shared" si="231"/>
        <v>396.80340620766287</v>
      </c>
      <c r="BP51" s="1">
        <f t="shared" ref="BP51" si="232">BP48-BP49</f>
        <v>726.5558110684301</v>
      </c>
    </row>
    <row r="52" spans="1:68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</row>
    <row r="53" spans="1:68" x14ac:dyDescent="0.35">
      <c r="A53" s="22" t="s">
        <v>78</v>
      </c>
      <c r="B53" s="15">
        <f t="shared" ref="B53:I53" si="233">B31-B32+B51</f>
        <v>85905.290425398794</v>
      </c>
      <c r="C53" s="15">
        <f t="shared" si="233"/>
        <v>77823.179281485282</v>
      </c>
      <c r="D53" s="15">
        <f t="shared" si="233"/>
        <v>89601.206276853947</v>
      </c>
      <c r="E53" s="15">
        <f t="shared" si="233"/>
        <v>91107.728284969839</v>
      </c>
      <c r="F53" s="15">
        <f t="shared" si="233"/>
        <v>112019.17422434536</v>
      </c>
      <c r="G53" s="15">
        <f t="shared" si="233"/>
        <v>109912.04991613424</v>
      </c>
      <c r="H53" s="15">
        <f t="shared" si="233"/>
        <v>107808.84832531324</v>
      </c>
      <c r="I53" s="15">
        <f t="shared" si="233"/>
        <v>111344.82273728331</v>
      </c>
      <c r="J53" s="15">
        <f t="shared" ref="J53:K53" si="234">J31-J32+J51</f>
        <v>88985.444018840557</v>
      </c>
      <c r="K53" s="15">
        <f t="shared" si="234"/>
        <v>99595.797636198535</v>
      </c>
      <c r="L53" s="15">
        <f t="shared" ref="L53:N53" si="235">L31-L32+L51</f>
        <v>88964.465210905721</v>
      </c>
      <c r="M53" s="15">
        <f t="shared" si="235"/>
        <v>99974.014852483364</v>
      </c>
      <c r="N53" s="15">
        <f t="shared" si="235"/>
        <v>90429.292323353176</v>
      </c>
      <c r="O53" s="15">
        <f t="shared" ref="O53:P53" si="236">O31-O32+O51</f>
        <v>89215.866080168504</v>
      </c>
      <c r="P53" s="15">
        <f t="shared" si="236"/>
        <v>87531.739524595585</v>
      </c>
      <c r="Q53" s="15">
        <f t="shared" ref="Q53" si="237">Q31-Q32+Q51</f>
        <v>85051.500631599658</v>
      </c>
      <c r="S53" s="15">
        <f t="shared" ref="S53:Z53" si="238">S31-S32+S51</f>
        <v>3536.6552069690283</v>
      </c>
      <c r="T53" s="15">
        <f t="shared" si="238"/>
        <v>3188.6479569717935</v>
      </c>
      <c r="U53" s="15">
        <f t="shared" si="238"/>
        <v>3659.2860648841943</v>
      </c>
      <c r="V53" s="15">
        <f t="shared" si="238"/>
        <v>3490.8708347477259</v>
      </c>
      <c r="W53" s="15">
        <f t="shared" si="238"/>
        <v>4257.3264015642408</v>
      </c>
      <c r="X53" s="15">
        <f t="shared" si="238"/>
        <v>4103.2165423891011</v>
      </c>
      <c r="Y53" s="15">
        <f t="shared" si="238"/>
        <v>3987.2775244454765</v>
      </c>
      <c r="Z53" s="15">
        <f t="shared" si="238"/>
        <v>3936.3408441188885</v>
      </c>
      <c r="AA53" s="15">
        <f t="shared" ref="AA53:AB53" si="239">AA31-AA32+AA51</f>
        <v>3044.9647407938251</v>
      </c>
      <c r="AB53" s="15">
        <f t="shared" si="239"/>
        <v>3327.0284759063102</v>
      </c>
      <c r="AC53" s="15">
        <f t="shared" ref="AC53:AE53" si="240">AC31-AC32+AC51</f>
        <v>2902.6628105480804</v>
      </c>
      <c r="AD53" s="15">
        <f t="shared" si="240"/>
        <v>3203.7838508625373</v>
      </c>
      <c r="AE53" s="15">
        <f t="shared" si="240"/>
        <v>2817.3785101066164</v>
      </c>
      <c r="AF53" s="15">
        <f t="shared" ref="AF53:AG53" si="241">AF31-AF32+AF51</f>
        <v>2713.0202529619301</v>
      </c>
      <c r="AG53" s="15">
        <f t="shared" si="241"/>
        <v>2637.3480155481984</v>
      </c>
      <c r="AH53" s="15">
        <f t="shared" ref="AH53" si="242">AH31-AH32+AH51</f>
        <v>2510.0075592655476</v>
      </c>
      <c r="AJ53" s="15">
        <f t="shared" ref="AJ53:AQ53" si="243">AJ31-AJ32+AJ51</f>
        <v>67640.926469744576</v>
      </c>
      <c r="AK53" s="15">
        <f t="shared" si="243"/>
        <v>64557.963314274115</v>
      </c>
      <c r="AL53" s="15">
        <f t="shared" si="243"/>
        <v>76761.642934301155</v>
      </c>
      <c r="AM53" s="15">
        <f t="shared" si="243"/>
        <v>83748.501580768338</v>
      </c>
      <c r="AN53" s="15">
        <f t="shared" si="243"/>
        <v>101990.44083801562</v>
      </c>
      <c r="AO53" s="15">
        <f t="shared" si="243"/>
        <v>102627.59750832729</v>
      </c>
      <c r="AP53" s="15">
        <f t="shared" si="243"/>
        <v>105935.78596403128</v>
      </c>
      <c r="AQ53" s="15">
        <f t="shared" si="243"/>
        <v>109954.16568974011</v>
      </c>
      <c r="AR53" s="15">
        <f t="shared" ref="AR53:AS53" si="244">AR31-AR32+AR51</f>
        <v>94005.86244934937</v>
      </c>
      <c r="AS53" s="15">
        <f t="shared" si="244"/>
        <v>119518.3291469463</v>
      </c>
      <c r="AT53" s="15">
        <f t="shared" ref="AT53:AV53" si="245">AT31-AT32+AT51</f>
        <v>111366.53498865828</v>
      </c>
      <c r="AU53" s="15">
        <f t="shared" si="245"/>
        <v>126072.79434031493</v>
      </c>
      <c r="AV53" s="15">
        <f t="shared" si="245"/>
        <v>120121.35969863769</v>
      </c>
      <c r="AW53" s="15">
        <f t="shared" ref="AW53:AX53" si="246">AW31-AW32+AW51</f>
        <v>111207.10871723948</v>
      </c>
      <c r="AX53" s="15">
        <f t="shared" si="246"/>
        <v>113449.93148413664</v>
      </c>
      <c r="AY53" s="15">
        <f t="shared" ref="AY53" si="247">AY31-AY32+AY51</f>
        <v>109237.9495087823</v>
      </c>
      <c r="BA53" s="15">
        <f t="shared" ref="BA53:BH53" si="248">BA31-BA32+BA51</f>
        <v>29487.179690356636</v>
      </c>
      <c r="BB53" s="15">
        <f t="shared" si="248"/>
        <v>30503.993078294487</v>
      </c>
      <c r="BC53" s="15">
        <f t="shared" si="248"/>
        <v>35788.421663716646</v>
      </c>
      <c r="BD53" s="15">
        <f t="shared" si="248"/>
        <v>42745.794814017565</v>
      </c>
      <c r="BE53" s="15">
        <f t="shared" si="248"/>
        <v>48429.647485139583</v>
      </c>
      <c r="BF53" s="15">
        <f t="shared" si="248"/>
        <v>50100.392779850692</v>
      </c>
      <c r="BG53" s="15">
        <f t="shared" si="248"/>
        <v>50514.972212307628</v>
      </c>
      <c r="BH53" s="15">
        <f t="shared" si="248"/>
        <v>51722.760299645743</v>
      </c>
      <c r="BI53" s="15">
        <f t="shared" ref="BI53:BJ53" si="249">BI31-BI32+BI51</f>
        <v>39799.072984147577</v>
      </c>
      <c r="BJ53" s="15">
        <f t="shared" si="249"/>
        <v>56173.143461160726</v>
      </c>
      <c r="BK53" s="15">
        <f t="shared" ref="BK53:BM53" si="250">BK31-BK32+BK51</f>
        <v>56356.009039076918</v>
      </c>
      <c r="BL53" s="15">
        <f t="shared" si="250"/>
        <v>65846.037867875508</v>
      </c>
      <c r="BM53" s="15">
        <f t="shared" si="250"/>
        <v>69883.560085824254</v>
      </c>
      <c r="BN53" s="15">
        <f t="shared" ref="BN53:BO53" si="251">BN31-BN32+BN51</f>
        <v>77163.616244171979</v>
      </c>
      <c r="BO53" s="15">
        <f t="shared" si="251"/>
        <v>78998.943998215807</v>
      </c>
      <c r="BP53" s="15">
        <f t="shared" ref="BP53" si="252">BP31-BP32+BP51</f>
        <v>83659.333068652209</v>
      </c>
    </row>
    <row r="54" spans="1:68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68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P146"/>
  <sheetViews>
    <sheetView topLeftCell="J13" zoomScale="85" zoomScaleNormal="85" workbookViewId="0">
      <selection activeCell="Q16" sqref="Q16:Q17"/>
    </sheetView>
  </sheetViews>
  <sheetFormatPr defaultRowHeight="14.5" x14ac:dyDescent="0.35"/>
  <cols>
    <col min="1" max="1" width="61" customWidth="1"/>
    <col min="2" max="7" width="11.7265625" customWidth="1"/>
    <col min="8" max="8" width="13.1796875" customWidth="1"/>
    <col min="9" max="17" width="13.26953125" customWidth="1"/>
    <col min="19" max="34" width="11.7265625" customWidth="1"/>
    <col min="36" max="51" width="11.7265625" customWidth="1"/>
    <col min="53" max="63" width="11.7265625" customWidth="1"/>
    <col min="64" max="65" width="9.81640625" bestFit="1" customWidth="1"/>
    <col min="66" max="66" width="9.81640625" customWidth="1"/>
    <col min="67" max="67" width="11.1796875" customWidth="1"/>
    <col min="68" max="68" width="9.81640625" bestFit="1" customWidth="1"/>
  </cols>
  <sheetData>
    <row r="2" spans="1:68" x14ac:dyDescent="0.35">
      <c r="A2" s="21" t="s">
        <v>68</v>
      </c>
    </row>
    <row r="3" spans="1:68" x14ac:dyDescent="0.35">
      <c r="A3" s="21" t="s">
        <v>70</v>
      </c>
      <c r="B3" s="1">
        <f t="shared" ref="B3:Q3" si="0">B15+S15+AJ15+BA15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  <c r="N3" s="1">
        <f t="shared" si="0"/>
        <v>1258899.988250209</v>
      </c>
      <c r="O3" s="1">
        <f t="shared" si="0"/>
        <v>1268804.3392015931</v>
      </c>
      <c r="P3" s="1">
        <f t="shared" si="0"/>
        <v>1260964.0925665193</v>
      </c>
      <c r="Q3" s="1">
        <f t="shared" si="0"/>
        <v>1287204.8425286734</v>
      </c>
    </row>
    <row r="4" spans="1:68" x14ac:dyDescent="0.3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>M15/M$3</f>
        <v>0.3870150889366315</v>
      </c>
      <c r="N4" s="16">
        <f>N15/N$3</f>
        <v>0.39242291436393029</v>
      </c>
      <c r="O4" s="16">
        <f>O15/O$3</f>
        <v>0.3986759335752158</v>
      </c>
      <c r="P4" s="16">
        <f>P15/P$3</f>
        <v>0.3651440405033361</v>
      </c>
      <c r="Q4" s="16">
        <f>Q15/Q$3</f>
        <v>0.3646309051764709</v>
      </c>
    </row>
    <row r="5" spans="1:68" x14ac:dyDescent="0.35">
      <c r="A5" s="21" t="s">
        <v>69</v>
      </c>
      <c r="B5" s="16">
        <f t="shared" ref="B5:Q5" si="4">S15/B$3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  <c r="M5" s="16">
        <f t="shared" si="4"/>
        <v>2.3257368816256188E-2</v>
      </c>
      <c r="N5" s="16">
        <f t="shared" si="4"/>
        <v>2.29738474374469E-2</v>
      </c>
      <c r="O5" s="16">
        <f t="shared" si="4"/>
        <v>2.2226514875542152E-2</v>
      </c>
      <c r="P5" s="16">
        <f t="shared" si="4"/>
        <v>2.211749313193296E-2</v>
      </c>
      <c r="Q5" s="16">
        <f t="shared" si="4"/>
        <v>2.1315419780701048E-2</v>
      </c>
    </row>
    <row r="6" spans="1:68" x14ac:dyDescent="0.35">
      <c r="A6" s="21" t="s">
        <v>2</v>
      </c>
      <c r="B6" s="16">
        <f t="shared" ref="B6:Q6" si="5">AJ15/B3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  <c r="M6" s="16">
        <f t="shared" si="5"/>
        <v>0.52182415914956548</v>
      </c>
      <c r="N6" s="16">
        <f t="shared" si="5"/>
        <v>0.51563236275442548</v>
      </c>
      <c r="O6" s="16">
        <f t="shared" si="5"/>
        <v>0.45094817048208741</v>
      </c>
      <c r="P6" s="16">
        <f t="shared" si="5"/>
        <v>0.48737567536727167</v>
      </c>
      <c r="Q6" s="16">
        <f t="shared" si="5"/>
        <v>0.48508062255219597</v>
      </c>
    </row>
    <row r="7" spans="1:68" x14ac:dyDescent="0.35">
      <c r="A7" s="21" t="s">
        <v>3</v>
      </c>
      <c r="B7" s="16">
        <f t="shared" ref="B7:Q7" si="6">BA15/B3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  <c r="M7" s="16">
        <f t="shared" si="6"/>
        <v>6.7903383097546996E-2</v>
      </c>
      <c r="N7" s="16">
        <f t="shared" si="6"/>
        <v>6.8970875444197235E-2</v>
      </c>
      <c r="O7" s="16">
        <f t="shared" si="6"/>
        <v>0.12814938106715482</v>
      </c>
      <c r="P7" s="16">
        <f t="shared" si="6"/>
        <v>0.12536279099745917</v>
      </c>
      <c r="Q7" s="16">
        <f t="shared" si="6"/>
        <v>0.12897305249063218</v>
      </c>
    </row>
    <row r="8" spans="1:68" x14ac:dyDescent="0.3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  <c r="M8" s="16">
        <f t="shared" ref="M8" si="10">SUM(M4:M7)</f>
        <v>1.0000000000000002</v>
      </c>
      <c r="N8" s="16">
        <f t="shared" ref="N8:O8" si="11">SUM(N4:N7)</f>
        <v>0.99999999999999989</v>
      </c>
      <c r="O8" s="16">
        <f t="shared" si="11"/>
        <v>1.0000000000000002</v>
      </c>
      <c r="P8" s="16">
        <f t="shared" ref="P8:Q8" si="12">SUM(P4:P7)</f>
        <v>0.99999999999999989</v>
      </c>
      <c r="Q8" s="16">
        <f t="shared" si="12"/>
        <v>1</v>
      </c>
    </row>
    <row r="9" spans="1:68" x14ac:dyDescent="0.35">
      <c r="A9" s="21"/>
    </row>
    <row r="10" spans="1:68" x14ac:dyDescent="0.35">
      <c r="A10" s="21" t="s">
        <v>58</v>
      </c>
      <c r="B10" s="1">
        <f>'TNSP stacked data'!C57</f>
        <v>35426.048000000003</v>
      </c>
      <c r="C10" s="1">
        <f>'TNSP stacked data'!D57</f>
        <v>37656.624000000003</v>
      </c>
      <c r="D10" s="1">
        <f>'TNSP stacked data'!E57</f>
        <v>46334.126000000004</v>
      </c>
      <c r="E10" s="1">
        <f>'TNSP stacked data'!F57</f>
        <v>46642.640999999996</v>
      </c>
      <c r="F10" s="1">
        <f>'TNSP stacked data'!G57</f>
        <v>47779.507999999994</v>
      </c>
      <c r="G10" s="1">
        <f>'TNSP stacked data'!H57</f>
        <v>46557.578000000001</v>
      </c>
      <c r="H10" s="1">
        <f>'TNSP stacked data'!I57</f>
        <v>46923.140000000007</v>
      </c>
      <c r="I10" s="1">
        <f>'TNSP stacked data'!J57</f>
        <v>44976.582999999999</v>
      </c>
      <c r="J10" s="1">
        <f>'TNSP stacked data'!K57</f>
        <v>45598</v>
      </c>
      <c r="K10" s="1">
        <f>'TNSP stacked data'!L57</f>
        <v>34705.717769999996</v>
      </c>
      <c r="L10" s="1">
        <f>'TNSP stacked data'!M57</f>
        <v>37603.399744925264</v>
      </c>
      <c r="M10" s="1">
        <f>'TNSP stacked data'!N57</f>
        <v>32048.191384064245</v>
      </c>
      <c r="N10" s="1">
        <f>'TNSP stacked data'!O57</f>
        <v>28974.888076739793</v>
      </c>
      <c r="O10" s="1">
        <f>'TNSP stacked data'!P57</f>
        <v>31115.319920176305</v>
      </c>
      <c r="P10" s="1">
        <f>'TNSP stacked data'!Q57</f>
        <v>27222.588454563338</v>
      </c>
      <c r="Q10" s="1">
        <f>'TNSP stacked data'!R57</f>
        <v>30726.430302345703</v>
      </c>
    </row>
    <row r="11" spans="1:68" x14ac:dyDescent="0.35">
      <c r="A11" s="21"/>
    </row>
    <row r="12" spans="1:68" x14ac:dyDescent="0.35">
      <c r="A12" s="21"/>
      <c r="B12" s="4" t="s">
        <v>56</v>
      </c>
      <c r="N12" s="4"/>
      <c r="O12" s="4"/>
      <c r="P12" s="4"/>
      <c r="Q12" s="4"/>
      <c r="S12" s="4" t="s">
        <v>69</v>
      </c>
      <c r="AJ12" s="4" t="s">
        <v>2</v>
      </c>
      <c r="BA12" s="4" t="s">
        <v>3</v>
      </c>
    </row>
    <row r="13" spans="1:68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S13" s="13">
        <v>2006</v>
      </c>
      <c r="T13" s="13">
        <v>2007</v>
      </c>
      <c r="U13" s="13">
        <v>2008</v>
      </c>
      <c r="V13" s="13">
        <v>2009</v>
      </c>
      <c r="W13" s="13">
        <v>2010</v>
      </c>
      <c r="X13" s="13">
        <v>2011</v>
      </c>
      <c r="Y13" s="13">
        <v>2012</v>
      </c>
      <c r="Z13" s="13">
        <v>2013</v>
      </c>
      <c r="AA13" s="13">
        <v>2014</v>
      </c>
      <c r="AB13" s="13">
        <v>2015</v>
      </c>
      <c r="AC13" s="13">
        <v>2016</v>
      </c>
      <c r="AD13" s="13">
        <v>2017</v>
      </c>
      <c r="AE13" s="13">
        <v>2018</v>
      </c>
      <c r="AF13" s="13">
        <v>2019</v>
      </c>
      <c r="AG13" s="13">
        <v>2020</v>
      </c>
      <c r="AH13" s="39">
        <v>2021</v>
      </c>
      <c r="AJ13" s="13">
        <v>2006</v>
      </c>
      <c r="AK13" s="13">
        <v>2007</v>
      </c>
      <c r="AL13" s="13">
        <v>2008</v>
      </c>
      <c r="AM13" s="13">
        <v>2009</v>
      </c>
      <c r="AN13" s="13">
        <v>2010</v>
      </c>
      <c r="AO13" s="13">
        <v>2011</v>
      </c>
      <c r="AP13" s="13">
        <v>2012</v>
      </c>
      <c r="AQ13" s="13">
        <v>2013</v>
      </c>
      <c r="AR13" s="13">
        <v>2014</v>
      </c>
      <c r="AS13" s="13">
        <v>2015</v>
      </c>
      <c r="AT13" s="13">
        <v>2016</v>
      </c>
      <c r="AU13" s="13">
        <v>2017</v>
      </c>
      <c r="AV13" s="13">
        <v>2018</v>
      </c>
      <c r="AW13" s="13">
        <v>2019</v>
      </c>
      <c r="AX13" s="13">
        <v>2020</v>
      </c>
      <c r="AY13" s="39">
        <v>2021</v>
      </c>
      <c r="BA13" s="13">
        <v>2006</v>
      </c>
      <c r="BB13" s="13">
        <v>2007</v>
      </c>
      <c r="BC13" s="13">
        <v>2008</v>
      </c>
      <c r="BD13" s="13">
        <v>2009</v>
      </c>
      <c r="BE13" s="13">
        <v>2010</v>
      </c>
      <c r="BF13" s="13">
        <v>2011</v>
      </c>
      <c r="BG13" s="13">
        <v>2012</v>
      </c>
      <c r="BH13" s="13">
        <v>2013</v>
      </c>
      <c r="BI13" s="13">
        <v>2014</v>
      </c>
      <c r="BJ13" s="13">
        <v>2015</v>
      </c>
      <c r="BK13" s="13">
        <v>2016</v>
      </c>
      <c r="BL13" s="13">
        <v>2017</v>
      </c>
      <c r="BM13" s="13">
        <v>2018</v>
      </c>
      <c r="BN13" s="13">
        <v>2019</v>
      </c>
      <c r="BO13" s="13">
        <v>2020</v>
      </c>
      <c r="BP13" s="39">
        <v>2021</v>
      </c>
    </row>
    <row r="14" spans="1:68" x14ac:dyDescent="0.35">
      <c r="A14" s="21"/>
    </row>
    <row r="15" spans="1:68" x14ac:dyDescent="0.35">
      <c r="A15" s="21" t="s">
        <v>49</v>
      </c>
      <c r="B15" s="1">
        <f>'TNSP stacked data'!C49</f>
        <v>218188.50644</v>
      </c>
      <c r="C15" s="1">
        <f>'TNSP stacked data'!D49</f>
        <v>218504.04961000002</v>
      </c>
      <c r="D15" s="1">
        <f>'TNSP stacked data'!E49</f>
        <v>255817.83108000003</v>
      </c>
      <c r="E15" s="1">
        <f>'TNSP stacked data'!F49</f>
        <v>274698.35412000003</v>
      </c>
      <c r="F15" s="1">
        <f>'TNSP stacked data'!G49</f>
        <v>287358.35591000004</v>
      </c>
      <c r="G15" s="1">
        <f>'TNSP stacked data'!H49</f>
        <v>283642.53805000003</v>
      </c>
      <c r="H15" s="1">
        <f>'TNSP stacked data'!I49</f>
        <v>390077.14689000003</v>
      </c>
      <c r="I15" s="1">
        <f>'TNSP stacked data'!J49</f>
        <v>397538.24843000004</v>
      </c>
      <c r="J15" s="1">
        <f>'TNSP stacked data'!K49</f>
        <v>400240.55791000003</v>
      </c>
      <c r="K15" s="1">
        <f>'TNSP stacked data'!L49</f>
        <v>489179.17700000003</v>
      </c>
      <c r="L15" s="1">
        <f>'TNSP stacked data'!M49</f>
        <v>492938.40286633401</v>
      </c>
      <c r="M15" s="1">
        <f>'TNSP stacked data'!N49</f>
        <v>492933.9060834953</v>
      </c>
      <c r="N15" s="1">
        <f>'TNSP stacked data'!O49</f>
        <v>494021.20228186459</v>
      </c>
      <c r="O15" s="1">
        <f>'TNSP stacked data'!P49</f>
        <v>505841.75445547991</v>
      </c>
      <c r="P15" s="1">
        <f>'TNSP stacked data'!Q49</f>
        <v>460433.52368936158</v>
      </c>
      <c r="Q15" s="1">
        <f>'TNSP stacked data'!R49</f>
        <v>469354.66687876685</v>
      </c>
      <c r="R15" s="26"/>
      <c r="S15" s="1">
        <f>'TNSP stacked data'!T49</f>
        <v>7504.0862399999978</v>
      </c>
      <c r="T15" s="1">
        <f>'TNSP stacked data'!U49</f>
        <v>9909.4738599999982</v>
      </c>
      <c r="U15" s="1">
        <f>'TNSP stacked data'!V49</f>
        <v>11407.890699999998</v>
      </c>
      <c r="V15" s="1">
        <f>'TNSP stacked data'!W49</f>
        <v>11057.065929999999</v>
      </c>
      <c r="W15" s="1">
        <f>'TNSP stacked data'!X49</f>
        <v>11570.373339999998</v>
      </c>
      <c r="X15" s="1">
        <f>'TNSP stacked data'!Y49</f>
        <v>11256.72106</v>
      </c>
      <c r="Y15" s="1">
        <f>'TNSP stacked data'!Z49</f>
        <v>11206.504360000001</v>
      </c>
      <c r="Z15" s="1">
        <f>'TNSP stacked data'!AA49</f>
        <v>29919.018309999999</v>
      </c>
      <c r="AA15" s="1">
        <f>'TNSP stacked data'!AB49</f>
        <v>32695.723540000003</v>
      </c>
      <c r="AB15" s="1">
        <f>'TNSP stacked data'!AC49</f>
        <v>31299.745999999999</v>
      </c>
      <c r="AC15" s="1">
        <f>'TNSP stacked data'!AD49</f>
        <v>30312.959039999998</v>
      </c>
      <c r="AD15" s="1">
        <f>'TNSP stacked data'!AE49</f>
        <v>29622.477219999997</v>
      </c>
      <c r="AE15" s="1">
        <f>'TNSP stacked data'!AF49</f>
        <v>28921.776269063997</v>
      </c>
      <c r="AF15" s="1">
        <f>'TNSP stacked data'!AG49</f>
        <v>28201.098519416639</v>
      </c>
      <c r="AG15" s="1">
        <f>'TNSP stacked data'!AH49</f>
        <v>27889.364656954065</v>
      </c>
      <c r="AH15" s="1">
        <f>'TNSP stacked data'!AI49</f>
        <v>27437.311562249859</v>
      </c>
      <c r="AI15" s="26"/>
      <c r="AJ15" s="1">
        <f>'TNSP stacked data'!AK49</f>
        <v>329431.49356000003</v>
      </c>
      <c r="AK15" s="1">
        <f>'TNSP stacked data'!AL49</f>
        <v>360889.56277000002</v>
      </c>
      <c r="AL15" s="1">
        <f>'TNSP stacked data'!AM49</f>
        <v>392235.36446000001</v>
      </c>
      <c r="AM15" s="1">
        <f>'TNSP stacked data'!AN49</f>
        <v>405633.66619000002</v>
      </c>
      <c r="AN15" s="1">
        <f>'TNSP stacked data'!AO49</f>
        <v>445024.35699</v>
      </c>
      <c r="AO15" s="1">
        <f>'TNSP stacked data'!AP49</f>
        <v>469299.82712999999</v>
      </c>
      <c r="AP15" s="1">
        <f>'TNSP stacked data'!AQ49</f>
        <v>547582.43498999998</v>
      </c>
      <c r="AQ15" s="1">
        <f>'TNSP stacked data'!AR49</f>
        <v>588605.8195000001</v>
      </c>
      <c r="AR15" s="1">
        <f>'TNSP stacked data'!AS49</f>
        <v>636316.80479000008</v>
      </c>
      <c r="AS15" s="1">
        <f>'TNSP stacked data'!AT49</f>
        <v>669750.05900000001</v>
      </c>
      <c r="AT15" s="1">
        <f>'TNSP stacked data'!AU49</f>
        <v>668812.469701202</v>
      </c>
      <c r="AU15" s="1">
        <f>'TNSP stacked data'!AV49</f>
        <v>664637.7064136843</v>
      </c>
      <c r="AV15" s="1">
        <f>'TNSP stacked data'!AW49</f>
        <v>649129.57541297376</v>
      </c>
      <c r="AW15" s="1">
        <f>'TNSP stacked data'!AX49</f>
        <v>572164.99546269223</v>
      </c>
      <c r="AX15" s="1">
        <f>'TNSP stacked data'!AY49</f>
        <v>614563.22622848616</v>
      </c>
      <c r="AY15" s="1">
        <f>'TNSP stacked data'!AZ49</f>
        <v>624398.12636601028</v>
      </c>
      <c r="AZ15" s="26"/>
      <c r="BA15" s="1">
        <f>'TNSP stacked data'!BB49</f>
        <v>15232</v>
      </c>
      <c r="BB15" s="1">
        <f>'TNSP stacked data'!BC49</f>
        <v>23329</v>
      </c>
      <c r="BC15" s="1">
        <f>'TNSP stacked data'!BD49</f>
        <v>30188</v>
      </c>
      <c r="BD15" s="1">
        <f>'TNSP stacked data'!BE49</f>
        <v>35764</v>
      </c>
      <c r="BE15" s="1">
        <f>'TNSP stacked data'!BF49</f>
        <v>49949</v>
      </c>
      <c r="BF15" s="1">
        <f>'TNSP stacked data'!BG49</f>
        <v>52831</v>
      </c>
      <c r="BG15" s="1">
        <f>'TNSP stacked data'!BH49</f>
        <v>62735</v>
      </c>
      <c r="BH15" s="1">
        <f>'TNSP stacked data'!BI49</f>
        <v>62128</v>
      </c>
      <c r="BI15" s="1">
        <f>'TNSP stacked data'!BJ49</f>
        <v>68553</v>
      </c>
      <c r="BJ15" s="1">
        <f>'TNSP stacked data'!BK49</f>
        <v>93926.910999999993</v>
      </c>
      <c r="BK15" s="1">
        <f>'TNSP stacked data'!BL49</f>
        <v>92217.146457825904</v>
      </c>
      <c r="BL15" s="1">
        <f>'TNSP stacked data'!BM49</f>
        <v>86487.273554438594</v>
      </c>
      <c r="BM15" s="1">
        <f>'TNSP stacked data'!BN49</f>
        <v>86827.434286306525</v>
      </c>
      <c r="BN15" s="1">
        <f>'TNSP stacked data'!BO49</f>
        <v>162596.4907640045</v>
      </c>
      <c r="BO15" s="1">
        <f>'TNSP stacked data'!BP49</f>
        <v>158077.97799171731</v>
      </c>
      <c r="BP15" s="1">
        <f>'TNSP stacked data'!BQ49</f>
        <v>166014.73772164652</v>
      </c>
    </row>
    <row r="16" spans="1:68" x14ac:dyDescent="0.35">
      <c r="A16" s="21" t="s">
        <v>50</v>
      </c>
      <c r="B16" s="1">
        <f>'TNSP stacked data'!C50</f>
        <v>4893.0523300000004</v>
      </c>
      <c r="C16" s="1">
        <f>'TNSP stacked data'!D50</f>
        <v>7952.8585000000003</v>
      </c>
      <c r="D16" s="1">
        <f>'TNSP stacked data'!E50</f>
        <v>5489.8009599999996</v>
      </c>
      <c r="E16" s="1">
        <f>'TNSP stacked data'!F50</f>
        <v>11902.6459</v>
      </c>
      <c r="F16" s="1">
        <f>'TNSP stacked data'!G50</f>
        <v>8342.7995200000005</v>
      </c>
      <c r="G16" s="1">
        <f>'TNSP stacked data'!H50</f>
        <v>9454.5497500000001</v>
      </c>
      <c r="H16" s="1">
        <f>'TNSP stacked data'!I50</f>
        <v>6097.0242500000004</v>
      </c>
      <c r="I16" s="1">
        <f>'TNSP stacked data'!J50</f>
        <v>9798.3695000000007</v>
      </c>
      <c r="J16" s="1">
        <f>'TNSP stacked data'!K50</f>
        <v>11651.766375593234</v>
      </c>
      <c r="K16" s="1">
        <f>'TNSP stacked data'!L50</f>
        <v>8463.4615510338717</v>
      </c>
      <c r="L16" s="1">
        <f>'TNSP stacked data'!M50</f>
        <v>8276.0018788198267</v>
      </c>
      <c r="M16" s="1">
        <f>'TNSP stacked data'!N50</f>
        <v>7209.566424309327</v>
      </c>
      <c r="N16" s="1">
        <f>'TNSP stacked data'!O50</f>
        <v>9384.4095659362683</v>
      </c>
      <c r="O16" s="1">
        <f>'TNSP stacked data'!P50</f>
        <v>8963.9108175293768</v>
      </c>
      <c r="P16" s="1">
        <f>'TNSP stacked data'!Q50</f>
        <v>8474.2366323195729</v>
      </c>
      <c r="Q16" s="1">
        <f>'TNSP stacked data'!R50</f>
        <v>4224.1920019089021</v>
      </c>
      <c r="R16" s="26"/>
      <c r="S16" s="1">
        <f>'TNSP stacked data'!T50</f>
        <v>176.81637000000003</v>
      </c>
      <c r="T16" s="1">
        <f>'TNSP stacked data'!U50</f>
        <v>237.58274000000003</v>
      </c>
      <c r="U16" s="1">
        <f>'TNSP stacked data'!V50</f>
        <v>278.10383000000007</v>
      </c>
      <c r="V16" s="1">
        <f>'TNSP stacked data'!W50</f>
        <v>468.0684500000001</v>
      </c>
      <c r="W16" s="1">
        <f>'TNSP stacked data'!X50</f>
        <v>342.58099999999996</v>
      </c>
      <c r="X16" s="1">
        <f>'TNSP stacked data'!Y50</f>
        <v>378.93072999999998</v>
      </c>
      <c r="Y16" s="1">
        <f>'TNSP stacked data'!Z50</f>
        <v>277.32014999999996</v>
      </c>
      <c r="Z16" s="1">
        <f>'TNSP stacked data'!AA50</f>
        <v>926.61615999999992</v>
      </c>
      <c r="AA16" s="1">
        <f>'TNSP stacked data'!AB50</f>
        <v>929.73137000000054</v>
      </c>
      <c r="AB16" s="1">
        <f>'TNSP stacked data'!AC50</f>
        <v>171.31959000000009</v>
      </c>
      <c r="AC16" s="1">
        <f>'TNSP stacked data'!AD50</f>
        <v>511.85114999999996</v>
      </c>
      <c r="AD16" s="1">
        <f>'TNSP stacked data'!AE50</f>
        <v>519.42654702000004</v>
      </c>
      <c r="AE16" s="1">
        <f>'TNSP stacked data'!AF50</f>
        <v>529.3428720085634</v>
      </c>
      <c r="AF16" s="1">
        <f>'TNSP stacked data'!AG50</f>
        <v>538.78699104529096</v>
      </c>
      <c r="AG16" s="1">
        <f>'TNSP stacked data'!AH50</f>
        <v>513.30119000529157</v>
      </c>
      <c r="AH16" s="1">
        <f>'TNSP stacked data'!AI50</f>
        <v>246.93580406024876</v>
      </c>
      <c r="AI16" s="26"/>
      <c r="AJ16" s="1">
        <f>'TNSP stacked data'!AK50</f>
        <v>6011.1313</v>
      </c>
      <c r="AK16" s="1">
        <f>'TNSP stacked data'!AL50</f>
        <v>8197.5587599999999</v>
      </c>
      <c r="AL16" s="1">
        <f>'TNSP stacked data'!AM50</f>
        <v>9443.0952099999995</v>
      </c>
      <c r="AM16" s="1">
        <f>'TNSP stacked data'!AN50</f>
        <v>17140.285650000002</v>
      </c>
      <c r="AN16" s="1">
        <f>'TNSP stacked data'!AO50</f>
        <v>12890.619479999999</v>
      </c>
      <c r="AO16" s="1">
        <f>'TNSP stacked data'!AP50</f>
        <v>15614.51952</v>
      </c>
      <c r="AP16" s="1">
        <f>'TNSP stacked data'!AQ50</f>
        <v>8804.6556</v>
      </c>
      <c r="AQ16" s="1">
        <f>'TNSP stacked data'!AR50</f>
        <v>14704.014340000002</v>
      </c>
      <c r="AR16" s="1">
        <f>'TNSP stacked data'!AS50</f>
        <v>18744.145193379234</v>
      </c>
      <c r="AS16" s="1">
        <f>'TNSP stacked data'!AT50</f>
        <v>11807.898720837535</v>
      </c>
      <c r="AT16" s="1">
        <f>'TNSP stacked data'!AU50</f>
        <v>11340.623320319659</v>
      </c>
      <c r="AU16" s="1">
        <f>'TNSP stacked data'!AV50</f>
        <v>9794.0086146939993</v>
      </c>
      <c r="AV16" s="1">
        <f>'TNSP stacked data'!AW50</f>
        <v>10897.015773646395</v>
      </c>
      <c r="AW16" s="1">
        <f>'TNSP stacked data'!AX50</f>
        <v>10084.913405230272</v>
      </c>
      <c r="AX16" s="1">
        <f>'TNSP stacked data'!AY50</f>
        <v>11310.979623837215</v>
      </c>
      <c r="AY16" s="1">
        <f>'TNSP stacked data'!AZ50</f>
        <v>5704.0789844721367</v>
      </c>
      <c r="AZ16" s="26"/>
      <c r="BA16" s="1">
        <f>'TNSP stacked data'!BB50</f>
        <v>189</v>
      </c>
      <c r="BB16" s="1">
        <f>'TNSP stacked data'!BC50</f>
        <v>1046</v>
      </c>
      <c r="BC16" s="1">
        <f>'TNSP stacked data'!BD50</f>
        <v>724</v>
      </c>
      <c r="BD16" s="1">
        <f>'TNSP stacked data'!BE50</f>
        <v>1520</v>
      </c>
      <c r="BE16" s="1">
        <f>'TNSP stacked data'!BF50</f>
        <v>1520</v>
      </c>
      <c r="BF16" s="1">
        <f>'TNSP stacked data'!BG50</f>
        <v>1760</v>
      </c>
      <c r="BG16" s="1">
        <f>'TNSP stacked data'!BH50</f>
        <v>1030</v>
      </c>
      <c r="BH16" s="1">
        <f>'TNSP stacked data'!BI50</f>
        <v>1554</v>
      </c>
      <c r="BI16" s="1">
        <f>'TNSP stacked data'!BJ50</f>
        <v>2008.4015913502367</v>
      </c>
      <c r="BJ16" s="1">
        <f>'TNSP stacked data'!BK50</f>
        <v>1613.3278822228046</v>
      </c>
      <c r="BK16" s="1">
        <f>'TNSP stacked data'!BL50</f>
        <v>1557.2156274022709</v>
      </c>
      <c r="BL16" s="1">
        <f>'TNSP stacked data'!BM50</f>
        <v>1276.6331665024888</v>
      </c>
      <c r="BM16" s="1">
        <f>'TNSP stacked data'!BN50</f>
        <v>3171.7342520145912</v>
      </c>
      <c r="BN16" s="1">
        <f>'TNSP stacked data'!BO50</f>
        <v>2941.8282599434965</v>
      </c>
      <c r="BO16" s="1">
        <f>'TNSP stacked data'!BP50</f>
        <v>2909.410637884379</v>
      </c>
      <c r="BP16" s="1">
        <f>'TNSP stacked data'!BQ50</f>
        <v>1495.2047394844089</v>
      </c>
    </row>
    <row r="17" spans="1:68" x14ac:dyDescent="0.35">
      <c r="A17" s="21" t="s">
        <v>51</v>
      </c>
      <c r="B17" s="1">
        <f>'TNSP stacked data'!C51</f>
        <v>-9707.8929900000003</v>
      </c>
      <c r="C17" s="1">
        <f>'TNSP stacked data'!D51</f>
        <v>-10272.503360000001</v>
      </c>
      <c r="D17" s="1">
        <f>'TNSP stacked data'!E51</f>
        <v>-11067.27792</v>
      </c>
      <c r="E17" s="1">
        <f>'TNSP stacked data'!F51</f>
        <v>-11998.9159</v>
      </c>
      <c r="F17" s="1">
        <f>'TNSP stacked data'!G51</f>
        <v>-13629.61738</v>
      </c>
      <c r="G17" s="1">
        <f>'TNSP stacked data'!H51</f>
        <v>-14092.940909999999</v>
      </c>
      <c r="H17" s="1">
        <f>'TNSP stacked data'!I51</f>
        <v>-16959.922709999999</v>
      </c>
      <c r="I17" s="1">
        <f>'TNSP stacked data'!J51</f>
        <v>-17259.009579999998</v>
      </c>
      <c r="J17" s="1">
        <f>'TNSP stacked data'!K51</f>
        <v>-18359.288211999996</v>
      </c>
      <c r="K17" s="1">
        <f>'TNSP stacked data'!L51</f>
        <v>-11350.586201904634</v>
      </c>
      <c r="L17" s="1">
        <f>'TNSP stacked data'!M51</f>
        <v>-11729.4018416586</v>
      </c>
      <c r="M17" s="1">
        <f>'TNSP stacked data'!N51</f>
        <v>-12253.393135940009</v>
      </c>
      <c r="N17" s="1">
        <f>'TNSP stacked data'!O51</f>
        <v>-12810.171312320936</v>
      </c>
      <c r="O17" s="1">
        <f>'TNSP stacked data'!P51</f>
        <v>-13478.800922446964</v>
      </c>
      <c r="P17" s="1">
        <f>'TNSP stacked data'!Q51</f>
        <v>-15456.41246609406</v>
      </c>
      <c r="Q17" s="1">
        <f>'TNSP stacked data'!R51</f>
        <v>-15763.470559926231</v>
      </c>
      <c r="R17" s="26"/>
      <c r="S17" s="1">
        <f>'TNSP stacked data'!T51</f>
        <v>-534.26691999999991</v>
      </c>
      <c r="T17" s="1">
        <f>'TNSP stacked data'!U51</f>
        <v>-620.77354999999989</v>
      </c>
      <c r="U17" s="1">
        <f>'TNSP stacked data'!V51</f>
        <v>-655.81359999999995</v>
      </c>
      <c r="V17" s="1">
        <f>'TNSP stacked data'!W51</f>
        <v>-692.88579000000016</v>
      </c>
      <c r="W17" s="1">
        <f>'TNSP stacked data'!X51</f>
        <v>-776.41384999999991</v>
      </c>
      <c r="X17" s="1">
        <f>'TNSP stacked data'!Y51</f>
        <v>-792.4729699999998</v>
      </c>
      <c r="Y17" s="1">
        <f>'TNSP stacked data'!Z51</f>
        <v>-814.18895000000009</v>
      </c>
      <c r="Z17" s="1">
        <f>'TNSP stacked data'!AA51</f>
        <v>-1270.1833799999999</v>
      </c>
      <c r="AA17" s="1">
        <f>'TNSP stacked data'!AB51</f>
        <v>-1373.7676599999998</v>
      </c>
      <c r="AB17" s="1">
        <f>'TNSP stacked data'!AC51</f>
        <v>-1158.1065500000004</v>
      </c>
      <c r="AC17" s="1">
        <f>'TNSP stacked data'!AD51</f>
        <v>-1202.3329699999999</v>
      </c>
      <c r="AD17" s="1">
        <f>'TNSP stacked data'!AE51</f>
        <v>-1220.1274979559998</v>
      </c>
      <c r="AE17" s="1">
        <f>'TNSP stacked data'!AF51</f>
        <v>-1250.0206216559218</v>
      </c>
      <c r="AF17" s="1">
        <f>'TNSP stacked data'!AG51</f>
        <v>-850.52085350786376</v>
      </c>
      <c r="AG17" s="1">
        <f>'TNSP stacked data'!AH51</f>
        <v>-965.3542847094983</v>
      </c>
      <c r="AH17" s="1">
        <f>'TNSP stacked data'!AI51</f>
        <v>-950.85833467906787</v>
      </c>
      <c r="AI17" s="26"/>
      <c r="AJ17" s="1">
        <f>'TNSP stacked data'!AK51</f>
        <v>-20639.840090000002</v>
      </c>
      <c r="AK17" s="1">
        <f>'TNSP stacked data'!AL51</f>
        <v>-18809.72309</v>
      </c>
      <c r="AL17" s="1">
        <f>'TNSP stacked data'!AM51</f>
        <v>-21156.908479999998</v>
      </c>
      <c r="AM17" s="1">
        <f>'TNSP stacked data'!AN51</f>
        <v>-22645.19831</v>
      </c>
      <c r="AN17" s="1">
        <f>'TNSP stacked data'!AO51</f>
        <v>-24350.968769999999</v>
      </c>
      <c r="AO17" s="1">
        <f>'TNSP stacked data'!AP51</f>
        <v>-26889.58612</v>
      </c>
      <c r="AP17" s="1">
        <f>'TNSP stacked data'!AQ51</f>
        <v>-27865.888339999998</v>
      </c>
      <c r="AQ17" s="1">
        <f>'TNSP stacked data'!AR51</f>
        <v>-32082.80704</v>
      </c>
      <c r="AR17" s="1">
        <f>'TNSP stacked data'!AS51</f>
        <v>-35673.151488000003</v>
      </c>
      <c r="AS17" s="1">
        <f>'TNSP stacked data'!AT51</f>
        <v>-32778.074893129618</v>
      </c>
      <c r="AT17" s="1">
        <f>'TNSP stacked data'!AU51</f>
        <v>-34399.677412138997</v>
      </c>
      <c r="AU17" s="1">
        <f>'TNSP stacked data'!AV51</f>
        <v>-35815.910135404571</v>
      </c>
      <c r="AV17" s="1">
        <f>'TNSP stacked data'!AW51</f>
        <v>-26001.135186249772</v>
      </c>
      <c r="AW17" s="1">
        <f>'TNSP stacked data'!AX51</f>
        <v>-23624.392574910824</v>
      </c>
      <c r="AX17" s="1">
        <f>'TNSP stacked data'!AY51</f>
        <v>-22728.66838935564</v>
      </c>
      <c r="AY17" s="1">
        <f>'TNSP stacked data'!AZ51</f>
        <v>-23156.666401507748</v>
      </c>
      <c r="AZ17" s="26"/>
      <c r="BA17" s="1">
        <f>'TNSP stacked data'!BB51</f>
        <v>-3235</v>
      </c>
      <c r="BB17" s="1">
        <f>'TNSP stacked data'!BC51</f>
        <v>-4211</v>
      </c>
      <c r="BC17" s="1">
        <f>'TNSP stacked data'!BD51</f>
        <v>-4897</v>
      </c>
      <c r="BD17" s="1">
        <f>'TNSP stacked data'!BE51</f>
        <v>-5974</v>
      </c>
      <c r="BE17" s="1">
        <f>'TNSP stacked data'!BF51</f>
        <v>-11084</v>
      </c>
      <c r="BF17" s="1">
        <f>'TNSP stacked data'!BG51</f>
        <v>-12456</v>
      </c>
      <c r="BG17" s="1">
        <f>'TNSP stacked data'!BH51</f>
        <v>-9240</v>
      </c>
      <c r="BH17" s="1">
        <f>'TNSP stacked data'!BI51</f>
        <v>-3966</v>
      </c>
      <c r="BI17" s="1">
        <f>'TNSP stacked data'!BJ51</f>
        <v>-6028.3992300000009</v>
      </c>
      <c r="BJ17" s="1">
        <f>'TNSP stacked data'!BK51</f>
        <v>-7950.7471278256289</v>
      </c>
      <c r="BK17" s="1">
        <f>'TNSP stacked data'!BL51</f>
        <v>-9876.0182515613487</v>
      </c>
      <c r="BL17" s="1">
        <f>'TNSP stacked data'!BM51</f>
        <v>-12014.617861361116</v>
      </c>
      <c r="BM17" s="1">
        <f>'TNSP stacked data'!BN51</f>
        <v>-21329.167822194158</v>
      </c>
      <c r="BN17" s="1">
        <f>'TNSP stacked data'!BO51</f>
        <v>-24836.905961223209</v>
      </c>
      <c r="BO17" s="1">
        <f>'TNSP stacked data'!BP51</f>
        <v>-17263.094169171334</v>
      </c>
      <c r="BP17" s="1">
        <f>'TNSP stacked data'!BQ51</f>
        <v>-18155.020475113419</v>
      </c>
    </row>
    <row r="18" spans="1:68" x14ac:dyDescent="0.35">
      <c r="A18" s="21" t="s">
        <v>52</v>
      </c>
      <c r="B18" s="1">
        <f>'TNSP stacked data'!C52</f>
        <v>-4814.8406599999998</v>
      </c>
      <c r="C18" s="1">
        <f>'TNSP stacked data'!D52</f>
        <v>-2319.6448600000003</v>
      </c>
      <c r="D18" s="1">
        <f>'TNSP stacked data'!E52</f>
        <v>-5577.4769600000009</v>
      </c>
      <c r="E18" s="1">
        <f>'TNSP stacked data'!F52</f>
        <v>-96.270000000000437</v>
      </c>
      <c r="F18" s="1">
        <f>'TNSP stacked data'!G52</f>
        <v>-5286.8178599999992</v>
      </c>
      <c r="G18" s="1">
        <f>'TNSP stacked data'!H52</f>
        <v>-4638.3911599999992</v>
      </c>
      <c r="H18" s="1">
        <f>'TNSP stacked data'!I52</f>
        <v>-10862.898459999999</v>
      </c>
      <c r="I18" s="1">
        <f>'TNSP stacked data'!J52</f>
        <v>-7460.6400799999974</v>
      </c>
      <c r="J18" s="1">
        <f>'TNSP stacked data'!K52</f>
        <v>-6707.5218364067623</v>
      </c>
      <c r="K18" s="1">
        <f>'TNSP stacked data'!L52</f>
        <v>-2887.1246508707627</v>
      </c>
      <c r="L18" s="1">
        <f>'TNSP stacked data'!M52</f>
        <v>-3453.3999628387737</v>
      </c>
      <c r="M18" s="1">
        <f>'TNSP stacked data'!N52</f>
        <v>-5043.8267116306815</v>
      </c>
      <c r="N18" s="1">
        <f>'TNSP stacked data'!O52</f>
        <v>-3425.7617463846673</v>
      </c>
      <c r="O18" s="1">
        <f>'TNSP stacked data'!P52</f>
        <v>-4514.8901049175875</v>
      </c>
      <c r="P18" s="1">
        <f>'TNSP stacked data'!Q52</f>
        <v>-6982.1758337744868</v>
      </c>
      <c r="Q18" s="1">
        <f>'TNSP stacked data'!R52</f>
        <v>-11539.278558017329</v>
      </c>
      <c r="R18" s="26"/>
      <c r="S18" s="1">
        <f>'TNSP stacked data'!T52</f>
        <v>-357.45054999999991</v>
      </c>
      <c r="T18" s="1">
        <f>'TNSP stacked data'!U52</f>
        <v>-383.19080999999983</v>
      </c>
      <c r="U18" s="1">
        <f>'TNSP stacked data'!V52</f>
        <v>-377.70976999999988</v>
      </c>
      <c r="V18" s="1">
        <f>'TNSP stacked data'!W52</f>
        <v>-224.81734000000006</v>
      </c>
      <c r="W18" s="1">
        <f>'TNSP stacked data'!X52</f>
        <v>-433.83284999999995</v>
      </c>
      <c r="X18" s="1">
        <f>'TNSP stacked data'!Y52</f>
        <v>-413.54223999999982</v>
      </c>
      <c r="Y18" s="1">
        <f>'TNSP stacked data'!Z52</f>
        <v>-536.86880000000019</v>
      </c>
      <c r="Z18" s="1">
        <f>'TNSP stacked data'!AA52</f>
        <v>-343.56722000000002</v>
      </c>
      <c r="AA18" s="1">
        <f>'TNSP stacked data'!AB52</f>
        <v>-444.03628999999921</v>
      </c>
      <c r="AB18" s="1">
        <f>'TNSP stacked data'!AC52</f>
        <v>-986.78696000000048</v>
      </c>
      <c r="AC18" s="1">
        <f>'TNSP stacked data'!AD52</f>
        <v>-690.48181999999997</v>
      </c>
      <c r="AD18" s="1">
        <f>'TNSP stacked data'!AE52</f>
        <v>-700.7009509359998</v>
      </c>
      <c r="AE18" s="1">
        <f>'TNSP stacked data'!AF52</f>
        <v>-720.67774964735838</v>
      </c>
      <c r="AF18" s="1">
        <f>'TNSP stacked data'!AG52</f>
        <v>-311.7338624625728</v>
      </c>
      <c r="AG18" s="1">
        <f>'TNSP stacked data'!AH52</f>
        <v>-452.05309470420673</v>
      </c>
      <c r="AH18" s="1">
        <f>'TNSP stacked data'!AI52</f>
        <v>-703.92253061881911</v>
      </c>
      <c r="AI18" s="26"/>
      <c r="AJ18" s="1">
        <f>'TNSP stacked data'!AK52</f>
        <v>-14628.708790000001</v>
      </c>
      <c r="AK18" s="1">
        <f>'TNSP stacked data'!AL52</f>
        <v>-10612.16433</v>
      </c>
      <c r="AL18" s="1">
        <f>'TNSP stacked data'!AM52</f>
        <v>-11713.813269999999</v>
      </c>
      <c r="AM18" s="1">
        <f>'TNSP stacked data'!AN52</f>
        <v>-5504.9126599999981</v>
      </c>
      <c r="AN18" s="1">
        <f>'TNSP stacked data'!AO52</f>
        <v>-11460.34929</v>
      </c>
      <c r="AO18" s="1">
        <f>'TNSP stacked data'!AP52</f>
        <v>-11275.0666</v>
      </c>
      <c r="AP18" s="1">
        <f>'TNSP stacked data'!AQ52</f>
        <v>-19061.232739999999</v>
      </c>
      <c r="AQ18" s="1">
        <f>'TNSP stacked data'!AR52</f>
        <v>-17378.792699999998</v>
      </c>
      <c r="AR18" s="1">
        <f>'TNSP stacked data'!AS52</f>
        <v>-16929.006294620769</v>
      </c>
      <c r="AS18" s="1">
        <f>'TNSP stacked data'!AT52</f>
        <v>-20970.176172292082</v>
      </c>
      <c r="AT18" s="1">
        <f>'TNSP stacked data'!AU52</f>
        <v>-23059.054091819336</v>
      </c>
      <c r="AU18" s="1">
        <f>'TNSP stacked data'!AV52</f>
        <v>-26021.901520710569</v>
      </c>
      <c r="AV18" s="1">
        <f>'TNSP stacked data'!AW52</f>
        <v>-15104.119412603377</v>
      </c>
      <c r="AW18" s="1">
        <f>'TNSP stacked data'!AX52</f>
        <v>-13539.479169680551</v>
      </c>
      <c r="AX18" s="1">
        <f>'TNSP stacked data'!AY52</f>
        <v>-11417.688765518425</v>
      </c>
      <c r="AY18" s="1">
        <f>'TNSP stacked data'!AZ52</f>
        <v>-17452.587417035611</v>
      </c>
      <c r="AZ18" s="26"/>
      <c r="BA18" s="1">
        <f>'TNSP stacked data'!BB52</f>
        <v>-3046</v>
      </c>
      <c r="BB18" s="1">
        <f>'TNSP stacked data'!BC52</f>
        <v>-3165</v>
      </c>
      <c r="BC18" s="1">
        <f>'TNSP stacked data'!BD52</f>
        <v>-4173</v>
      </c>
      <c r="BD18" s="1">
        <f>'TNSP stacked data'!BE52</f>
        <v>-4454</v>
      </c>
      <c r="BE18" s="1">
        <f>'TNSP stacked data'!BF52</f>
        <v>-9564</v>
      </c>
      <c r="BF18" s="1">
        <f>'TNSP stacked data'!BG52</f>
        <v>-10696</v>
      </c>
      <c r="BG18" s="1">
        <f>'TNSP stacked data'!BH52</f>
        <v>-8210</v>
      </c>
      <c r="BH18" s="1">
        <f>'TNSP stacked data'!BI52</f>
        <v>-2412</v>
      </c>
      <c r="BI18" s="1">
        <f>'TNSP stacked data'!BJ52</f>
        <v>-4019.9976386497638</v>
      </c>
      <c r="BJ18" s="1">
        <f>'TNSP stacked data'!BK52</f>
        <v>-6337.419245602824</v>
      </c>
      <c r="BK18" s="1">
        <f>'TNSP stacked data'!BL52</f>
        <v>-8318.8026241590778</v>
      </c>
      <c r="BL18" s="1">
        <f>'TNSP stacked data'!BM52</f>
        <v>-10737.984694858627</v>
      </c>
      <c r="BM18" s="1">
        <f>'TNSP stacked data'!BN52</f>
        <v>-18157.433570179568</v>
      </c>
      <c r="BN18" s="1">
        <f>'TNSP stacked data'!BO52</f>
        <v>-21895.077701279712</v>
      </c>
      <c r="BO18" s="1">
        <f>'TNSP stacked data'!BP52</f>
        <v>-14353.683531286955</v>
      </c>
      <c r="BP18" s="1">
        <f>'TNSP stacked data'!BQ52</f>
        <v>-16659.81573562901</v>
      </c>
    </row>
    <row r="19" spans="1:68" x14ac:dyDescent="0.35">
      <c r="A19" s="21" t="s">
        <v>53</v>
      </c>
      <c r="B19" s="1">
        <f>'TNSP stacked data'!C53</f>
        <v>5130.3838299999998</v>
      </c>
      <c r="C19" s="1">
        <f>'TNSP stacked data'!D53</f>
        <v>39633.426330000002</v>
      </c>
      <c r="D19" s="1">
        <f>'TNSP stacked data'!E53</f>
        <v>24458</v>
      </c>
      <c r="E19" s="1">
        <f>'TNSP stacked data'!F53</f>
        <v>12756.271790000001</v>
      </c>
      <c r="F19" s="1">
        <f>'TNSP stacked data'!G53</f>
        <v>1571</v>
      </c>
      <c r="G19" s="1">
        <f>'TNSP stacked data'!H53</f>
        <v>111073</v>
      </c>
      <c r="H19" s="1">
        <f>'TNSP stacked data'!I53</f>
        <v>18324</v>
      </c>
      <c r="I19" s="1">
        <f>'TNSP stacked data'!J53</f>
        <v>10385.949560000001</v>
      </c>
      <c r="J19" s="1">
        <f>'TNSP stacked data'!K53</f>
        <v>95646.140456821944</v>
      </c>
      <c r="K19" s="1">
        <f>'TNSP stacked data'!L53</f>
        <v>6646.3505172051009</v>
      </c>
      <c r="L19" s="1">
        <f>'TNSP stacked data'!M53</f>
        <v>3448.9031800000002</v>
      </c>
      <c r="M19" s="1">
        <f>'TNSP stacked data'!N53</f>
        <v>6131.122910000001</v>
      </c>
      <c r="N19" s="1">
        <f>'TNSP stacked data'!O53</f>
        <v>15246.313920000004</v>
      </c>
      <c r="O19" s="1">
        <f>'TNSP stacked data'!P53</f>
        <v>10655.985600000022</v>
      </c>
      <c r="P19" s="1">
        <f>'TNSP stacked data'!Q53</f>
        <v>15903.31902317972</v>
      </c>
      <c r="Q19" s="1">
        <f>'TNSP stacked data'!R53</f>
        <v>17178.201738978994</v>
      </c>
      <c r="R19" s="26"/>
      <c r="S19" s="1">
        <f>'TNSP stacked data'!T53</f>
        <v>2762.83817</v>
      </c>
      <c r="T19" s="1">
        <f>'TNSP stacked data'!U53</f>
        <v>1881.6076499999995</v>
      </c>
      <c r="U19" s="1">
        <f>'TNSP stacked data'!V53</f>
        <v>26.885000000000002</v>
      </c>
      <c r="V19" s="1">
        <f>'TNSP stacked data'!W53</f>
        <v>738.12474999999995</v>
      </c>
      <c r="W19" s="1">
        <f>'TNSP stacked data'!X53</f>
        <v>120.18056999999999</v>
      </c>
      <c r="X19" s="1">
        <f>'TNSP stacked data'!Y53</f>
        <v>363.32554000000005</v>
      </c>
      <c r="Y19" s="1">
        <f>'TNSP stacked data'!Z53</f>
        <v>19249.382750000001</v>
      </c>
      <c r="Z19" s="1">
        <f>'TNSP stacked data'!AA53</f>
        <v>3120.2724499999995</v>
      </c>
      <c r="AA19" s="1">
        <f>'TNSP stacked data'!AB53</f>
        <v>-951.94081999999923</v>
      </c>
      <c r="AB19" s="1">
        <f>'TNSP stacked data'!AC53</f>
        <v>0</v>
      </c>
      <c r="AC19" s="1">
        <f>'TNSP stacked data'!AD53</f>
        <v>0</v>
      </c>
      <c r="AD19" s="1">
        <f>'TNSP stacked data'!AE53</f>
        <v>0</v>
      </c>
      <c r="AE19" s="1">
        <f>'TNSP stacked data'!AF53</f>
        <v>0</v>
      </c>
      <c r="AF19" s="1">
        <f>'TNSP stacked data'!AG53</f>
        <v>0</v>
      </c>
      <c r="AG19" s="1">
        <f>'TNSP stacked data'!AH53</f>
        <v>0</v>
      </c>
      <c r="AH19" s="1">
        <f>'TNSP stacked data'!AI53</f>
        <v>0</v>
      </c>
      <c r="AI19" s="26"/>
      <c r="AJ19" s="1">
        <f>'TNSP stacked data'!AK53</f>
        <v>48564.777999999998</v>
      </c>
      <c r="AK19" s="1">
        <f>'TNSP stacked data'!AL53</f>
        <v>42455.96602</v>
      </c>
      <c r="AL19" s="1">
        <f>'TNSP stacked data'!AM53</f>
        <v>25144.115000000002</v>
      </c>
      <c r="AM19" s="1">
        <f>'TNSP stacked data'!AN53</f>
        <v>44976.603459999998</v>
      </c>
      <c r="AN19" s="1">
        <f>'TNSP stacked data'!AO53</f>
        <v>35735.819430000003</v>
      </c>
      <c r="AO19" s="1">
        <f>'TNSP stacked data'!AP53</f>
        <v>90132.674459999995</v>
      </c>
      <c r="AP19" s="1">
        <f>'TNSP stacked data'!AQ53</f>
        <v>60084.617250000003</v>
      </c>
      <c r="AQ19" s="1">
        <f>'TNSP stacked data'!AR53</f>
        <v>65089.777990000002</v>
      </c>
      <c r="AR19" s="1">
        <f>'TNSP stacked data'!AS53</f>
        <v>50362.26049309643</v>
      </c>
      <c r="AS19" s="1">
        <f>'TNSP stacked data'!AT53</f>
        <v>20032.586873493845</v>
      </c>
      <c r="AT19" s="1">
        <f>'TNSP stacked data'!AU53</f>
        <v>18884.290804301592</v>
      </c>
      <c r="AU19" s="1">
        <f>'TNSP stacked data'!AV53</f>
        <v>10513.770520000004</v>
      </c>
      <c r="AV19" s="1">
        <f>'TNSP stacked data'!AW53</f>
        <v>11801.994819999991</v>
      </c>
      <c r="AW19" s="1">
        <f>'TNSP stacked data'!AX53</f>
        <v>29809.293280000027</v>
      </c>
      <c r="AX19" s="1">
        <f>'TNSP stacked data'!AY53</f>
        <v>21252.588903042521</v>
      </c>
      <c r="AY19" s="1">
        <f>'TNSP stacked data'!AZ53</f>
        <v>4871.2705838991542</v>
      </c>
      <c r="AZ19" s="26"/>
      <c r="BA19" s="1">
        <f>'TNSP stacked data'!BB53</f>
        <v>11191</v>
      </c>
      <c r="BB19" s="1">
        <f>'TNSP stacked data'!BC53</f>
        <v>10292</v>
      </c>
      <c r="BC19" s="1">
        <f>'TNSP stacked data'!BD53</f>
        <v>9908</v>
      </c>
      <c r="BD19" s="1">
        <f>'TNSP stacked data'!BE53</f>
        <v>25696</v>
      </c>
      <c r="BE19" s="1">
        <f>'TNSP stacked data'!BF53</f>
        <v>12446</v>
      </c>
      <c r="BF19" s="1">
        <f>'TNSP stacked data'!BG53</f>
        <v>20609</v>
      </c>
      <c r="BG19" s="1">
        <f>'TNSP stacked data'!BH53</f>
        <v>7643</v>
      </c>
      <c r="BH19" s="1">
        <f>'TNSP stacked data'!BI53</f>
        <v>8852</v>
      </c>
      <c r="BI19" s="1">
        <f>'TNSP stacked data'!BJ53</f>
        <v>29638.167909701937</v>
      </c>
      <c r="BJ19" s="1">
        <f>'TNSP stacked data'!BK53</f>
        <v>4654.2218634286519</v>
      </c>
      <c r="BK19" s="1">
        <f>'TNSP stacked data'!BL53</f>
        <v>2589.5300107717608</v>
      </c>
      <c r="BL19" s="1">
        <f>'TNSP stacked data'!BM53</f>
        <v>11092.892426726561</v>
      </c>
      <c r="BM19" s="1">
        <f>'TNSP stacked data'!BN53</f>
        <v>20287.967600199896</v>
      </c>
      <c r="BN19" s="1">
        <f>'TNSP stacked data'!BO53</f>
        <v>24019.925754988792</v>
      </c>
      <c r="BO19" s="1">
        <f>'TNSP stacked data'!BP53</f>
        <v>22316.231442492255</v>
      </c>
      <c r="BP19" s="1">
        <f>'TNSP stacked data'!BQ53</f>
        <v>16062.016917713681</v>
      </c>
    </row>
    <row r="20" spans="1:68" x14ac:dyDescent="0.35">
      <c r="A20" s="21" t="s">
        <v>54</v>
      </c>
      <c r="B20" s="1">
        <f>'TNSP stacked data'!C54</f>
        <v>0</v>
      </c>
      <c r="C20" s="1">
        <f>'TNSP stacked data'!D54</f>
        <v>0</v>
      </c>
      <c r="D20" s="1">
        <f>'TNSP stacked data'!E54</f>
        <v>0</v>
      </c>
      <c r="E20" s="1">
        <f>'TNSP stacked data'!F54</f>
        <v>0</v>
      </c>
      <c r="F20" s="1">
        <f>'TNSP stacked data'!G54</f>
        <v>0</v>
      </c>
      <c r="G20" s="1">
        <f>'TNSP stacked data'!H54</f>
        <v>0</v>
      </c>
      <c r="H20" s="1">
        <f>'TNSP stacked data'!I54</f>
        <v>0</v>
      </c>
      <c r="I20" s="1">
        <f>'TNSP stacked data'!J54</f>
        <v>-223</v>
      </c>
      <c r="J20" s="1">
        <f>'TNSP stacked data'!K54</f>
        <v>0</v>
      </c>
      <c r="K20" s="1">
        <f>'TNSP stacked data'!L54</f>
        <v>0</v>
      </c>
      <c r="L20" s="1">
        <f>'TNSP stacked data'!M54</f>
        <v>0</v>
      </c>
      <c r="M20" s="1">
        <f>'TNSP stacked data'!N54</f>
        <v>0</v>
      </c>
      <c r="N20" s="1">
        <f>'TNSP stacked data'!O54</f>
        <v>0</v>
      </c>
      <c r="O20" s="1">
        <f>'TNSP stacked data'!P54</f>
        <v>0</v>
      </c>
      <c r="P20" s="1">
        <f>'TNSP stacked data'!Q54</f>
        <v>0</v>
      </c>
      <c r="Q20" s="1">
        <f>'TNSP stacked data'!R54</f>
        <v>0</v>
      </c>
      <c r="R20" s="26"/>
      <c r="S20" s="1">
        <f>'TNSP stacked data'!T54</f>
        <v>0</v>
      </c>
      <c r="T20" s="1">
        <f>'TNSP stacked data'!U54</f>
        <v>0</v>
      </c>
      <c r="U20" s="1">
        <f>'TNSP stacked data'!V54</f>
        <v>0</v>
      </c>
      <c r="V20" s="1">
        <f>'TNSP stacked data'!W54</f>
        <v>0</v>
      </c>
      <c r="W20" s="1">
        <f>'TNSP stacked data'!X54</f>
        <v>0</v>
      </c>
      <c r="X20" s="1">
        <f>'TNSP stacked data'!Y54</f>
        <v>0</v>
      </c>
      <c r="Y20" s="1">
        <f>'TNSP stacked data'!Z54</f>
        <v>0</v>
      </c>
      <c r="Z20" s="1">
        <f>'TNSP stacked data'!AA54</f>
        <v>0</v>
      </c>
      <c r="AA20" s="1">
        <f>'TNSP stacked data'!AB54</f>
        <v>0</v>
      </c>
      <c r="AB20" s="1">
        <f>'TNSP stacked data'!AC54</f>
        <v>0</v>
      </c>
      <c r="AC20" s="1">
        <f>'TNSP stacked data'!AD54</f>
        <v>0</v>
      </c>
      <c r="AD20" s="1">
        <f>'TNSP stacked data'!AE54</f>
        <v>0</v>
      </c>
      <c r="AE20" s="1">
        <f>'TNSP stacked data'!AF54</f>
        <v>0</v>
      </c>
      <c r="AF20" s="1">
        <f>'TNSP stacked data'!AG54</f>
        <v>0</v>
      </c>
      <c r="AG20" s="1">
        <f>'TNSP stacked data'!AH54</f>
        <v>0</v>
      </c>
      <c r="AH20" s="1">
        <f>'TNSP stacked data'!AI54</f>
        <v>0</v>
      </c>
      <c r="AI20" s="26"/>
      <c r="AJ20" s="1">
        <f>'TNSP stacked data'!AK54</f>
        <v>-2478</v>
      </c>
      <c r="AK20" s="1">
        <f>'TNSP stacked data'!AL54</f>
        <v>-498</v>
      </c>
      <c r="AL20" s="1">
        <f>'TNSP stacked data'!AM54</f>
        <v>-32</v>
      </c>
      <c r="AM20" s="1">
        <f>'TNSP stacked data'!AN54</f>
        <v>-81</v>
      </c>
      <c r="AN20" s="1">
        <f>'TNSP stacked data'!AO54</f>
        <v>0</v>
      </c>
      <c r="AO20" s="1">
        <f>'TNSP stacked data'!AP54</f>
        <v>-575</v>
      </c>
      <c r="AP20" s="1">
        <f>'TNSP stacked data'!AQ54</f>
        <v>0</v>
      </c>
      <c r="AQ20" s="1">
        <f>'TNSP stacked data'!AR54</f>
        <v>0</v>
      </c>
      <c r="AR20" s="1">
        <f>'TNSP stacked data'!AS54</f>
        <v>0</v>
      </c>
      <c r="AS20" s="1">
        <f>'TNSP stacked data'!AT54</f>
        <v>0</v>
      </c>
      <c r="AT20" s="1">
        <f>'TNSP stacked data'!AU54</f>
        <v>0</v>
      </c>
      <c r="AU20" s="1">
        <f>'TNSP stacked data'!AV54</f>
        <v>0</v>
      </c>
      <c r="AV20" s="1">
        <f>'TNSP stacked data'!AW54</f>
        <v>0</v>
      </c>
      <c r="AW20" s="1">
        <f>'TNSP stacked data'!AX54</f>
        <v>0</v>
      </c>
      <c r="AX20" s="1">
        <f>'TNSP stacked data'!AY54</f>
        <v>0</v>
      </c>
      <c r="AY20" s="1">
        <f>'TNSP stacked data'!AZ54</f>
        <v>0</v>
      </c>
      <c r="AZ20" s="26"/>
      <c r="BA20" s="1">
        <f>'TNSP stacked data'!BB54</f>
        <v>-48</v>
      </c>
      <c r="BB20" s="1">
        <f>'TNSP stacked data'!BC54</f>
        <v>-268</v>
      </c>
      <c r="BC20" s="1">
        <f>'TNSP stacked data'!BD54</f>
        <v>-159</v>
      </c>
      <c r="BD20" s="1">
        <f>'TNSP stacked data'!BE54</f>
        <v>-7057</v>
      </c>
      <c r="BE20" s="1">
        <f>'TNSP stacked data'!BF54</f>
        <v>0</v>
      </c>
      <c r="BF20" s="1">
        <f>'TNSP stacked data'!BG54</f>
        <v>9</v>
      </c>
      <c r="BG20" s="1">
        <f>'TNSP stacked data'!BH54</f>
        <v>-40</v>
      </c>
      <c r="BH20" s="1">
        <f>'TNSP stacked data'!BI54</f>
        <v>-15</v>
      </c>
      <c r="BI20" s="1">
        <f>'TNSP stacked data'!BJ54</f>
        <v>-244.25943000000001</v>
      </c>
      <c r="BJ20" s="1">
        <f>'TNSP stacked data'!BK54</f>
        <v>-26.567160000000001</v>
      </c>
      <c r="BK20" s="1">
        <f>'TNSP stacked data'!BL54</f>
        <v>-0.60028999999999999</v>
      </c>
      <c r="BL20" s="1">
        <f>'TNSP stacked data'!BM54</f>
        <v>-14.747</v>
      </c>
      <c r="BM20" s="1">
        <f>'TNSP stacked data'!BN54</f>
        <v>-14.747</v>
      </c>
      <c r="BN20" s="1">
        <f>'TNSP stacked data'!BO54</f>
        <v>-69.160793480658896</v>
      </c>
      <c r="BO20" s="1">
        <f>'TNSP stacked data'!BP54</f>
        <v>-25.788181276053596</v>
      </c>
      <c r="BP20" s="1">
        <f>'TNSP stacked data'!BQ54</f>
        <v>0</v>
      </c>
    </row>
    <row r="21" spans="1:68" x14ac:dyDescent="0.35">
      <c r="A21" s="21" t="s">
        <v>55</v>
      </c>
      <c r="B21" s="1">
        <f>'TNSP stacked data'!C55</f>
        <v>218504.04961000002</v>
      </c>
      <c r="C21" s="1">
        <f>'TNSP stacked data'!D55</f>
        <v>255817.83108000003</v>
      </c>
      <c r="D21" s="1">
        <f>'TNSP stacked data'!E55</f>
        <v>274698.35412000003</v>
      </c>
      <c r="E21" s="1">
        <f>'TNSP stacked data'!F55</f>
        <v>287358.35591000004</v>
      </c>
      <c r="F21" s="1">
        <f>'TNSP stacked data'!G55</f>
        <v>283642.53805000003</v>
      </c>
      <c r="G21" s="1">
        <f>'TNSP stacked data'!H55</f>
        <v>390077.14689000003</v>
      </c>
      <c r="H21" s="1">
        <f>'TNSP stacked data'!I55</f>
        <v>397538.24843000004</v>
      </c>
      <c r="I21" s="1">
        <f>'TNSP stacked data'!J55</f>
        <v>400240.55791000003</v>
      </c>
      <c r="J21" s="1">
        <f>'TNSP stacked data'!K55</f>
        <v>489179.17653041525</v>
      </c>
      <c r="K21" s="1">
        <f>'TNSP stacked data'!L55</f>
        <v>492938.40286633431</v>
      </c>
      <c r="L21" s="1">
        <f>'TNSP stacked data'!M55</f>
        <v>492933.90608349524</v>
      </c>
      <c r="M21" s="1">
        <f>'TNSP stacked data'!N55</f>
        <v>494021.20228186459</v>
      </c>
      <c r="N21" s="1">
        <f>'TNSP stacked data'!O55</f>
        <v>505841.75445547991</v>
      </c>
      <c r="O21" s="1">
        <f>'TNSP stacked data'!P55</f>
        <v>511982.84995056235</v>
      </c>
      <c r="P21" s="1">
        <f>'TNSP stacked data'!Q55</f>
        <v>469354.66687876679</v>
      </c>
      <c r="Q21" s="1">
        <f>'TNSP stacked data'!R55</f>
        <v>474993.59005972848</v>
      </c>
      <c r="R21" s="26"/>
      <c r="S21" s="1">
        <f>'TNSP stacked data'!T55</f>
        <v>9909.4738599999982</v>
      </c>
      <c r="T21" s="1">
        <f>'TNSP stacked data'!U55</f>
        <v>11407.890699999998</v>
      </c>
      <c r="U21" s="1">
        <f>'TNSP stacked data'!V55</f>
        <v>11057.065929999999</v>
      </c>
      <c r="V21" s="1">
        <f>'TNSP stacked data'!W55</f>
        <v>11570.373339999998</v>
      </c>
      <c r="W21" s="1">
        <f>'TNSP stacked data'!X55</f>
        <v>11256.72106</v>
      </c>
      <c r="X21" s="1">
        <f>'TNSP stacked data'!Y55</f>
        <v>11206.504360000001</v>
      </c>
      <c r="Y21" s="1">
        <f>'TNSP stacked data'!Z55</f>
        <v>29919.018309999999</v>
      </c>
      <c r="Z21" s="1">
        <f>'TNSP stacked data'!AA55</f>
        <v>32695.723540000003</v>
      </c>
      <c r="AA21" s="1">
        <f>'TNSP stacked data'!AB55</f>
        <v>31299.746429999999</v>
      </c>
      <c r="AB21" s="1">
        <f>'TNSP stacked data'!AC55</f>
        <v>30312.959039999998</v>
      </c>
      <c r="AC21" s="1">
        <f>'TNSP stacked data'!AD55</f>
        <v>29622.477219999997</v>
      </c>
      <c r="AD21" s="1">
        <f>'TNSP stacked data'!AE55</f>
        <v>28921.776269063997</v>
      </c>
      <c r="AE21" s="1">
        <f>'TNSP stacked data'!AF55</f>
        <v>28201.098519416639</v>
      </c>
      <c r="AF21" s="1">
        <f>'TNSP stacked data'!AG55</f>
        <v>27889.364656954065</v>
      </c>
      <c r="AG21" s="1">
        <f>'TNSP stacked data'!AH55</f>
        <v>27437.311562249859</v>
      </c>
      <c r="AH21" s="1">
        <f>'TNSP stacked data'!AI55</f>
        <v>26733.389031631043</v>
      </c>
      <c r="AI21" s="26"/>
      <c r="AJ21" s="1">
        <f>'TNSP stacked data'!AK55</f>
        <v>360889.56277000002</v>
      </c>
      <c r="AK21" s="1">
        <f>'TNSP stacked data'!AL55</f>
        <v>392235.36446000001</v>
      </c>
      <c r="AL21" s="1">
        <f>'TNSP stacked data'!AM55</f>
        <v>405633.66619000002</v>
      </c>
      <c r="AM21" s="1">
        <f>'TNSP stacked data'!AN55</f>
        <v>445024.35699</v>
      </c>
      <c r="AN21" s="1">
        <f>'TNSP stacked data'!AO55</f>
        <v>469299.82712999999</v>
      </c>
      <c r="AO21" s="1">
        <f>'TNSP stacked data'!AP55</f>
        <v>547582.43498999998</v>
      </c>
      <c r="AP21" s="1">
        <f>'TNSP stacked data'!AQ55</f>
        <v>588605.8195000001</v>
      </c>
      <c r="AQ21" s="1">
        <f>'TNSP stacked data'!AR55</f>
        <v>636316.80479000008</v>
      </c>
      <c r="AR21" s="1">
        <f>'TNSP stacked data'!AS55</f>
        <v>669750.05898847571</v>
      </c>
      <c r="AS21" s="1">
        <f>'TNSP stacked data'!AT55</f>
        <v>668812.46970120177</v>
      </c>
      <c r="AT21" s="1">
        <f>'TNSP stacked data'!AU55</f>
        <v>664637.7064136843</v>
      </c>
      <c r="AU21" s="1">
        <f>'TNSP stacked data'!AV55</f>
        <v>649129.57541297376</v>
      </c>
      <c r="AV21" s="1">
        <f>'TNSP stacked data'!AW55</f>
        <v>645827.45082037034</v>
      </c>
      <c r="AW21" s="1">
        <f>'TNSP stacked data'!AX55</f>
        <v>588434.80957301159</v>
      </c>
      <c r="AX21" s="1">
        <f>'TNSP stacked data'!AY55</f>
        <v>624398.12636601028</v>
      </c>
      <c r="AY21" s="1">
        <f>'TNSP stacked data'!AZ55</f>
        <v>611816.80953287391</v>
      </c>
      <c r="AZ21" s="26"/>
      <c r="BA21" s="1">
        <f>'TNSP stacked data'!BB55</f>
        <v>23329</v>
      </c>
      <c r="BB21" s="1">
        <f>'TNSP stacked data'!BC55</f>
        <v>30188</v>
      </c>
      <c r="BC21" s="1">
        <f>'TNSP stacked data'!BD55</f>
        <v>35764</v>
      </c>
      <c r="BD21" s="1">
        <f>'TNSP stacked data'!BE55</f>
        <v>49949</v>
      </c>
      <c r="BE21" s="1">
        <f>'TNSP stacked data'!BF55</f>
        <v>52831</v>
      </c>
      <c r="BF21" s="1">
        <f>'TNSP stacked data'!BG55</f>
        <v>62735</v>
      </c>
      <c r="BG21" s="1">
        <f>'TNSP stacked data'!BH55</f>
        <v>62128</v>
      </c>
      <c r="BH21" s="1">
        <f>'TNSP stacked data'!BI55</f>
        <v>68553</v>
      </c>
      <c r="BI21" s="1">
        <f>'TNSP stacked data'!BJ55</f>
        <v>93926.910841052173</v>
      </c>
      <c r="BJ21" s="1">
        <f>'TNSP stacked data'!BK55</f>
        <v>92217.146457825831</v>
      </c>
      <c r="BK21" s="1">
        <f>'TNSP stacked data'!BL55</f>
        <v>86487.27355443858</v>
      </c>
      <c r="BL21" s="1">
        <f>'TNSP stacked data'!BM55</f>
        <v>86827.434286306539</v>
      </c>
      <c r="BM21" s="1">
        <f>'TNSP stacked data'!BN55</f>
        <v>88943.221316326861</v>
      </c>
      <c r="BN21" s="1">
        <f>'TNSP stacked data'!BO55</f>
        <v>164652.17802423291</v>
      </c>
      <c r="BO21" s="1">
        <f>'TNSP stacked data'!BP55</f>
        <v>166014.73772164655</v>
      </c>
      <c r="BP21" s="1">
        <f>'TNSP stacked data'!BQ55</f>
        <v>165416.93890373115</v>
      </c>
    </row>
    <row r="22" spans="1:68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68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68" x14ac:dyDescent="0.35">
      <c r="A24" s="24" t="s">
        <v>62</v>
      </c>
      <c r="B24" s="1">
        <f>B15</f>
        <v>218188.50644</v>
      </c>
      <c r="C24" s="1">
        <f t="shared" ref="C24:I24" si="13">C15</f>
        <v>218504.04961000002</v>
      </c>
      <c r="D24" s="1">
        <f t="shared" si="13"/>
        <v>255817.83108000003</v>
      </c>
      <c r="E24" s="1">
        <f t="shared" si="13"/>
        <v>274698.35412000003</v>
      </c>
      <c r="F24" s="1">
        <f t="shared" si="13"/>
        <v>287358.35591000004</v>
      </c>
      <c r="G24" s="1">
        <f t="shared" si="13"/>
        <v>283642.53805000003</v>
      </c>
      <c r="H24" s="1">
        <f t="shared" si="13"/>
        <v>390077.14689000003</v>
      </c>
      <c r="I24" s="1">
        <f t="shared" si="13"/>
        <v>397538.24843000004</v>
      </c>
      <c r="J24" s="1">
        <f t="shared" ref="J24:K24" si="14">J15</f>
        <v>400240.55791000003</v>
      </c>
      <c r="K24" s="1">
        <f t="shared" si="14"/>
        <v>489179.17700000003</v>
      </c>
      <c r="L24" s="1">
        <f t="shared" ref="L24" si="15">L15</f>
        <v>492938.40286633401</v>
      </c>
      <c r="M24" s="1">
        <f>M15</f>
        <v>492933.9060834953</v>
      </c>
      <c r="N24" s="1">
        <f>N15</f>
        <v>494021.20228186459</v>
      </c>
      <c r="O24" s="1">
        <f>O15</f>
        <v>505841.75445547991</v>
      </c>
      <c r="P24" s="1">
        <f>P15</f>
        <v>460433.52368936158</v>
      </c>
      <c r="Q24" s="1">
        <f>Q15</f>
        <v>469354.66687876685</v>
      </c>
      <c r="S24" s="1">
        <f>S15</f>
        <v>7504.0862399999978</v>
      </c>
      <c r="T24" s="1">
        <f t="shared" ref="T24:Z24" si="16">T15</f>
        <v>9909.4738599999982</v>
      </c>
      <c r="U24" s="1">
        <f t="shared" si="16"/>
        <v>11407.890699999998</v>
      </c>
      <c r="V24" s="1">
        <f t="shared" si="16"/>
        <v>11057.065929999999</v>
      </c>
      <c r="W24" s="1">
        <f t="shared" si="16"/>
        <v>11570.373339999998</v>
      </c>
      <c r="X24" s="1">
        <f t="shared" si="16"/>
        <v>11256.72106</v>
      </c>
      <c r="Y24" s="1">
        <f t="shared" si="16"/>
        <v>11206.504360000001</v>
      </c>
      <c r="Z24" s="1">
        <f t="shared" si="16"/>
        <v>29919.018309999999</v>
      </c>
      <c r="AA24" s="1">
        <f t="shared" ref="AA24:AB24" si="17">AA15</f>
        <v>32695.723540000003</v>
      </c>
      <c r="AB24" s="1">
        <f t="shared" si="17"/>
        <v>31299.745999999999</v>
      </c>
      <c r="AC24" s="1">
        <f t="shared" ref="AC24" si="18">AC15</f>
        <v>30312.959039999998</v>
      </c>
      <c r="AD24" s="1">
        <f>AD15</f>
        <v>29622.477219999997</v>
      </c>
      <c r="AE24" s="1">
        <f>AE15</f>
        <v>28921.776269063997</v>
      </c>
      <c r="AF24" s="1">
        <f>AF15</f>
        <v>28201.098519416639</v>
      </c>
      <c r="AG24" s="1">
        <f>AG15</f>
        <v>27889.364656954065</v>
      </c>
      <c r="AH24" s="1">
        <f>AH15</f>
        <v>27437.311562249859</v>
      </c>
      <c r="AJ24" s="1">
        <f>AJ15</f>
        <v>329431.49356000003</v>
      </c>
      <c r="AK24" s="1">
        <f t="shared" ref="AK24:AQ24" si="19">AK15</f>
        <v>360889.56277000002</v>
      </c>
      <c r="AL24" s="1">
        <f t="shared" si="19"/>
        <v>392235.36446000001</v>
      </c>
      <c r="AM24" s="1">
        <f t="shared" si="19"/>
        <v>405633.66619000002</v>
      </c>
      <c r="AN24" s="1">
        <f t="shared" si="19"/>
        <v>445024.35699</v>
      </c>
      <c r="AO24" s="1">
        <f t="shared" si="19"/>
        <v>469299.82712999999</v>
      </c>
      <c r="AP24" s="1">
        <f t="shared" si="19"/>
        <v>547582.43498999998</v>
      </c>
      <c r="AQ24" s="1">
        <f t="shared" si="19"/>
        <v>588605.8195000001</v>
      </c>
      <c r="AR24" s="1">
        <f t="shared" ref="AR24:AS24" si="20">AR15</f>
        <v>636316.80479000008</v>
      </c>
      <c r="AS24" s="1">
        <f t="shared" si="20"/>
        <v>669750.05900000001</v>
      </c>
      <c r="AT24" s="1">
        <f t="shared" ref="AT24" si="21">AT15</f>
        <v>668812.469701202</v>
      </c>
      <c r="AU24" s="1">
        <f>AU15</f>
        <v>664637.7064136843</v>
      </c>
      <c r="AV24" s="1">
        <f>AV15</f>
        <v>649129.57541297376</v>
      </c>
      <c r="AW24" s="1">
        <f>AW15</f>
        <v>572164.99546269223</v>
      </c>
      <c r="AX24" s="1">
        <f>AX15</f>
        <v>614563.22622848616</v>
      </c>
      <c r="AY24" s="1">
        <f>AY15</f>
        <v>624398.12636601028</v>
      </c>
      <c r="BA24" s="1">
        <f>BA15</f>
        <v>15232</v>
      </c>
      <c r="BB24" s="1">
        <f t="shared" ref="BB24:BH24" si="22">BB15</f>
        <v>23329</v>
      </c>
      <c r="BC24" s="1">
        <f t="shared" si="22"/>
        <v>30188</v>
      </c>
      <c r="BD24" s="1">
        <f t="shared" si="22"/>
        <v>35764</v>
      </c>
      <c r="BE24" s="1">
        <f t="shared" si="22"/>
        <v>49949</v>
      </c>
      <c r="BF24" s="1">
        <f t="shared" si="22"/>
        <v>52831</v>
      </c>
      <c r="BG24" s="1">
        <f t="shared" si="22"/>
        <v>62735</v>
      </c>
      <c r="BH24" s="1">
        <f t="shared" si="22"/>
        <v>62128</v>
      </c>
      <c r="BI24" s="1">
        <f t="shared" ref="BI24:BJ24" si="23">BI15</f>
        <v>68553</v>
      </c>
      <c r="BJ24" s="1">
        <f t="shared" si="23"/>
        <v>93926.910999999993</v>
      </c>
      <c r="BK24" s="1">
        <f t="shared" ref="BK24" si="24">BK15</f>
        <v>92217.146457825904</v>
      </c>
      <c r="BL24" s="1">
        <f>BL15</f>
        <v>86487.273554438594</v>
      </c>
      <c r="BM24" s="1">
        <f>BM15</f>
        <v>86827.434286306525</v>
      </c>
      <c r="BN24" s="1">
        <f>BN15</f>
        <v>162596.4907640045</v>
      </c>
      <c r="BO24" s="1">
        <f>BO15</f>
        <v>158077.97799171731</v>
      </c>
      <c r="BP24" s="1">
        <f>BP15</f>
        <v>166014.73772164652</v>
      </c>
    </row>
    <row r="25" spans="1:68" x14ac:dyDescent="0.3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N25" s="1">
        <f>WACC!O14*N15</f>
        <v>197608.48091274584</v>
      </c>
      <c r="O25" s="1">
        <f>WACC!P14*O15</f>
        <v>202336.70178219199</v>
      </c>
      <c r="P25" s="1">
        <f>WACC!Q14*P15</f>
        <v>184173.40947574464</v>
      </c>
      <c r="Q25" s="1">
        <f>WACC!R14*Q15</f>
        <v>187741.86675150675</v>
      </c>
      <c r="S25" s="1">
        <f>WACC!C14*S24</f>
        <v>3001.6344959999992</v>
      </c>
      <c r="T25" s="1">
        <f>WACC!D14*T24</f>
        <v>3963.7895439999993</v>
      </c>
      <c r="U25" s="1">
        <f>WACC!E14*U24</f>
        <v>4563.1562799999992</v>
      </c>
      <c r="V25" s="1">
        <f>WACC!F14*V24</f>
        <v>4422.8263719999995</v>
      </c>
      <c r="W25" s="1">
        <f>WACC!G14*W24</f>
        <v>4628.1493359999995</v>
      </c>
      <c r="X25" s="1">
        <f>WACC!H14*X24</f>
        <v>4502.6884239999999</v>
      </c>
      <c r="Y25" s="1">
        <f>WACC!I14*Y24</f>
        <v>4482.6017440000005</v>
      </c>
      <c r="Z25" s="1">
        <f>WACC!J14*Z24</f>
        <v>11967.607324000001</v>
      </c>
      <c r="AA25" s="1">
        <f>WACC!K14*AA24</f>
        <v>13078.289416000001</v>
      </c>
      <c r="AB25" s="1">
        <f>WACC!L14*AB24</f>
        <v>12519.8984</v>
      </c>
      <c r="AC25" s="1">
        <f>WACC!M14*AC24</f>
        <v>12125.183616</v>
      </c>
      <c r="AD25" s="1">
        <f>WACC!N14*AD24</f>
        <v>11848.990888</v>
      </c>
      <c r="AE25" s="1">
        <f>WACC!O14*AE24</f>
        <v>11568.710507625599</v>
      </c>
      <c r="AF25" s="1">
        <f>WACC!P14*AF24</f>
        <v>11280.439407766657</v>
      </c>
      <c r="AG25" s="1">
        <f>WACC!Q14*AG24</f>
        <v>11155.745862781627</v>
      </c>
      <c r="AH25" s="1">
        <f>WACC!R14*AH24</f>
        <v>10974.924624899944</v>
      </c>
      <c r="AJ25" s="1">
        <f>WACC!C14*AJ24</f>
        <v>131772.59742400001</v>
      </c>
      <c r="AK25" s="1">
        <f>WACC!D14*AK24</f>
        <v>144355.82510800002</v>
      </c>
      <c r="AL25" s="1">
        <f>WACC!E14*AL24</f>
        <v>156894.14578400002</v>
      </c>
      <c r="AM25" s="1">
        <f>WACC!F14*AM24</f>
        <v>162253.46647600003</v>
      </c>
      <c r="AN25" s="1">
        <f>WACC!G14*AN24</f>
        <v>178009.74279600001</v>
      </c>
      <c r="AO25" s="1">
        <f>WACC!H14*AO24</f>
        <v>187719.93085200002</v>
      </c>
      <c r="AP25" s="1">
        <f>WACC!I14*AP24</f>
        <v>219032.97399600002</v>
      </c>
      <c r="AQ25" s="1">
        <f>WACC!J14*AQ24</f>
        <v>235442.32780000006</v>
      </c>
      <c r="AR25" s="1">
        <f>WACC!K14*AR24</f>
        <v>254526.72191600004</v>
      </c>
      <c r="AS25" s="1">
        <f>WACC!L14*AS24</f>
        <v>267900.02360000001</v>
      </c>
      <c r="AT25" s="1">
        <f>WACC!M14*AT24</f>
        <v>267524.98788048082</v>
      </c>
      <c r="AU25" s="1">
        <f>WACC!N14*AU24</f>
        <v>265855.08256547374</v>
      </c>
      <c r="AV25" s="1">
        <f>WACC!O14*AV24</f>
        <v>259651.83016518952</v>
      </c>
      <c r="AW25" s="1">
        <f>WACC!P14*AW24</f>
        <v>228865.9981850769</v>
      </c>
      <c r="AX25" s="1">
        <f>WACC!Q14*AX24</f>
        <v>245825.29049139447</v>
      </c>
      <c r="AY25" s="1">
        <f>WACC!R14*AY24</f>
        <v>249759.25054640413</v>
      </c>
      <c r="BA25" s="1">
        <f>WACC!C14*BA24</f>
        <v>6092.8</v>
      </c>
      <c r="BB25" s="1">
        <f>WACC!D14*BB24</f>
        <v>9331.6</v>
      </c>
      <c r="BC25" s="1">
        <f>WACC!E14*BC24</f>
        <v>12075.2</v>
      </c>
      <c r="BD25" s="1">
        <f>WACC!F14*BD24</f>
        <v>14305.6</v>
      </c>
      <c r="BE25" s="1">
        <f>WACC!G14*BE24</f>
        <v>19979.600000000002</v>
      </c>
      <c r="BF25" s="1">
        <f>WACC!H14*BF24</f>
        <v>21132.400000000001</v>
      </c>
      <c r="BG25" s="1">
        <f>WACC!I14*BG24</f>
        <v>25094</v>
      </c>
      <c r="BH25" s="1">
        <f>WACC!J14*BH24</f>
        <v>24851.200000000001</v>
      </c>
      <c r="BI25" s="1">
        <f>WACC!K14*BI24</f>
        <v>27421.200000000001</v>
      </c>
      <c r="BJ25" s="1">
        <f>WACC!L14*BJ24</f>
        <v>37570.7644</v>
      </c>
      <c r="BK25" s="1">
        <f>WACC!M14*BK24</f>
        <v>36886.858583130364</v>
      </c>
      <c r="BL25" s="1">
        <f>WACC!N14*BL24</f>
        <v>34594.909421775439</v>
      </c>
      <c r="BM25" s="1">
        <f>WACC!O14*BM24</f>
        <v>34730.97371452261</v>
      </c>
      <c r="BN25" s="1">
        <f>WACC!P14*BN24</f>
        <v>65038.596305601801</v>
      </c>
      <c r="BO25" s="1">
        <f>WACC!Q14*BO24</f>
        <v>63231.19119668693</v>
      </c>
      <c r="BP25" s="1">
        <f>WACC!R14*BP24</f>
        <v>66405.89508865861</v>
      </c>
    </row>
    <row r="26" spans="1:68" x14ac:dyDescent="0.3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N26" s="1">
        <f>WACC!O15*N24</f>
        <v>296412.72136911872</v>
      </c>
      <c r="O26" s="1">
        <f>WACC!P15*O24</f>
        <v>303505.05267328792</v>
      </c>
      <c r="P26" s="1">
        <f>WACC!Q15*P24</f>
        <v>276260.11421361694</v>
      </c>
      <c r="Q26" s="1">
        <f>WACC!R15*Q24</f>
        <v>281612.8001272601</v>
      </c>
      <c r="S26" s="1">
        <f>WACC!C15*S24</f>
        <v>4502.4517439999981</v>
      </c>
      <c r="T26" s="1">
        <f>WACC!D15*T24</f>
        <v>5945.6843159999989</v>
      </c>
      <c r="U26" s="1">
        <f>WACC!E15*U24</f>
        <v>6844.7344199999989</v>
      </c>
      <c r="V26" s="1">
        <f>WACC!F15*V24</f>
        <v>6634.2395579999993</v>
      </c>
      <c r="W26" s="1">
        <f>WACC!G15*W24</f>
        <v>6942.2240039999988</v>
      </c>
      <c r="X26" s="1">
        <f>WACC!H15*X24</f>
        <v>6754.0326359999999</v>
      </c>
      <c r="Y26" s="1">
        <f>WACC!I15*Y24</f>
        <v>6723.9026160000003</v>
      </c>
      <c r="Z26" s="1">
        <f>WACC!J15*Z24</f>
        <v>17951.410985999999</v>
      </c>
      <c r="AA26" s="1">
        <f>WACC!K15*AA24</f>
        <v>19617.434123999999</v>
      </c>
      <c r="AB26" s="1">
        <f>WACC!L15*AB24</f>
        <v>18779.847599999997</v>
      </c>
      <c r="AC26" s="1">
        <f>WACC!M15*AC24</f>
        <v>18187.775423999999</v>
      </c>
      <c r="AD26" s="1">
        <f>WACC!N15*AD24</f>
        <v>17773.486331999997</v>
      </c>
      <c r="AE26" s="1">
        <f>WACC!O15*AE24</f>
        <v>17353.065761438396</v>
      </c>
      <c r="AF26" s="1">
        <f>WACC!P15*AF24</f>
        <v>16920.659111649984</v>
      </c>
      <c r="AG26" s="1">
        <f>WACC!Q15*AG24</f>
        <v>16733.618794172438</v>
      </c>
      <c r="AH26" s="1">
        <f>WACC!R15*AH24</f>
        <v>16462.386937349915</v>
      </c>
      <c r="AJ26" s="1">
        <f>WACC!C15*AJ24</f>
        <v>197658.89613600002</v>
      </c>
      <c r="AK26" s="1">
        <f>WACC!D15*AK24</f>
        <v>216533.737662</v>
      </c>
      <c r="AL26" s="1">
        <f>WACC!E15*AL24</f>
        <v>235341.21867599999</v>
      </c>
      <c r="AM26" s="1">
        <f>WACC!F15*AM24</f>
        <v>243380.19971399999</v>
      </c>
      <c r="AN26" s="1">
        <f>WACC!G15*AN24</f>
        <v>267014.61419399997</v>
      </c>
      <c r="AO26" s="1">
        <f>WACC!H15*AO24</f>
        <v>281579.89627799997</v>
      </c>
      <c r="AP26" s="1">
        <f>WACC!I15*AP24</f>
        <v>328549.46099399996</v>
      </c>
      <c r="AQ26" s="1">
        <f>WACC!J15*AQ24</f>
        <v>353163.49170000007</v>
      </c>
      <c r="AR26" s="1">
        <f>WACC!K15*AR24</f>
        <v>381790.08287400001</v>
      </c>
      <c r="AS26" s="1">
        <f>WACC!L15*AS24</f>
        <v>401850.03539999999</v>
      </c>
      <c r="AT26" s="1">
        <f>WACC!M15*AT24</f>
        <v>401287.48182072118</v>
      </c>
      <c r="AU26" s="1">
        <f>WACC!N15*AU24</f>
        <v>398782.62384821055</v>
      </c>
      <c r="AV26" s="1">
        <f>WACC!O15*AV24</f>
        <v>389477.74524778425</v>
      </c>
      <c r="AW26" s="1">
        <f>WACC!P15*AW24</f>
        <v>343298.9972776153</v>
      </c>
      <c r="AX26" s="1">
        <f>WACC!Q15*AX24</f>
        <v>368737.9357370917</v>
      </c>
      <c r="AY26" s="1">
        <f>WACC!R15*AY24</f>
        <v>374638.87581960618</v>
      </c>
      <c r="BA26" s="1">
        <f>WACC!C15*BA24</f>
        <v>9139.1999999999989</v>
      </c>
      <c r="BB26" s="1">
        <f>WACC!D15*BB24</f>
        <v>13997.4</v>
      </c>
      <c r="BC26" s="1">
        <f>WACC!E15*BC24</f>
        <v>18112.8</v>
      </c>
      <c r="BD26" s="1">
        <f>WACC!F15*BD24</f>
        <v>21458.399999999998</v>
      </c>
      <c r="BE26" s="1">
        <f>WACC!G15*BE24</f>
        <v>29969.399999999998</v>
      </c>
      <c r="BF26" s="1">
        <f>WACC!H15*BF24</f>
        <v>31698.6</v>
      </c>
      <c r="BG26" s="1">
        <f>WACC!I15*BG24</f>
        <v>37641</v>
      </c>
      <c r="BH26" s="1">
        <f>WACC!J15*BH24</f>
        <v>37276.799999999996</v>
      </c>
      <c r="BI26" s="1">
        <f>WACC!K15*BI24</f>
        <v>41131.799999999996</v>
      </c>
      <c r="BJ26" s="1">
        <f>WACC!L15*BJ24</f>
        <v>56356.146599999993</v>
      </c>
      <c r="BK26" s="1">
        <f>WACC!M15*BK24</f>
        <v>55330.287874695539</v>
      </c>
      <c r="BL26" s="1">
        <f>WACC!N15*BL24</f>
        <v>51892.364132663155</v>
      </c>
      <c r="BM26" s="1">
        <f>WACC!O15*BM24</f>
        <v>52096.460571783915</v>
      </c>
      <c r="BN26" s="1">
        <f>WACC!P15*BN24</f>
        <v>97557.89445840269</v>
      </c>
      <c r="BO26" s="1">
        <f>WACC!Q15*BO24</f>
        <v>94846.786795030392</v>
      </c>
      <c r="BP26" s="1">
        <f>WACC!R15*BP24</f>
        <v>99608.842632987915</v>
      </c>
    </row>
    <row r="27" spans="1:68" x14ac:dyDescent="0.3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N27" s="1">
        <f>(WACC!O3+WACC!O9*WACC!O16)*N25</f>
        <v>13835.090647685505</v>
      </c>
      <c r="O27" s="1">
        <f>(WACC!P3+WACC!P9*WACC!P16)*O25</f>
        <v>14701.188594698398</v>
      </c>
      <c r="P27" s="1">
        <f>(WACC!Q3+WACC!Q9*WACC!Q16)*P25</f>
        <v>10904.32965160152</v>
      </c>
      <c r="Q27" s="1">
        <f>(WACC!R3+WACC!R9*WACC!R16)*Q25</f>
        <v>8852.5041045765065</v>
      </c>
      <c r="S27" s="1">
        <f>(WACC!C3+WACC!C9*WACC!C16)*S25</f>
        <v>299.47045154842903</v>
      </c>
      <c r="T27" s="1">
        <f>(WACC!D3+WACC!D9*WACC!D16)*T25</f>
        <v>394.07691907785619</v>
      </c>
      <c r="U27" s="1">
        <f>(WACC!E3+WACC!E9*WACC!E16)*U25</f>
        <v>472.2355886096928</v>
      </c>
      <c r="V27" s="1">
        <f>(WACC!F3+WACC!F9*WACC!F16)*V25</f>
        <v>473.96900236473641</v>
      </c>
      <c r="W27" s="1">
        <f>(WACC!G3+WACC!G9*WACC!G16)*W25</f>
        <v>442.92015098284594</v>
      </c>
      <c r="X27" s="1">
        <f>(WACC!H3+WACC!H9*WACC!H16)*X25</f>
        <v>454.25266930277309</v>
      </c>
      <c r="Y27" s="1">
        <f>(WACC!I3+WACC!I9*WACC!I16)*Y25</f>
        <v>442.7913830976006</v>
      </c>
      <c r="Z27" s="1">
        <f>(WACC!J3+WACC!J9*WACC!J16)*Z25</f>
        <v>1032.0256583494383</v>
      </c>
      <c r="AA27" s="1">
        <f>(WACC!K3+WACC!K9*WACC!K16)*AA25</f>
        <v>1024.3225940452542</v>
      </c>
      <c r="AB27" s="1">
        <f>(WACC!L3+WACC!L9*WACC!L16)*AB25</f>
        <v>1072.5266902278775</v>
      </c>
      <c r="AC27" s="1">
        <f>(WACC!M3+WACC!M9*WACC!M16)*AC25</f>
        <v>915.70315800876119</v>
      </c>
      <c r="AD27" s="1">
        <f>(WACC!N3+WACC!N9*WACC!N16)*AD25</f>
        <v>852.37158635306332</v>
      </c>
      <c r="AE27" s="1">
        <f>(WACC!O3+WACC!O9*WACC!O16)*AE25</f>
        <v>809.95591793706456</v>
      </c>
      <c r="AF27" s="1">
        <f>(WACC!P3+WACC!P9*WACC!P16)*AF25</f>
        <v>819.60349113114296</v>
      </c>
      <c r="AG27" s="1">
        <f>(WACC!Q3+WACC!Q9*WACC!Q16)*AG25</f>
        <v>660.49670657414447</v>
      </c>
      <c r="AH27" s="1">
        <f>(WACC!R3+WACC!R9*WACC!R16)*AH25</f>
        <v>517.49546848779698</v>
      </c>
      <c r="AJ27" s="1">
        <f>(WACC!C3+WACC!C9*WACC!C16)*AJ25</f>
        <v>13146.836933298175</v>
      </c>
      <c r="AK27" s="1">
        <f>(WACC!D3+WACC!D9*WACC!D16)*AK25</f>
        <v>14351.745514746857</v>
      </c>
      <c r="AL27" s="1">
        <f>(WACC!E3+WACC!E9*WACC!E16)*AL25</f>
        <v>16236.787595563617</v>
      </c>
      <c r="AM27" s="1">
        <f>(WACC!F3+WACC!F9*WACC!F16)*AM25</f>
        <v>17387.775862671813</v>
      </c>
      <c r="AN27" s="1">
        <f>(WACC!G3+WACC!G9*WACC!G16)*AN25</f>
        <v>17035.773142049256</v>
      </c>
      <c r="AO27" s="1">
        <f>(WACC!H3+WACC!H9*WACC!H16)*AO25</f>
        <v>18938.081350763478</v>
      </c>
      <c r="AP27" s="1">
        <f>(WACC!I3+WACC!I9*WACC!I16)*AP25</f>
        <v>21636.076332118078</v>
      </c>
      <c r="AQ27" s="1">
        <f>(WACC!J3+WACC!J9*WACC!J16)*AQ25</f>
        <v>20303.350266501384</v>
      </c>
      <c r="AR27" s="1">
        <f>(WACC!K3+WACC!K9*WACC!K16)*AR25</f>
        <v>19935.1355329291</v>
      </c>
      <c r="AS27" s="1">
        <f>(WACC!L3+WACC!L9*WACC!L16)*AS25</f>
        <v>22949.860809068407</v>
      </c>
      <c r="AT27" s="1">
        <f>(WACC!M3+WACC!M9*WACC!M16)*AT25</f>
        <v>20203.692084724622</v>
      </c>
      <c r="AU27" s="1">
        <f>(WACC!N3+WACC!N9*WACC!N16)*AU25</f>
        <v>19124.609058131085</v>
      </c>
      <c r="AV27" s="1">
        <f>(WACC!O3+WACC!O9*WACC!O16)*AV25</f>
        <v>18178.909076068572</v>
      </c>
      <c r="AW27" s="1">
        <f>(WACC!P3+WACC!P9*WACC!P16)*AW25</f>
        <v>16628.7291064702</v>
      </c>
      <c r="AX27" s="1">
        <f>(WACC!Q3+WACC!Q9*WACC!Q16)*AX25</f>
        <v>14554.544067187373</v>
      </c>
      <c r="AY27" s="1">
        <f>(WACC!R3+WACC!R9*WACC!R16)*AY25</f>
        <v>11776.78068762598</v>
      </c>
      <c r="BA27" s="1">
        <f>(WACC!C3+WACC!C9*WACC!C16)*BA25</f>
        <v>607.87333355402279</v>
      </c>
      <c r="BB27" s="1">
        <f>(WACC!D3+WACC!D9*WACC!D16)*BB25</f>
        <v>927.74052134865906</v>
      </c>
      <c r="BC27" s="1">
        <f>(WACC!E3+WACC!E9*WACC!E16)*BC25</f>
        <v>1249.648013278161</v>
      </c>
      <c r="BD27" s="1">
        <f>(WACC!F3+WACC!F9*WACC!F16)*BD25</f>
        <v>1533.0493195831414</v>
      </c>
      <c r="BE27" s="1">
        <f>(WACC!G3+WACC!G9*WACC!G16)*BE25</f>
        <v>1912.0747422176248</v>
      </c>
      <c r="BF27" s="1">
        <f>(WACC!H3+WACC!H9*WACC!H16)*BF25</f>
        <v>2131.9372350099616</v>
      </c>
      <c r="BG27" s="1">
        <f>(WACC!I3+WACC!I9*WACC!I16)*BG25</f>
        <v>2478.7852238544056</v>
      </c>
      <c r="BH27" s="1">
        <f>(WACC!J3+WACC!J9*WACC!J16)*BH25</f>
        <v>2143.0412401099234</v>
      </c>
      <c r="BI27" s="1">
        <f>(WACC!K3+WACC!K9*WACC!K16)*BI25</f>
        <v>2147.69331235862</v>
      </c>
      <c r="BJ27" s="1">
        <f>(WACC!L3+WACC!L9*WACC!L16)*BJ25</f>
        <v>3218.5283221837776</v>
      </c>
      <c r="BK27" s="1">
        <f>(WACC!M3+WACC!M9*WACC!M16)*BK25</f>
        <v>2785.7238259900223</v>
      </c>
      <c r="BL27" s="1">
        <f>(WACC!N3+WACC!N9*WACC!N16)*BL25</f>
        <v>2488.6269305382611</v>
      </c>
      <c r="BM27" s="1">
        <f>(WACC!O3+WACC!O9*WACC!O16)*BM25</f>
        <v>2431.6070211327151</v>
      </c>
      <c r="BN27" s="1">
        <f>(WACC!P3+WACC!P9*WACC!P16)*BN25</f>
        <v>4725.5127804364483</v>
      </c>
      <c r="BO27" s="1">
        <f>(WACC!Q3+WACC!Q9*WACC!Q16)*BO25</f>
        <v>3743.7204156386297</v>
      </c>
      <c r="BP27" s="1">
        <f>(WACC!R3+WACC!R9*WACC!R16)*BP25</f>
        <v>3131.2059958288942</v>
      </c>
    </row>
    <row r="28" spans="1:68" x14ac:dyDescent="0.3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N28" s="1">
        <f>WACC!O7*N26</f>
        <v>13609.387966373606</v>
      </c>
      <c r="O28" s="1">
        <f>WACC!P7*O26</f>
        <v>12790.377343179493</v>
      </c>
      <c r="P28" s="1">
        <f>WACC!Q7*P26</f>
        <v>11552.190536394395</v>
      </c>
      <c r="Q28" s="1">
        <f>WACC!R7*Q26</f>
        <v>8207.8678679297554</v>
      </c>
      <c r="S28" s="1">
        <f>WACC!C7*S26</f>
        <v>309.9281234117845</v>
      </c>
      <c r="T28" s="1">
        <f>WACC!D7*T26</f>
        <v>392.20252546497886</v>
      </c>
      <c r="U28" s="1">
        <f>WACC!E7*U26</f>
        <v>482.35549241535512</v>
      </c>
      <c r="V28" s="1">
        <f>WACC!F7*V26</f>
        <v>570.07866010248779</v>
      </c>
      <c r="W28" s="1">
        <f>WACC!G7*W26</f>
        <v>578.42199044546601</v>
      </c>
      <c r="X28" s="1">
        <f>WACC!H7*X26</f>
        <v>630.35280144126045</v>
      </c>
      <c r="Y28" s="1">
        <f>WACC!I7*Y26</f>
        <v>634.09932414054174</v>
      </c>
      <c r="Z28" s="1">
        <f>WACC!J7*Z26</f>
        <v>1369.0809091330148</v>
      </c>
      <c r="AA28" s="1">
        <f>WACC!K7*AA26</f>
        <v>1195.2392154164068</v>
      </c>
      <c r="AB28" s="1">
        <f>WACC!L7*AB26</f>
        <v>1111.9423921518849</v>
      </c>
      <c r="AC28" s="1">
        <f>WACC!M7*AC26</f>
        <v>859.05180291911415</v>
      </c>
      <c r="AD28" s="1">
        <f>WACC!N7*AD26</f>
        <v>883.18671722469821</v>
      </c>
      <c r="AE28" s="1">
        <f>WACC!O7*AE26</f>
        <v>796.74247199166928</v>
      </c>
      <c r="AF28" s="1">
        <f>WACC!P7*AF26</f>
        <v>713.07417463748629</v>
      </c>
      <c r="AG28" s="1">
        <f>WACC!Q7*AG26</f>
        <v>699.73891534770792</v>
      </c>
      <c r="AH28" s="1">
        <f>WACC!R7*AH26</f>
        <v>479.81163040685658</v>
      </c>
      <c r="AJ28" s="1">
        <f>WACC!C7*AJ26</f>
        <v>13605.931665277905</v>
      </c>
      <c r="AK28" s="1">
        <f>WACC!D7*AK26</f>
        <v>14283.482648224679</v>
      </c>
      <c r="AL28" s="1">
        <f>WACC!E7*AL26</f>
        <v>16584.738348415241</v>
      </c>
      <c r="AM28" s="1">
        <f>WACC!F7*AM26</f>
        <v>20913.603878099966</v>
      </c>
      <c r="AN28" s="1">
        <f>WACC!G7*AN26</f>
        <v>22247.499436942926</v>
      </c>
      <c r="AO28" s="1">
        <f>WACC!H7*AO26</f>
        <v>26279.807340921594</v>
      </c>
      <c r="AP28" s="1">
        <f>WACC!I7*AP26</f>
        <v>30983.939396637248</v>
      </c>
      <c r="AQ28" s="1">
        <f>WACC!J7*AQ26</f>
        <v>26934.339293234763</v>
      </c>
      <c r="AR28" s="1">
        <f>WACC!K7*AR26</f>
        <v>23261.476308454083</v>
      </c>
      <c r="AS28" s="1">
        <f>WACC!L7*AS26</f>
        <v>23793.275598732533</v>
      </c>
      <c r="AT28" s="1">
        <f>WACC!M7*AT26</f>
        <v>18953.760243381472</v>
      </c>
      <c r="AU28" s="1">
        <f>WACC!N7*AU26</f>
        <v>19816.00626145252</v>
      </c>
      <c r="AV28" s="1">
        <f>WACC!O7*AV26</f>
        <v>17882.342278909186</v>
      </c>
      <c r="AW28" s="1">
        <f>WACC!P7*AW26</f>
        <v>14467.382595579116</v>
      </c>
      <c r="AX28" s="1">
        <f>WACC!Q7*AX26</f>
        <v>15419.275792877637</v>
      </c>
      <c r="AY28" s="1">
        <f>WACC!R7*AY26</f>
        <v>10919.199658280777</v>
      </c>
      <c r="BA28" s="1">
        <f>WACC!C7*BA26</f>
        <v>629.1006026349055</v>
      </c>
      <c r="BB28" s="1">
        <f>WACC!D7*BB26</f>
        <v>923.32780184280068</v>
      </c>
      <c r="BC28" s="1">
        <f>WACC!E7*BC26</f>
        <v>1276.4276927227872</v>
      </c>
      <c r="BD28" s="1">
        <f>WACC!F7*BD26</f>
        <v>1843.9153143319795</v>
      </c>
      <c r="BE28" s="1">
        <f>WACC!G7*BE26</f>
        <v>2497.0326498350123</v>
      </c>
      <c r="BF28" s="1">
        <f>WACC!H7*BF26</f>
        <v>2958.4253421078579</v>
      </c>
      <c r="BG28" s="1">
        <f>WACC!I7*BG26</f>
        <v>3549.7439542295315</v>
      </c>
      <c r="BH28" s="1">
        <f>WACC!J7*BH26</f>
        <v>2842.9495193091425</v>
      </c>
      <c r="BI28" s="1">
        <f>WACC!K7*BI26</f>
        <v>2506.0535465501712</v>
      </c>
      <c r="BJ28" s="1">
        <f>WACC!L7*BJ26</f>
        <v>3336.8102765043905</v>
      </c>
      <c r="BK28" s="1">
        <f>WACC!M7*BK26</f>
        <v>2613.3808256764414</v>
      </c>
      <c r="BL28" s="1">
        <f>WACC!N7*BL26</f>
        <v>2578.5963356463371</v>
      </c>
      <c r="BM28" s="1">
        <f>WACC!O7*BM26</f>
        <v>2391.9383092650191</v>
      </c>
      <c r="BN28" s="1">
        <f>WACC!P7*BN26</f>
        <v>4111.3064574653499</v>
      </c>
      <c r="BO28" s="1">
        <f>WACC!Q7*BO26</f>
        <v>3966.1467452146594</v>
      </c>
      <c r="BP28" s="1">
        <f>WACC!R7*BP26</f>
        <v>2903.192676041403</v>
      </c>
    </row>
    <row r="29" spans="1:68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</row>
    <row r="30" spans="1:68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9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</row>
    <row r="31" spans="1:68" x14ac:dyDescent="0.3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N31" s="1">
        <f>N15*WACC!O21</f>
        <v>27444.47861405911</v>
      </c>
      <c r="O31" s="1">
        <f>O15*WACC!P21</f>
        <v>27491.565937877887</v>
      </c>
      <c r="P31" s="1">
        <f>P15*WACC!Q21</f>
        <v>22456.520187995917</v>
      </c>
      <c r="Q31" s="1">
        <f>Q15*WACC!R21</f>
        <v>17060.371972506262</v>
      </c>
      <c r="S31" s="1">
        <f>S15*WACC!C21</f>
        <v>609.39857496021352</v>
      </c>
      <c r="T31" s="1">
        <f>T15*WACC!D21</f>
        <v>786.27944454283499</v>
      </c>
      <c r="U31" s="1">
        <f>U15*WACC!E21</f>
        <v>954.59108102504797</v>
      </c>
      <c r="V31" s="1">
        <f>V15*WACC!F21</f>
        <v>1044.0476624672242</v>
      </c>
      <c r="W31" s="1">
        <f>W15*WACC!G21</f>
        <v>1021.3421414283119</v>
      </c>
      <c r="X31" s="1">
        <f>X15*WACC!H21</f>
        <v>1084.6054707440335</v>
      </c>
      <c r="Y31" s="1">
        <f>Y15*WACC!I21</f>
        <v>1076.8907072381423</v>
      </c>
      <c r="Z31" s="1">
        <f>Z15*WACC!J21</f>
        <v>2401.1065674824531</v>
      </c>
      <c r="AA31" s="1">
        <f>AA15*WACC!K21</f>
        <v>2219.5618094616607</v>
      </c>
      <c r="AB31" s="1">
        <f>AB15*WACC!L21</f>
        <v>2184.4690823797623</v>
      </c>
      <c r="AC31" s="1">
        <f>AC15*WACC!M21</f>
        <v>1774.7549609278751</v>
      </c>
      <c r="AD31" s="1">
        <f>AD15*WACC!N21</f>
        <v>1735.5583035777615</v>
      </c>
      <c r="AE31" s="1">
        <f>AE15*WACC!O21</f>
        <v>1606.6983899287338</v>
      </c>
      <c r="AF31" s="1">
        <f>AF15*WACC!P21</f>
        <v>1532.6776657686291</v>
      </c>
      <c r="AG31" s="1">
        <f>AG15*WACC!Q21</f>
        <v>1360.2356219218525</v>
      </c>
      <c r="AH31" s="1">
        <f>AH15*WACC!R21</f>
        <v>997.30709889465368</v>
      </c>
      <c r="AJ31" s="1">
        <f>AJ15*WACC!C21</f>
        <v>26752.76859857608</v>
      </c>
      <c r="AK31" s="1">
        <f>AK15*WACC!D21</f>
        <v>28635.228162971533</v>
      </c>
      <c r="AL31" s="1">
        <f>AL15*WACC!E21</f>
        <v>32821.525943978857</v>
      </c>
      <c r="AM31" s="1">
        <f>AM15*WACC!F21</f>
        <v>38301.379740771779</v>
      </c>
      <c r="AN31" s="1">
        <f>AN15*WACC!G21</f>
        <v>39283.27257899219</v>
      </c>
      <c r="AO31" s="1">
        <f>AO15*WACC!H21</f>
        <v>45217.888691685075</v>
      </c>
      <c r="AP31" s="1">
        <f>AP15*WACC!I21</f>
        <v>52620.01572875533</v>
      </c>
      <c r="AQ31" s="1">
        <f>AQ15*WACC!J21</f>
        <v>47237.689559736151</v>
      </c>
      <c r="AR31" s="1">
        <f>AR15*WACC!K21</f>
        <v>43196.611841383179</v>
      </c>
      <c r="AS31" s="1">
        <f>AS15*WACC!L21</f>
        <v>46743.136407800936</v>
      </c>
      <c r="AT31" s="1">
        <f>AT15*WACC!M21</f>
        <v>39157.45232810609</v>
      </c>
      <c r="AU31" s="1">
        <f>AU15*WACC!N21</f>
        <v>38940.615319583609</v>
      </c>
      <c r="AV31" s="1">
        <f>AV15*WACC!O21</f>
        <v>36061.25135497775</v>
      </c>
      <c r="AW31" s="1">
        <f>AW15*WACC!P21</f>
        <v>31096.111702049315</v>
      </c>
      <c r="AX31" s="1">
        <f>AX15*WACC!Q21</f>
        <v>29973.819860065014</v>
      </c>
      <c r="AY31" s="1">
        <f>AY15*WACC!R21</f>
        <v>22695.980345906759</v>
      </c>
      <c r="BA31" s="1">
        <f>BA15*WACC!C21</f>
        <v>1236.9739361889283</v>
      </c>
      <c r="BB31" s="1">
        <f>BB15*WACC!D21</f>
        <v>1851.0683231914595</v>
      </c>
      <c r="BC31" s="1">
        <f>BC15*WACC!E21</f>
        <v>2526.0757060009482</v>
      </c>
      <c r="BD31" s="1">
        <f>BD15*WACC!F21</f>
        <v>3376.9646339151209</v>
      </c>
      <c r="BE31" s="1">
        <f>BE15*WACC!G21</f>
        <v>4409.1073920526369</v>
      </c>
      <c r="BF31" s="1">
        <f>BF15*WACC!H21</f>
        <v>5090.3625771178195</v>
      </c>
      <c r="BG31" s="1">
        <f>BG15*WACC!I21</f>
        <v>6028.529178083937</v>
      </c>
      <c r="BH31" s="1">
        <f>BH15*WACC!J21</f>
        <v>4985.9907594190663</v>
      </c>
      <c r="BI31" s="1">
        <f>BI15*WACC!K21</f>
        <v>4653.7468589087912</v>
      </c>
      <c r="BJ31" s="1">
        <f>BJ15*WACC!L21</f>
        <v>6555.3385986881676</v>
      </c>
      <c r="BK31" s="1">
        <f>BK15*WACC!M21</f>
        <v>5399.1046516664628</v>
      </c>
      <c r="BL31" s="1">
        <f>BL15*WACC!N21</f>
        <v>5067.2232661845983</v>
      </c>
      <c r="BM31" s="1">
        <f>BM15*WACC!O21</f>
        <v>4823.5453303977338</v>
      </c>
      <c r="BN31" s="1">
        <f>BN15*WACC!P21</f>
        <v>8836.8192379017983</v>
      </c>
      <c r="BO31" s="1">
        <f>BO15*WACC!Q21</f>
        <v>7709.8671608532895</v>
      </c>
      <c r="BP31" s="1">
        <f>BP15*WACC!R21</f>
        <v>6034.3986718702981</v>
      </c>
    </row>
    <row r="32" spans="1:68" x14ac:dyDescent="0.35">
      <c r="A32" s="24" t="s">
        <v>45</v>
      </c>
      <c r="B32" s="1">
        <f>B18</f>
        <v>-4814.8406599999998</v>
      </c>
      <c r="C32" s="1">
        <f t="shared" ref="C32:I32" si="25">C18</f>
        <v>-2319.6448600000003</v>
      </c>
      <c r="D32" s="1">
        <f t="shared" si="25"/>
        <v>-5577.4769600000009</v>
      </c>
      <c r="E32" s="1">
        <f t="shared" si="25"/>
        <v>-96.270000000000437</v>
      </c>
      <c r="F32" s="1">
        <f t="shared" si="25"/>
        <v>-5286.8178599999992</v>
      </c>
      <c r="G32" s="1">
        <f t="shared" si="25"/>
        <v>-4638.3911599999992</v>
      </c>
      <c r="H32" s="1">
        <f t="shared" si="25"/>
        <v>-10862.898459999999</v>
      </c>
      <c r="I32" s="1">
        <f t="shared" si="25"/>
        <v>-7460.6400799999974</v>
      </c>
      <c r="J32" s="1">
        <f t="shared" ref="J32:K32" si="26">J18</f>
        <v>-6707.5218364067623</v>
      </c>
      <c r="K32" s="1">
        <f t="shared" si="26"/>
        <v>-2887.1246508707627</v>
      </c>
      <c r="L32" s="1">
        <f t="shared" ref="L32" si="27">L18</f>
        <v>-3453.3999628387737</v>
      </c>
      <c r="M32" s="1">
        <f>M18</f>
        <v>-5043.8267116306815</v>
      </c>
      <c r="N32" s="1">
        <f>N18</f>
        <v>-3425.7617463846673</v>
      </c>
      <c r="O32" s="1">
        <f>O18</f>
        <v>-4514.8901049175875</v>
      </c>
      <c r="P32" s="1">
        <f>P18</f>
        <v>-6982.1758337744868</v>
      </c>
      <c r="Q32" s="1">
        <f>Q18</f>
        <v>-11539.278558017329</v>
      </c>
      <c r="S32" s="1">
        <f t="shared" ref="S32:Z32" si="28">S18</f>
        <v>-357.45054999999991</v>
      </c>
      <c r="T32" s="1">
        <f t="shared" si="28"/>
        <v>-383.19080999999983</v>
      </c>
      <c r="U32" s="1">
        <f t="shared" si="28"/>
        <v>-377.70976999999988</v>
      </c>
      <c r="V32" s="1">
        <f t="shared" si="28"/>
        <v>-224.81734000000006</v>
      </c>
      <c r="W32" s="1">
        <f t="shared" si="28"/>
        <v>-433.83284999999995</v>
      </c>
      <c r="X32" s="1">
        <f t="shared" si="28"/>
        <v>-413.54223999999982</v>
      </c>
      <c r="Y32" s="1">
        <f t="shared" si="28"/>
        <v>-536.86880000000019</v>
      </c>
      <c r="Z32" s="1">
        <f t="shared" si="28"/>
        <v>-343.56722000000002</v>
      </c>
      <c r="AA32" s="1">
        <f t="shared" ref="AA32:AB32" si="29">AA18</f>
        <v>-444.03628999999921</v>
      </c>
      <c r="AB32" s="1">
        <f t="shared" si="29"/>
        <v>-986.78696000000048</v>
      </c>
      <c r="AC32" s="1">
        <f t="shared" ref="AC32:AE32" si="30">AC18</f>
        <v>-690.48181999999997</v>
      </c>
      <c r="AD32" s="1">
        <f t="shared" si="30"/>
        <v>-700.7009509359998</v>
      </c>
      <c r="AE32" s="1">
        <f t="shared" si="30"/>
        <v>-720.67774964735838</v>
      </c>
      <c r="AF32" s="1">
        <f t="shared" ref="AF32:AG32" si="31">AF18</f>
        <v>-311.7338624625728</v>
      </c>
      <c r="AG32" s="1">
        <f t="shared" si="31"/>
        <v>-452.05309470420673</v>
      </c>
      <c r="AH32" s="1">
        <f t="shared" ref="AH32" si="32">AH18</f>
        <v>-703.92253061881911</v>
      </c>
      <c r="AJ32" s="1">
        <f t="shared" ref="AJ32:AQ32" si="33">AJ18</f>
        <v>-14628.708790000001</v>
      </c>
      <c r="AK32" s="1">
        <f t="shared" si="33"/>
        <v>-10612.16433</v>
      </c>
      <c r="AL32" s="1">
        <f t="shared" si="33"/>
        <v>-11713.813269999999</v>
      </c>
      <c r="AM32" s="1">
        <f t="shared" si="33"/>
        <v>-5504.9126599999981</v>
      </c>
      <c r="AN32" s="1">
        <f t="shared" si="33"/>
        <v>-11460.34929</v>
      </c>
      <c r="AO32" s="1">
        <f t="shared" si="33"/>
        <v>-11275.0666</v>
      </c>
      <c r="AP32" s="1">
        <f t="shared" si="33"/>
        <v>-19061.232739999999</v>
      </c>
      <c r="AQ32" s="1">
        <f t="shared" si="33"/>
        <v>-17378.792699999998</v>
      </c>
      <c r="AR32" s="1">
        <f t="shared" ref="AR32:AS32" si="34">AR18</f>
        <v>-16929.006294620769</v>
      </c>
      <c r="AS32" s="1">
        <f t="shared" si="34"/>
        <v>-20970.176172292082</v>
      </c>
      <c r="AT32" s="1">
        <f t="shared" ref="AT32:AV32" si="35">AT18</f>
        <v>-23059.054091819336</v>
      </c>
      <c r="AU32" s="1">
        <f t="shared" si="35"/>
        <v>-26021.901520710569</v>
      </c>
      <c r="AV32" s="1">
        <f t="shared" si="35"/>
        <v>-15104.119412603377</v>
      </c>
      <c r="AW32" s="1">
        <f t="shared" ref="AW32:AX32" si="36">AW18</f>
        <v>-13539.479169680551</v>
      </c>
      <c r="AX32" s="1">
        <f t="shared" si="36"/>
        <v>-11417.688765518425</v>
      </c>
      <c r="AY32" s="1">
        <f t="shared" ref="AY32" si="37">AY18</f>
        <v>-17452.587417035611</v>
      </c>
      <c r="BA32" s="1">
        <f t="shared" ref="BA32:BH32" si="38">BA18</f>
        <v>-3046</v>
      </c>
      <c r="BB32" s="1">
        <f t="shared" si="38"/>
        <v>-3165</v>
      </c>
      <c r="BC32" s="1">
        <f t="shared" si="38"/>
        <v>-4173</v>
      </c>
      <c r="BD32" s="1">
        <f t="shared" si="38"/>
        <v>-4454</v>
      </c>
      <c r="BE32" s="1">
        <f t="shared" si="38"/>
        <v>-9564</v>
      </c>
      <c r="BF32" s="1">
        <f t="shared" si="38"/>
        <v>-10696</v>
      </c>
      <c r="BG32" s="1">
        <f t="shared" si="38"/>
        <v>-8210</v>
      </c>
      <c r="BH32" s="1">
        <f t="shared" si="38"/>
        <v>-2412</v>
      </c>
      <c r="BI32" s="1">
        <f t="shared" ref="BI32:BJ32" si="39">BI18</f>
        <v>-4019.9976386497638</v>
      </c>
      <c r="BJ32" s="1">
        <f t="shared" si="39"/>
        <v>-6337.419245602824</v>
      </c>
      <c r="BK32" s="1">
        <f t="shared" ref="BK32:BM32" si="40">BK18</f>
        <v>-8318.8026241590778</v>
      </c>
      <c r="BL32" s="1">
        <f t="shared" si="40"/>
        <v>-10737.984694858627</v>
      </c>
      <c r="BM32" s="1">
        <f t="shared" si="40"/>
        <v>-18157.433570179568</v>
      </c>
      <c r="BN32" s="1">
        <f t="shared" ref="BN32:BO32" si="41">BN18</f>
        <v>-21895.077701279712</v>
      </c>
      <c r="BO32" s="1">
        <f t="shared" si="41"/>
        <v>-14353.683531286955</v>
      </c>
      <c r="BP32" s="1">
        <f t="shared" ref="BP32" si="42">BP18</f>
        <v>-16659.81573562901</v>
      </c>
    </row>
    <row r="33" spans="1:68" x14ac:dyDescent="0.35">
      <c r="A33" s="24" t="s">
        <v>80</v>
      </c>
      <c r="B33" s="20">
        <f>B10*B4</f>
        <v>13552.159236430467</v>
      </c>
      <c r="C33" s="20">
        <f t="shared" ref="C33:I33" si="43">C10*C4</f>
        <v>13430.776845432367</v>
      </c>
      <c r="D33" s="20">
        <f t="shared" si="43"/>
        <v>17187.140322234143</v>
      </c>
      <c r="E33" s="20">
        <f t="shared" si="43"/>
        <v>17620.301635192616</v>
      </c>
      <c r="F33" s="20">
        <f t="shared" si="43"/>
        <v>17294.12367474004</v>
      </c>
      <c r="G33" s="20">
        <f t="shared" si="43"/>
        <v>16163.064019042389</v>
      </c>
      <c r="H33" s="20">
        <f t="shared" si="43"/>
        <v>18093.737564431143</v>
      </c>
      <c r="I33" s="20">
        <f t="shared" si="43"/>
        <v>16583.249717394283</v>
      </c>
      <c r="J33" s="20">
        <f t="shared" ref="J33:K33" si="44">J10*J4</f>
        <v>16039.788484424253</v>
      </c>
      <c r="K33" s="20">
        <f t="shared" si="44"/>
        <v>13220.602380495304</v>
      </c>
      <c r="L33" s="20">
        <f t="shared" ref="L33" si="45">L10*L4</f>
        <v>14433.103136457417</v>
      </c>
      <c r="M33" s="20">
        <f>M10*M4</f>
        <v>12403.13363876181</v>
      </c>
      <c r="N33" s="20">
        <f>N10*N4</f>
        <v>11370.410022442924</v>
      </c>
      <c r="O33" s="20">
        <f>O10*O4</f>
        <v>12404.929217667797</v>
      </c>
      <c r="P33" s="20">
        <f>P10*P4</f>
        <v>9940.1659412587251</v>
      </c>
      <c r="Q33" s="20">
        <f>Q10*Q4</f>
        <v>11203.806093986059</v>
      </c>
      <c r="R33" s="19"/>
      <c r="S33" s="20">
        <f t="shared" ref="S33:AH33" si="46">B10*B5</f>
        <v>466.09499880486351</v>
      </c>
      <c r="T33" s="20">
        <f t="shared" si="46"/>
        <v>609.10510494819778</v>
      </c>
      <c r="U33" s="20">
        <f t="shared" si="46"/>
        <v>766.43999917384428</v>
      </c>
      <c r="V33" s="20">
        <f t="shared" si="46"/>
        <v>709.24646604071734</v>
      </c>
      <c r="W33" s="20">
        <f t="shared" si="46"/>
        <v>696.34121781913871</v>
      </c>
      <c r="X33" s="20">
        <f t="shared" si="46"/>
        <v>641.45210513244683</v>
      </c>
      <c r="Y33" s="20">
        <f t="shared" si="46"/>
        <v>519.81396634259363</v>
      </c>
      <c r="Z33" s="20">
        <f t="shared" si="46"/>
        <v>1248.0674599072861</v>
      </c>
      <c r="AA33" s="20">
        <f t="shared" si="46"/>
        <v>1310.2932213200077</v>
      </c>
      <c r="AB33" s="20">
        <f t="shared" si="46"/>
        <v>845.90987501599716</v>
      </c>
      <c r="AC33" s="20">
        <f t="shared" si="46"/>
        <v>887.55524351825579</v>
      </c>
      <c r="AD33" s="20">
        <f t="shared" si="46"/>
        <v>745.35660691314604</v>
      </c>
      <c r="AE33" s="20">
        <f t="shared" si="46"/>
        <v>665.66465819211919</v>
      </c>
      <c r="AF33" s="20">
        <f t="shared" si="46"/>
        <v>691.5851210630517</v>
      </c>
      <c r="AG33" s="20">
        <f t="shared" si="46"/>
        <v>602.09541317724211</v>
      </c>
      <c r="AH33" s="20">
        <f t="shared" si="46"/>
        <v>654.94676025695162</v>
      </c>
      <c r="AI33" s="19"/>
      <c r="AJ33" s="20">
        <f t="shared" ref="AJ33:AY33" si="47">B6*B10</f>
        <v>20461.701356610829</v>
      </c>
      <c r="AK33" s="20">
        <f t="shared" si="47"/>
        <v>22182.779642120186</v>
      </c>
      <c r="AL33" s="20">
        <f t="shared" si="47"/>
        <v>26352.362616226241</v>
      </c>
      <c r="AM33" s="20">
        <f t="shared" si="47"/>
        <v>26019.040319894117</v>
      </c>
      <c r="AN33" s="20">
        <f t="shared" si="47"/>
        <v>26782.956227892628</v>
      </c>
      <c r="AO33" s="20">
        <f t="shared" si="47"/>
        <v>26742.5443382917</v>
      </c>
      <c r="AP33" s="20">
        <f t="shared" si="47"/>
        <v>25399.624029744031</v>
      </c>
      <c r="AQ33" s="20">
        <f t="shared" si="47"/>
        <v>24553.605416407521</v>
      </c>
      <c r="AR33" s="20">
        <f t="shared" si="47"/>
        <v>25500.631448278498</v>
      </c>
      <c r="AS33" s="20">
        <f t="shared" si="47"/>
        <v>18100.727996343696</v>
      </c>
      <c r="AT33" s="20">
        <f t="shared" si="47"/>
        <v>19582.648253850461</v>
      </c>
      <c r="AU33" s="20">
        <f t="shared" si="47"/>
        <v>16723.520521253675</v>
      </c>
      <c r="AV33" s="20">
        <f t="shared" si="47"/>
        <v>14940.389999554371</v>
      </c>
      <c r="AW33" s="20">
        <f t="shared" si="47"/>
        <v>14031.396591968354</v>
      </c>
      <c r="AX33" s="20">
        <f t="shared" si="47"/>
        <v>13267.627433288098</v>
      </c>
      <c r="AY33" s="20">
        <f t="shared" si="47"/>
        <v>14904.795939868513</v>
      </c>
      <c r="AZ33" s="19"/>
      <c r="BA33" s="20">
        <f t="shared" ref="BA33:BP33" si="48">B7*B10</f>
        <v>946.09240815383851</v>
      </c>
      <c r="BB33" s="20">
        <f t="shared" si="48"/>
        <v>1433.9624074992523</v>
      </c>
      <c r="BC33" s="20">
        <f t="shared" si="48"/>
        <v>2028.1830623657727</v>
      </c>
      <c r="BD33" s="20">
        <f t="shared" si="48"/>
        <v>2294.0525788725413</v>
      </c>
      <c r="BE33" s="20">
        <f t="shared" si="48"/>
        <v>3006.0868795481897</v>
      </c>
      <c r="BF33" s="20">
        <f t="shared" si="48"/>
        <v>3010.5175375334657</v>
      </c>
      <c r="BG33" s="20">
        <f t="shared" si="48"/>
        <v>2909.9644394822335</v>
      </c>
      <c r="BH33" s="20">
        <f t="shared" si="48"/>
        <v>2591.6604062909132</v>
      </c>
      <c r="BI33" s="20">
        <f t="shared" si="48"/>
        <v>2747.2868459772421</v>
      </c>
      <c r="BJ33" s="20">
        <f t="shared" si="48"/>
        <v>2538.4775181449932</v>
      </c>
      <c r="BK33" s="20">
        <f t="shared" si="48"/>
        <v>2700.0931110991378</v>
      </c>
      <c r="BL33" s="20">
        <f t="shared" si="48"/>
        <v>2176.1806171356193</v>
      </c>
      <c r="BM33" s="20">
        <f t="shared" si="48"/>
        <v>1998.4233965503759</v>
      </c>
      <c r="BN33" s="20">
        <f t="shared" si="48"/>
        <v>3987.4089894771064</v>
      </c>
      <c r="BO33" s="20">
        <f t="shared" si="48"/>
        <v>3412.699666839269</v>
      </c>
      <c r="BP33" s="20">
        <f t="shared" si="48"/>
        <v>3962.8815082341835</v>
      </c>
    </row>
    <row r="34" spans="1:68" x14ac:dyDescent="0.35">
      <c r="A34" s="25" t="s">
        <v>46</v>
      </c>
      <c r="B34" s="20">
        <f t="shared" ref="B34:I34" si="49">B50</f>
        <v>1395.4896382041029</v>
      </c>
      <c r="C34" s="20">
        <f t="shared" si="49"/>
        <v>269.4671599276366</v>
      </c>
      <c r="D34" s="20">
        <f t="shared" si="49"/>
        <v>1865.8213365718764</v>
      </c>
      <c r="E34" s="20">
        <f t="shared" si="49"/>
        <v>-46.648316742991682</v>
      </c>
      <c r="F34" s="20">
        <f t="shared" si="49"/>
        <v>972.23187951343448</v>
      </c>
      <c r="G34" s="20">
        <f t="shared" si="49"/>
        <v>728.61026110803414</v>
      </c>
      <c r="H34" s="20">
        <f t="shared" si="49"/>
        <v>3408.1841634493444</v>
      </c>
      <c r="I34" s="20">
        <f t="shared" si="49"/>
        <v>1432.0617423811775</v>
      </c>
      <c r="J34" s="20">
        <f t="shared" ref="J34:K34" si="50">J50</f>
        <v>324.63984183818781</v>
      </c>
      <c r="K34" s="20">
        <f t="shared" si="50"/>
        <v>3036.1836834229357</v>
      </c>
      <c r="L34" s="20">
        <f t="shared" ref="L34:N34" si="51">L50</f>
        <v>2420.0606660468466</v>
      </c>
      <c r="M34" s="20">
        <f t="shared" si="51"/>
        <v>2551.5928754032047</v>
      </c>
      <c r="N34" s="20">
        <f t="shared" si="51"/>
        <v>1628.2979567369234</v>
      </c>
      <c r="O34" s="20">
        <f t="shared" ref="O34:P34" si="52">O50</f>
        <v>2099.0040648171598</v>
      </c>
      <c r="P34" s="20">
        <f t="shared" si="52"/>
        <v>832.69892151265753</v>
      </c>
      <c r="Q34" s="20">
        <f t="shared" ref="Q34" si="53">Q50</f>
        <v>1585.9436102796162</v>
      </c>
      <c r="R34" s="19"/>
      <c r="S34" s="20">
        <f t="shared" ref="S34:Z34" si="54">S50</f>
        <v>44.873444468921029</v>
      </c>
      <c r="T34" s="20">
        <f t="shared" si="54"/>
        <v>57.253967955292168</v>
      </c>
      <c r="U34" s="20">
        <f t="shared" si="54"/>
        <v>71.023814125471276</v>
      </c>
      <c r="V34" s="20">
        <f t="shared" si="54"/>
        <v>2.158738670024603</v>
      </c>
      <c r="W34" s="20">
        <f t="shared" si="54"/>
        <v>36.709445481515402</v>
      </c>
      <c r="X34" s="20">
        <f t="shared" si="54"/>
        <v>27.556807061979974</v>
      </c>
      <c r="Y34" s="20">
        <f t="shared" si="54"/>
        <v>60.538256011295083</v>
      </c>
      <c r="Z34" s="20">
        <f t="shared" si="54"/>
        <v>38.564450615634129</v>
      </c>
      <c r="AA34" s="20">
        <f t="shared" ref="AA34:AB34" si="55">AA50</f>
        <v>34.60654538239708</v>
      </c>
      <c r="AB34" s="20">
        <f t="shared" si="55"/>
        <v>329.70991471739467</v>
      </c>
      <c r="AC34" s="20">
        <f t="shared" ref="AC34:AE34" si="56">AC50</f>
        <v>147.7507346372972</v>
      </c>
      <c r="AD34" s="20">
        <f t="shared" si="56"/>
        <v>121.80916073156344</v>
      </c>
      <c r="AE34" s="20">
        <f t="shared" si="56"/>
        <v>102.66330948599914</v>
      </c>
      <c r="AF34" s="20">
        <f t="shared" ref="AF34:AG34" si="57">AF50</f>
        <v>102.73774393381051</v>
      </c>
      <c r="AG34" s="20">
        <f t="shared" si="57"/>
        <v>50.438212416494132</v>
      </c>
      <c r="AH34" s="20">
        <f t="shared" ref="AH34" si="58">AH50</f>
        <v>92.710336183022719</v>
      </c>
      <c r="AI34" s="19"/>
      <c r="AJ34" s="20">
        <f t="shared" ref="AJ34:AQ34" si="59">AJ50</f>
        <v>2610.6240121812975</v>
      </c>
      <c r="AK34" s="20">
        <f t="shared" si="59"/>
        <v>2251.5317395407042</v>
      </c>
      <c r="AL34" s="20">
        <f t="shared" si="59"/>
        <v>2485.4972142296801</v>
      </c>
      <c r="AM34" s="20">
        <f t="shared" si="59"/>
        <v>90.545199757950527</v>
      </c>
      <c r="AN34" s="20">
        <f t="shared" si="59"/>
        <v>1516.5196324564863</v>
      </c>
      <c r="AO34" s="20">
        <f t="shared" si="59"/>
        <v>1215.9372551569256</v>
      </c>
      <c r="AP34" s="20">
        <f t="shared" si="59"/>
        <v>4694.4222190658702</v>
      </c>
      <c r="AQ34" s="20">
        <f t="shared" si="59"/>
        <v>2048.5375340851133</v>
      </c>
      <c r="AR34" s="20">
        <f t="shared" ref="AR34:AS34" si="60">AR50</f>
        <v>435.7281730058894</v>
      </c>
      <c r="AS34" s="20">
        <f t="shared" si="60"/>
        <v>4076.3275932536944</v>
      </c>
      <c r="AT34" s="20">
        <f t="shared" ref="AT34:AV34" si="61">AT50</f>
        <v>3242.5861333176945</v>
      </c>
      <c r="AU34" s="20">
        <f t="shared" si="61"/>
        <v>3413.6343085732865</v>
      </c>
      <c r="AV34" s="20">
        <f t="shared" si="61"/>
        <v>2664.1073057632302</v>
      </c>
      <c r="AW34" s="20">
        <f t="shared" ref="AW34:AX34" si="62">AW50</f>
        <v>2394.0789150868986</v>
      </c>
      <c r="AX34" s="20">
        <f t="shared" si="62"/>
        <v>1111.4441267900766</v>
      </c>
      <c r="AY34" s="20">
        <f t="shared" ref="AY34" si="63">AY50</f>
        <v>2080.8800810342941</v>
      </c>
      <c r="AZ34" s="19"/>
      <c r="BA34" s="20">
        <f t="shared" ref="BA34:BH34" si="64">BA50</f>
        <v>153.24634154409827</v>
      </c>
      <c r="BB34" s="20">
        <f t="shared" si="64"/>
        <v>-43.265662921206371</v>
      </c>
      <c r="BC34" s="20">
        <f t="shared" si="64"/>
        <v>192.31024876023227</v>
      </c>
      <c r="BD34" s="20">
        <f t="shared" si="64"/>
        <v>4.7741413109032882</v>
      </c>
      <c r="BE34" s="20">
        <f t="shared" si="64"/>
        <v>143.44197886005375</v>
      </c>
      <c r="BF34" s="20">
        <f t="shared" si="64"/>
        <v>136.07459817432627</v>
      </c>
      <c r="BG34" s="20">
        <f t="shared" si="64"/>
        <v>530.04337458068562</v>
      </c>
      <c r="BH34" s="20">
        <f t="shared" si="64"/>
        <v>215.50289272306352</v>
      </c>
      <c r="BI34" s="20">
        <f t="shared" ref="BI34:BJ34" si="65">BI50</f>
        <v>50.960385734755626</v>
      </c>
      <c r="BJ34" s="20">
        <f t="shared" si="65"/>
        <v>587.26845364404198</v>
      </c>
      <c r="BK34" s="20">
        <f t="shared" ref="BK34:BM34" si="66">BK50</f>
        <v>449.45421899535336</v>
      </c>
      <c r="BL34" s="20">
        <f t="shared" si="66"/>
        <v>443.41235269585195</v>
      </c>
      <c r="BM34" s="20">
        <f t="shared" si="66"/>
        <v>-270.77825520058707</v>
      </c>
      <c r="BN34" s="20">
        <f t="shared" ref="BN34:BO34" si="67">BN50</f>
        <v>652.56750749718003</v>
      </c>
      <c r="BO34" s="20">
        <f t="shared" si="67"/>
        <v>285.8857033994172</v>
      </c>
      <c r="BP34" s="20">
        <f t="shared" ref="BP34" si="68">BP50</f>
        <v>560.59437681687825</v>
      </c>
    </row>
    <row r="35" spans="1:68" x14ac:dyDescent="0.3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20">
        <f>-N34*WACC!O13</f>
        <v>-651.31918269476944</v>
      </c>
      <c r="O35" s="20">
        <f>-O34*WACC!P13</f>
        <v>-839.60162592686402</v>
      </c>
      <c r="P35" s="20">
        <f>-P34*WACC!Q13</f>
        <v>-487.12886908490464</v>
      </c>
      <c r="Q35" s="20">
        <f>-Q34*WACC!R13</f>
        <v>-927.77701201357547</v>
      </c>
      <c r="R35" s="19"/>
      <c r="S35" s="20">
        <f>-S34*WACC!C13</f>
        <v>-17.949377787568412</v>
      </c>
      <c r="T35" s="20">
        <f>-T34*WACC!D13</f>
        <v>-22.90158718211687</v>
      </c>
      <c r="U35" s="20">
        <f>-U34*WACC!E13</f>
        <v>-28.409525650188513</v>
      </c>
      <c r="V35" s="20">
        <f>-V34*WACC!F13</f>
        <v>-0.86349546800984123</v>
      </c>
      <c r="W35" s="20">
        <f>-W34*WACC!G13</f>
        <v>-14.683778192606162</v>
      </c>
      <c r="X35" s="20">
        <f>-X34*WACC!H13</f>
        <v>-11.022722824791991</v>
      </c>
      <c r="Y35" s="20">
        <f>-Y34*WACC!I13</f>
        <v>-24.215302404518035</v>
      </c>
      <c r="Z35" s="20">
        <f>-Z34*WACC!J13</f>
        <v>-15.425780246253652</v>
      </c>
      <c r="AA35" s="20">
        <f>-AA34*WACC!K13</f>
        <v>-13.842618152958833</v>
      </c>
      <c r="AB35" s="20">
        <f>-AB34*WACC!L13</f>
        <v>-131.88396588695787</v>
      </c>
      <c r="AC35" s="20">
        <f>-AC34*WACC!M13</f>
        <v>-59.100293854918881</v>
      </c>
      <c r="AD35" s="20">
        <f>-AD34*WACC!N13</f>
        <v>-48.723664292625379</v>
      </c>
      <c r="AE35" s="20">
        <f>-AE34*WACC!O13</f>
        <v>-41.06532379439966</v>
      </c>
      <c r="AF35" s="20">
        <f>-AF34*WACC!P13</f>
        <v>-41.095097573524207</v>
      </c>
      <c r="AG35" s="20">
        <f>-AG34*WACC!Q13</f>
        <v>-29.506354263649065</v>
      </c>
      <c r="AH35" s="20">
        <f>-AH34*WACC!R13</f>
        <v>-54.235546667068284</v>
      </c>
      <c r="AI35" s="19"/>
      <c r="AJ35" s="20">
        <f>-AJ34*WACC!C13</f>
        <v>-1044.2496048725191</v>
      </c>
      <c r="AK35" s="20">
        <f>-AK34*WACC!D13</f>
        <v>-900.61269581628176</v>
      </c>
      <c r="AL35" s="20">
        <f>-AL34*WACC!E13</f>
        <v>-994.19888569187208</v>
      </c>
      <c r="AM35" s="20">
        <f>-AM34*WACC!F13</f>
        <v>-36.218079903180211</v>
      </c>
      <c r="AN35" s="20">
        <f>-AN34*WACC!G13</f>
        <v>-606.60785298259452</v>
      </c>
      <c r="AO35" s="20">
        <f>-AO34*WACC!H13</f>
        <v>-486.37490206277027</v>
      </c>
      <c r="AP35" s="20">
        <f>-AP34*WACC!I13</f>
        <v>-1877.7688876263483</v>
      </c>
      <c r="AQ35" s="20">
        <f>-AQ34*WACC!J13</f>
        <v>-819.41501363404541</v>
      </c>
      <c r="AR35" s="20">
        <f>-AR34*WACC!K13</f>
        <v>-174.29126920235578</v>
      </c>
      <c r="AS35" s="20">
        <f>-AS34*WACC!L13</f>
        <v>-1630.5310373014779</v>
      </c>
      <c r="AT35" s="20">
        <f>-AT34*WACC!M13</f>
        <v>-1297.0344533270779</v>
      </c>
      <c r="AU35" s="20">
        <f>-AU34*WACC!N13</f>
        <v>-1365.4537234293148</v>
      </c>
      <c r="AV35" s="20">
        <f>-AV34*WACC!O13</f>
        <v>-1065.6429223052921</v>
      </c>
      <c r="AW35" s="20">
        <f>-AW34*WACC!P13</f>
        <v>-957.63156603475954</v>
      </c>
      <c r="AX35" s="20">
        <f>-AX34*WACC!Q13</f>
        <v>-650.1948141721947</v>
      </c>
      <c r="AY35" s="20">
        <f>-AY34*WACC!R13</f>
        <v>-1217.314847405062</v>
      </c>
      <c r="AZ35" s="19"/>
      <c r="BA35" s="20">
        <f>-BA34*WACC!C13</f>
        <v>-61.298536617639314</v>
      </c>
      <c r="BB35" s="20">
        <f>-BB34*WACC!D13</f>
        <v>17.30626516848255</v>
      </c>
      <c r="BC35" s="20">
        <f>-BC34*WACC!E13</f>
        <v>-76.924099504092908</v>
      </c>
      <c r="BD35" s="20">
        <f>-BD34*WACC!F13</f>
        <v>-1.9096565243613153</v>
      </c>
      <c r="BE35" s="20">
        <f>-BE34*WACC!G13</f>
        <v>-57.376791544021501</v>
      </c>
      <c r="BF35" s="20">
        <f>-BF34*WACC!H13</f>
        <v>-54.429839269730508</v>
      </c>
      <c r="BG35" s="20">
        <f>-BG34*WACC!I13</f>
        <v>-212.01734983227425</v>
      </c>
      <c r="BH35" s="20">
        <f>-BH34*WACC!J13</f>
        <v>-86.201157089225418</v>
      </c>
      <c r="BI35" s="20">
        <f>-BI34*WACC!K13</f>
        <v>-20.384154293902252</v>
      </c>
      <c r="BJ35" s="20">
        <f>-BJ34*WACC!L13</f>
        <v>-234.90738145761679</v>
      </c>
      <c r="BK35" s="20">
        <f>-BK34*WACC!M13</f>
        <v>-179.78168759814136</v>
      </c>
      <c r="BL35" s="20">
        <f>-BL34*WACC!N13</f>
        <v>-177.36494107834079</v>
      </c>
      <c r="BM35" s="20">
        <f>-BM34*WACC!O13</f>
        <v>108.31130208023484</v>
      </c>
      <c r="BN35" s="20">
        <f>-BN34*WACC!P13</f>
        <v>-261.02700299887204</v>
      </c>
      <c r="BO35" s="20">
        <f>-BO34*WACC!Q13</f>
        <v>-167.24313648865905</v>
      </c>
      <c r="BP35" s="20">
        <f>-BP34*WACC!R13</f>
        <v>-327.94771043787375</v>
      </c>
    </row>
    <row r="36" spans="1:68" x14ac:dyDescent="0.35">
      <c r="A36" s="24" t="s">
        <v>48</v>
      </c>
      <c r="B36" s="20">
        <f t="shared" ref="B36:I36" si="69">B34+B35</f>
        <v>837.29378292246167</v>
      </c>
      <c r="C36" s="20">
        <f t="shared" si="69"/>
        <v>161.68029595658197</v>
      </c>
      <c r="D36" s="20">
        <f t="shared" si="69"/>
        <v>1119.4928019431259</v>
      </c>
      <c r="E36" s="20">
        <f t="shared" si="69"/>
        <v>-27.98899004579501</v>
      </c>
      <c r="F36" s="20">
        <f t="shared" si="69"/>
        <v>583.33912770806069</v>
      </c>
      <c r="G36" s="20">
        <f t="shared" si="69"/>
        <v>437.16615666482045</v>
      </c>
      <c r="H36" s="20">
        <f t="shared" si="69"/>
        <v>2044.9104980696065</v>
      </c>
      <c r="I36" s="20">
        <f t="shared" si="69"/>
        <v>859.23704542870644</v>
      </c>
      <c r="J36" s="20">
        <f t="shared" ref="J36:K36" si="70">J34+J35</f>
        <v>194.78390510291268</v>
      </c>
      <c r="K36" s="20">
        <f t="shared" si="70"/>
        <v>1821.7102100537613</v>
      </c>
      <c r="L36" s="20">
        <f t="shared" ref="L36:N36" si="71">L34+L35</f>
        <v>1452.036399628108</v>
      </c>
      <c r="M36" s="20">
        <f t="shared" si="71"/>
        <v>1530.9557252419227</v>
      </c>
      <c r="N36" s="20">
        <f t="shared" si="71"/>
        <v>976.97877404215399</v>
      </c>
      <c r="O36" s="20">
        <f t="shared" ref="O36:P36" si="72">O34+O35</f>
        <v>1259.4024388902958</v>
      </c>
      <c r="P36" s="20">
        <f t="shared" si="72"/>
        <v>345.5700524277529</v>
      </c>
      <c r="Q36" s="20">
        <f t="shared" ref="Q36" si="73">Q34+Q35</f>
        <v>658.16659826604075</v>
      </c>
      <c r="R36" s="19"/>
      <c r="S36" s="20">
        <f t="shared" ref="S36:Z36" si="74">S34+S35</f>
        <v>26.924066681352617</v>
      </c>
      <c r="T36" s="20">
        <f t="shared" si="74"/>
        <v>34.352380773175298</v>
      </c>
      <c r="U36" s="20">
        <f t="shared" si="74"/>
        <v>42.614288475282763</v>
      </c>
      <c r="V36" s="20">
        <f t="shared" si="74"/>
        <v>1.2952432020147617</v>
      </c>
      <c r="W36" s="20">
        <f t="shared" si="74"/>
        <v>22.02566728890924</v>
      </c>
      <c r="X36" s="20">
        <f t="shared" si="74"/>
        <v>16.534084237187983</v>
      </c>
      <c r="Y36" s="20">
        <f t="shared" si="74"/>
        <v>36.322953606777048</v>
      </c>
      <c r="Z36" s="20">
        <f t="shared" si="74"/>
        <v>23.138670369380478</v>
      </c>
      <c r="AA36" s="20">
        <f t="shared" ref="AA36:AB36" si="75">AA34+AA35</f>
        <v>20.763927229438245</v>
      </c>
      <c r="AB36" s="20">
        <f t="shared" si="75"/>
        <v>197.8259488304368</v>
      </c>
      <c r="AC36" s="20">
        <f t="shared" ref="AC36:AE36" si="76">AC34+AC35</f>
        <v>88.650440782378325</v>
      </c>
      <c r="AD36" s="20">
        <f t="shared" si="76"/>
        <v>73.085496438938065</v>
      </c>
      <c r="AE36" s="20">
        <f t="shared" si="76"/>
        <v>61.597985691599476</v>
      </c>
      <c r="AF36" s="20">
        <f t="shared" ref="AF36:AG36" si="77">AF34+AF35</f>
        <v>61.6426463602863</v>
      </c>
      <c r="AG36" s="20">
        <f t="shared" si="77"/>
        <v>20.931858152845066</v>
      </c>
      <c r="AH36" s="20">
        <f t="shared" ref="AH36" si="78">AH34+AH35</f>
        <v>38.474789515954434</v>
      </c>
      <c r="AI36" s="19"/>
      <c r="AJ36" s="20">
        <f t="shared" ref="AJ36:AQ36" si="79">AJ34+AJ35</f>
        <v>1566.3744073087785</v>
      </c>
      <c r="AK36" s="20">
        <f t="shared" si="79"/>
        <v>1350.9190437244224</v>
      </c>
      <c r="AL36" s="20">
        <f t="shared" si="79"/>
        <v>1491.2983285378082</v>
      </c>
      <c r="AM36" s="20">
        <f t="shared" si="79"/>
        <v>54.327119854770316</v>
      </c>
      <c r="AN36" s="20">
        <f t="shared" si="79"/>
        <v>909.91177947389178</v>
      </c>
      <c r="AO36" s="20">
        <f t="shared" si="79"/>
        <v>729.56235309415536</v>
      </c>
      <c r="AP36" s="20">
        <f t="shared" si="79"/>
        <v>2816.6533314395219</v>
      </c>
      <c r="AQ36" s="20">
        <f t="shared" si="79"/>
        <v>1229.1225204510679</v>
      </c>
      <c r="AR36" s="20">
        <f t="shared" ref="AR36:AS36" si="80">AR34+AR35</f>
        <v>261.4369038035336</v>
      </c>
      <c r="AS36" s="20">
        <f t="shared" si="80"/>
        <v>2445.7965559522163</v>
      </c>
      <c r="AT36" s="20">
        <f t="shared" ref="AT36:AV36" si="81">AT34+AT35</f>
        <v>1945.5516799906165</v>
      </c>
      <c r="AU36" s="20">
        <f t="shared" si="81"/>
        <v>2048.1805851439717</v>
      </c>
      <c r="AV36" s="20">
        <f t="shared" si="81"/>
        <v>1598.4643834579381</v>
      </c>
      <c r="AW36" s="20">
        <f t="shared" ref="AW36:AX36" si="82">AW34+AW35</f>
        <v>1436.4473490521391</v>
      </c>
      <c r="AX36" s="20">
        <f t="shared" si="82"/>
        <v>461.24931261788186</v>
      </c>
      <c r="AY36" s="20">
        <f t="shared" ref="AY36" si="83">AY34+AY35</f>
        <v>863.56523362923213</v>
      </c>
      <c r="AZ36" s="19"/>
      <c r="BA36" s="20">
        <f t="shared" ref="BA36:BH36" si="84">BA34+BA35</f>
        <v>91.947804926458957</v>
      </c>
      <c r="BB36" s="20">
        <f t="shared" si="84"/>
        <v>-25.95939775272382</v>
      </c>
      <c r="BC36" s="20">
        <f t="shared" si="84"/>
        <v>115.38614925613936</v>
      </c>
      <c r="BD36" s="20">
        <f t="shared" si="84"/>
        <v>2.8644847865419729</v>
      </c>
      <c r="BE36" s="20">
        <f t="shared" si="84"/>
        <v>86.065187316032251</v>
      </c>
      <c r="BF36" s="20">
        <f t="shared" si="84"/>
        <v>81.644758904595761</v>
      </c>
      <c r="BG36" s="20">
        <f t="shared" si="84"/>
        <v>318.02602474841137</v>
      </c>
      <c r="BH36" s="20">
        <f t="shared" si="84"/>
        <v>129.30173563383812</v>
      </c>
      <c r="BI36" s="20">
        <f t="shared" ref="BI36:BJ36" si="85">BI34+BI35</f>
        <v>30.576231440853373</v>
      </c>
      <c r="BJ36" s="20">
        <f t="shared" si="85"/>
        <v>352.36107218642519</v>
      </c>
      <c r="BK36" s="20">
        <f t="shared" ref="BK36:BM36" si="86">BK34+BK35</f>
        <v>269.67253139721197</v>
      </c>
      <c r="BL36" s="20">
        <f t="shared" si="86"/>
        <v>266.04741161751116</v>
      </c>
      <c r="BM36" s="20">
        <f t="shared" si="86"/>
        <v>-162.46695312035223</v>
      </c>
      <c r="BN36" s="20">
        <f t="shared" ref="BN36:BO36" si="87">BN34+BN35</f>
        <v>391.540504498308</v>
      </c>
      <c r="BO36" s="20">
        <f t="shared" si="87"/>
        <v>118.64256691075815</v>
      </c>
      <c r="BP36" s="20">
        <f t="shared" ref="BP36" si="88">BP34+BP35</f>
        <v>232.6466663790045</v>
      </c>
    </row>
    <row r="37" spans="1:68" x14ac:dyDescent="0.35">
      <c r="A37" s="23" t="s">
        <v>81</v>
      </c>
      <c r="B37" s="20">
        <f t="shared" ref="B37:I37" si="89">B31-B32+B33+B36</f>
        <v>36923.141870153224</v>
      </c>
      <c r="C37" s="20">
        <f t="shared" si="89"/>
        <v>33249.575734601953</v>
      </c>
      <c r="D37" s="20">
        <f t="shared" si="89"/>
        <v>45290.470500668671</v>
      </c>
      <c r="E37" s="20">
        <f t="shared" si="89"/>
        <v>43626.582501369063</v>
      </c>
      <c r="F37" s="20">
        <f t="shared" si="89"/>
        <v>48530.030751756669</v>
      </c>
      <c r="G37" s="20">
        <f t="shared" si="89"/>
        <v>48568.09382285372</v>
      </c>
      <c r="H37" s="20">
        <f t="shared" si="89"/>
        <v>68486.06810901704</v>
      </c>
      <c r="I37" s="20">
        <f t="shared" si="89"/>
        <v>56806.971054573267</v>
      </c>
      <c r="J37" s="20">
        <f t="shared" ref="J37:K37" si="90">J31-J32+J33+J36</f>
        <v>50112.578948434253</v>
      </c>
      <c r="K37" s="20">
        <f t="shared" si="90"/>
        <v>52070.186751031739</v>
      </c>
      <c r="L37" s="20">
        <f t="shared" ref="L37:N37" si="91">L31-L32+L33+L36</f>
        <v>48198.964334535791</v>
      </c>
      <c r="M37" s="20">
        <f t="shared" si="91"/>
        <v>47858.536945539869</v>
      </c>
      <c r="N37" s="20">
        <f t="shared" si="91"/>
        <v>43217.629156928851</v>
      </c>
      <c r="O37" s="20">
        <f t="shared" ref="O37:P37" si="92">O31-O32+O33+O36</f>
        <v>45670.787699353568</v>
      </c>
      <c r="P37" s="20">
        <f t="shared" si="92"/>
        <v>39724.432015456885</v>
      </c>
      <c r="Q37" s="20">
        <f t="shared" ref="Q37" si="93">Q31-Q32+Q33+Q36</f>
        <v>40461.623222775692</v>
      </c>
      <c r="R37" s="19"/>
      <c r="S37" s="20">
        <f t="shared" ref="S37:Z37" si="94">S31-S32+S33+S36</f>
        <v>1459.8681904464295</v>
      </c>
      <c r="T37" s="20">
        <f t="shared" si="94"/>
        <v>1812.9277402642081</v>
      </c>
      <c r="U37" s="20">
        <f t="shared" si="94"/>
        <v>2141.3551386741747</v>
      </c>
      <c r="V37" s="20">
        <f t="shared" si="94"/>
        <v>1979.4067117099562</v>
      </c>
      <c r="W37" s="20">
        <f t="shared" si="94"/>
        <v>2173.5418765363597</v>
      </c>
      <c r="X37" s="20">
        <f t="shared" si="94"/>
        <v>2156.133900113668</v>
      </c>
      <c r="Y37" s="20">
        <f t="shared" si="94"/>
        <v>2169.8964271875134</v>
      </c>
      <c r="Z37" s="20">
        <f t="shared" si="94"/>
        <v>4015.87991775912</v>
      </c>
      <c r="AA37" s="20">
        <f t="shared" ref="AA37:AB37" si="95">AA31-AA32+AA33+AA36</f>
        <v>3994.6552480111059</v>
      </c>
      <c r="AB37" s="20">
        <f t="shared" si="95"/>
        <v>4214.9918662261962</v>
      </c>
      <c r="AC37" s="20">
        <f t="shared" ref="AC37:AE37" si="96">AC31-AC32+AC33+AC36</f>
        <v>3441.4424652285088</v>
      </c>
      <c r="AD37" s="20">
        <f t="shared" si="96"/>
        <v>3254.7013578658457</v>
      </c>
      <c r="AE37" s="20">
        <f t="shared" si="96"/>
        <v>3054.6387834598108</v>
      </c>
      <c r="AF37" s="20">
        <f t="shared" ref="AF37:AG37" si="97">AF31-AF32+AF33+AF36</f>
        <v>2597.6392956545396</v>
      </c>
      <c r="AG37" s="20">
        <f t="shared" si="97"/>
        <v>2435.3159879561463</v>
      </c>
      <c r="AH37" s="20">
        <f t="shared" ref="AH37" si="98">AH31-AH32+AH33+AH36</f>
        <v>2394.6511792863789</v>
      </c>
      <c r="AI37" s="19"/>
      <c r="AJ37" s="20">
        <f t="shared" ref="AJ37:AQ37" si="99">AJ31-AJ32+AJ33+AJ36</f>
        <v>63409.55315249569</v>
      </c>
      <c r="AK37" s="20">
        <f t="shared" si="99"/>
        <v>62781.091178816139</v>
      </c>
      <c r="AL37" s="20">
        <f t="shared" si="99"/>
        <v>72379.000158742914</v>
      </c>
      <c r="AM37" s="20">
        <f t="shared" si="99"/>
        <v>69879.659840520675</v>
      </c>
      <c r="AN37" s="20">
        <f t="shared" si="99"/>
        <v>78436.489876358697</v>
      </c>
      <c r="AO37" s="20">
        <f t="shared" si="99"/>
        <v>83965.061983070933</v>
      </c>
      <c r="AP37" s="20">
        <f t="shared" si="99"/>
        <v>99897.525829938895</v>
      </c>
      <c r="AQ37" s="20">
        <f t="shared" si="99"/>
        <v>90399.210196594737</v>
      </c>
      <c r="AR37" s="20">
        <f t="shared" ref="AR37:AS37" si="100">AR31-AR32+AR33+AR36</f>
        <v>85887.686488085979</v>
      </c>
      <c r="AS37" s="20">
        <f t="shared" si="100"/>
        <v>88259.837132388915</v>
      </c>
      <c r="AT37" s="20">
        <f t="shared" ref="AT37:AV37" si="101">AT31-AT32+AT33+AT36</f>
        <v>83744.706353766509</v>
      </c>
      <c r="AU37" s="20">
        <f t="shared" si="101"/>
        <v>83734.217946691817</v>
      </c>
      <c r="AV37" s="20">
        <f t="shared" si="101"/>
        <v>67704.22515059344</v>
      </c>
      <c r="AW37" s="20">
        <f t="shared" ref="AW37:AX37" si="102">AW31-AW32+AW33+AW36</f>
        <v>60103.434812750362</v>
      </c>
      <c r="AX37" s="20">
        <f t="shared" si="102"/>
        <v>55120.385371489421</v>
      </c>
      <c r="AY37" s="20">
        <f t="shared" ref="AY37" si="103">AY31-AY32+AY33+AY36</f>
        <v>55916.928936440119</v>
      </c>
      <c r="AZ37" s="19"/>
      <c r="BA37" s="20">
        <f t="shared" ref="BA37:BH37" si="104">BA31-BA32+BA33+BA36</f>
        <v>5321.0141492692255</v>
      </c>
      <c r="BB37" s="20">
        <f t="shared" si="104"/>
        <v>6424.0713329379878</v>
      </c>
      <c r="BC37" s="20">
        <f t="shared" si="104"/>
        <v>8842.6449176228598</v>
      </c>
      <c r="BD37" s="20">
        <f t="shared" si="104"/>
        <v>10127.881697574203</v>
      </c>
      <c r="BE37" s="20">
        <f t="shared" si="104"/>
        <v>17065.259458916858</v>
      </c>
      <c r="BF37" s="20">
        <f t="shared" si="104"/>
        <v>18878.524873555882</v>
      </c>
      <c r="BG37" s="20">
        <f t="shared" si="104"/>
        <v>17466.519642314583</v>
      </c>
      <c r="BH37" s="20">
        <f t="shared" si="104"/>
        <v>10118.952901343819</v>
      </c>
      <c r="BI37" s="20">
        <f t="shared" ref="BI37:BJ37" si="105">BI31-BI32+BI33+BI36</f>
        <v>11451.60757497665</v>
      </c>
      <c r="BJ37" s="20">
        <f t="shared" si="105"/>
        <v>15783.59643462241</v>
      </c>
      <c r="BK37" s="20">
        <f t="shared" ref="BK37:BM37" si="106">BK31-BK32+BK33+BK36</f>
        <v>16687.672918321892</v>
      </c>
      <c r="BL37" s="20">
        <f t="shared" si="106"/>
        <v>18247.435989796355</v>
      </c>
      <c r="BM37" s="20">
        <f t="shared" si="106"/>
        <v>24816.935344007328</v>
      </c>
      <c r="BN37" s="20">
        <f t="shared" ref="BN37:BO37" si="107">BN31-BN32+BN33+BN36</f>
        <v>35110.846433156927</v>
      </c>
      <c r="BO37" s="20">
        <f t="shared" si="107"/>
        <v>25594.892925890272</v>
      </c>
      <c r="BP37" s="20">
        <f t="shared" ref="BP37" si="108">BP31-BP32+BP33+BP36</f>
        <v>26889.742582112496</v>
      </c>
    </row>
    <row r="38" spans="1:68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9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</row>
    <row r="39" spans="1:68" x14ac:dyDescent="0.35">
      <c r="A39" s="21"/>
    </row>
    <row r="40" spans="1:68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68" x14ac:dyDescent="0.35">
      <c r="A41" s="21" t="s">
        <v>58</v>
      </c>
      <c r="B41" s="17">
        <f>B33</f>
        <v>13552.159236430467</v>
      </c>
      <c r="C41" s="17">
        <f t="shared" ref="C41:I41" si="109">C33</f>
        <v>13430.776845432367</v>
      </c>
      <c r="D41" s="17">
        <f t="shared" si="109"/>
        <v>17187.140322234143</v>
      </c>
      <c r="E41" s="17">
        <f t="shared" si="109"/>
        <v>17620.301635192616</v>
      </c>
      <c r="F41" s="17">
        <f t="shared" si="109"/>
        <v>17294.12367474004</v>
      </c>
      <c r="G41" s="17">
        <f t="shared" si="109"/>
        <v>16163.064019042389</v>
      </c>
      <c r="H41" s="17">
        <f t="shared" si="109"/>
        <v>18093.737564431143</v>
      </c>
      <c r="I41" s="17">
        <f t="shared" si="109"/>
        <v>16583.249717394283</v>
      </c>
      <c r="J41" s="17">
        <f t="shared" ref="J41:K41" si="110">J33</f>
        <v>16039.788484424253</v>
      </c>
      <c r="K41" s="17">
        <f t="shared" si="110"/>
        <v>13220.602380495304</v>
      </c>
      <c r="L41" s="17">
        <f t="shared" ref="L41" si="111">L33</f>
        <v>14433.103136457417</v>
      </c>
      <c r="M41" s="17">
        <f>M33</f>
        <v>12403.13363876181</v>
      </c>
      <c r="N41" s="17">
        <f>N33</f>
        <v>11370.410022442924</v>
      </c>
      <c r="O41" s="17">
        <f>O33</f>
        <v>12404.929217667797</v>
      </c>
      <c r="P41" s="17">
        <f>P33</f>
        <v>9940.1659412587251</v>
      </c>
      <c r="Q41" s="17">
        <f>Q33</f>
        <v>11203.806093986059</v>
      </c>
      <c r="S41" s="17">
        <f>S33</f>
        <v>466.09499880486351</v>
      </c>
      <c r="T41" s="17">
        <f t="shared" ref="T41:Z41" si="112">T33</f>
        <v>609.10510494819778</v>
      </c>
      <c r="U41" s="17">
        <f t="shared" si="112"/>
        <v>766.43999917384428</v>
      </c>
      <c r="V41" s="17">
        <f t="shared" si="112"/>
        <v>709.24646604071734</v>
      </c>
      <c r="W41" s="17">
        <f t="shared" si="112"/>
        <v>696.34121781913871</v>
      </c>
      <c r="X41" s="17">
        <f t="shared" si="112"/>
        <v>641.45210513244683</v>
      </c>
      <c r="Y41" s="17">
        <f t="shared" si="112"/>
        <v>519.81396634259363</v>
      </c>
      <c r="Z41" s="17">
        <f t="shared" si="112"/>
        <v>1248.0674599072861</v>
      </c>
      <c r="AA41" s="17">
        <f t="shared" ref="AA41:AB41" si="113">AA33</f>
        <v>1310.2932213200077</v>
      </c>
      <c r="AB41" s="17">
        <f t="shared" si="113"/>
        <v>845.90987501599716</v>
      </c>
      <c r="AC41" s="17">
        <f t="shared" ref="AC41" si="114">AC33</f>
        <v>887.55524351825579</v>
      </c>
      <c r="AD41" s="17">
        <f>AD33</f>
        <v>745.35660691314604</v>
      </c>
      <c r="AE41" s="17">
        <f>AE33</f>
        <v>665.66465819211919</v>
      </c>
      <c r="AF41" s="17">
        <f>AF33</f>
        <v>691.5851210630517</v>
      </c>
      <c r="AG41" s="17">
        <f>AG33</f>
        <v>602.09541317724211</v>
      </c>
      <c r="AH41" s="17">
        <f>AH33</f>
        <v>654.94676025695162</v>
      </c>
      <c r="AJ41" s="17">
        <f>AJ33</f>
        <v>20461.701356610829</v>
      </c>
      <c r="AK41" s="17">
        <f t="shared" ref="AK41:AQ41" si="115">AK33</f>
        <v>22182.779642120186</v>
      </c>
      <c r="AL41" s="17">
        <f t="shared" si="115"/>
        <v>26352.362616226241</v>
      </c>
      <c r="AM41" s="17">
        <f t="shared" si="115"/>
        <v>26019.040319894117</v>
      </c>
      <c r="AN41" s="17">
        <f t="shared" si="115"/>
        <v>26782.956227892628</v>
      </c>
      <c r="AO41" s="17">
        <f t="shared" si="115"/>
        <v>26742.5443382917</v>
      </c>
      <c r="AP41" s="17">
        <f t="shared" si="115"/>
        <v>25399.624029744031</v>
      </c>
      <c r="AQ41" s="17">
        <f t="shared" si="115"/>
        <v>24553.605416407521</v>
      </c>
      <c r="AR41" s="17">
        <f t="shared" ref="AR41:AS41" si="116">AR33</f>
        <v>25500.631448278498</v>
      </c>
      <c r="AS41" s="17">
        <f t="shared" si="116"/>
        <v>18100.727996343696</v>
      </c>
      <c r="AT41" s="17">
        <f t="shared" ref="AT41" si="117">AT33</f>
        <v>19582.648253850461</v>
      </c>
      <c r="AU41" s="17">
        <f>AU33</f>
        <v>16723.520521253675</v>
      </c>
      <c r="AV41" s="17">
        <f>AV33</f>
        <v>14940.389999554371</v>
      </c>
      <c r="AW41" s="17">
        <f>AW33</f>
        <v>14031.396591968354</v>
      </c>
      <c r="AX41" s="17">
        <f>AX33</f>
        <v>13267.627433288098</v>
      </c>
      <c r="AY41" s="17">
        <f>AY33</f>
        <v>14904.795939868513</v>
      </c>
      <c r="BA41" s="17">
        <f>BA33</f>
        <v>946.09240815383851</v>
      </c>
      <c r="BB41" s="17">
        <f t="shared" ref="BB41:BH41" si="118">BB33</f>
        <v>1433.9624074992523</v>
      </c>
      <c r="BC41" s="17">
        <f t="shared" si="118"/>
        <v>2028.1830623657727</v>
      </c>
      <c r="BD41" s="17">
        <f t="shared" si="118"/>
        <v>2294.0525788725413</v>
      </c>
      <c r="BE41" s="17">
        <f t="shared" si="118"/>
        <v>3006.0868795481897</v>
      </c>
      <c r="BF41" s="17">
        <f t="shared" si="118"/>
        <v>3010.5175375334657</v>
      </c>
      <c r="BG41" s="17">
        <f t="shared" si="118"/>
        <v>2909.9644394822335</v>
      </c>
      <c r="BH41" s="17">
        <f t="shared" si="118"/>
        <v>2591.6604062909132</v>
      </c>
      <c r="BI41" s="17">
        <f t="shared" ref="BI41:BJ41" si="119">BI33</f>
        <v>2747.2868459772421</v>
      </c>
      <c r="BJ41" s="17">
        <f t="shared" si="119"/>
        <v>2538.4775181449932</v>
      </c>
      <c r="BK41" s="17">
        <f t="shared" ref="BK41" si="120">BK33</f>
        <v>2700.0931110991378</v>
      </c>
      <c r="BL41" s="17">
        <f>BL33</f>
        <v>2176.1806171356193</v>
      </c>
      <c r="BM41" s="17">
        <f>BM33</f>
        <v>1998.4233965503759</v>
      </c>
      <c r="BN41" s="17">
        <f>BN33</f>
        <v>3987.4089894771064</v>
      </c>
      <c r="BO41" s="17">
        <f>BO33</f>
        <v>3412.699666839269</v>
      </c>
      <c r="BP41" s="17">
        <f>BP33</f>
        <v>3962.8815082341835</v>
      </c>
    </row>
    <row r="42" spans="1:68" x14ac:dyDescent="0.35">
      <c r="A42" s="21" t="s">
        <v>59</v>
      </c>
      <c r="B42" s="1">
        <f>B17</f>
        <v>-9707.8929900000003</v>
      </c>
      <c r="C42" s="1">
        <f t="shared" ref="C42:I42" si="121">C17</f>
        <v>-10272.503360000001</v>
      </c>
      <c r="D42" s="1">
        <f t="shared" si="121"/>
        <v>-11067.27792</v>
      </c>
      <c r="E42" s="1">
        <f t="shared" si="121"/>
        <v>-11998.9159</v>
      </c>
      <c r="F42" s="1">
        <f t="shared" si="121"/>
        <v>-13629.61738</v>
      </c>
      <c r="G42" s="1">
        <f t="shared" si="121"/>
        <v>-14092.940909999999</v>
      </c>
      <c r="H42" s="1">
        <f t="shared" si="121"/>
        <v>-16959.922709999999</v>
      </c>
      <c r="I42" s="1">
        <f t="shared" si="121"/>
        <v>-17259.009579999998</v>
      </c>
      <c r="J42" s="1">
        <f t="shared" ref="J42:K42" si="122">J17</f>
        <v>-18359.288211999996</v>
      </c>
      <c r="K42" s="1">
        <f t="shared" si="122"/>
        <v>-11350.586201904634</v>
      </c>
      <c r="L42" s="1">
        <f t="shared" ref="L42" si="123">L17</f>
        <v>-11729.4018416586</v>
      </c>
      <c r="M42" s="1">
        <f>M17</f>
        <v>-12253.393135940009</v>
      </c>
      <c r="N42" s="1">
        <f>N17</f>
        <v>-12810.171312320936</v>
      </c>
      <c r="O42" s="1">
        <f>O17</f>
        <v>-13478.800922446964</v>
      </c>
      <c r="P42" s="1">
        <f>P17</f>
        <v>-15456.41246609406</v>
      </c>
      <c r="Q42" s="1">
        <f>Q17</f>
        <v>-15763.470559926231</v>
      </c>
      <c r="S42" s="1">
        <f t="shared" ref="S42:Z42" si="124">S17</f>
        <v>-534.26691999999991</v>
      </c>
      <c r="T42" s="1">
        <f t="shared" si="124"/>
        <v>-620.77354999999989</v>
      </c>
      <c r="U42" s="1">
        <f t="shared" si="124"/>
        <v>-655.81359999999995</v>
      </c>
      <c r="V42" s="1">
        <f t="shared" si="124"/>
        <v>-692.88579000000016</v>
      </c>
      <c r="W42" s="1">
        <f t="shared" si="124"/>
        <v>-776.41384999999991</v>
      </c>
      <c r="X42" s="1">
        <f t="shared" si="124"/>
        <v>-792.4729699999998</v>
      </c>
      <c r="Y42" s="1">
        <f t="shared" si="124"/>
        <v>-814.18895000000009</v>
      </c>
      <c r="Z42" s="1">
        <f t="shared" si="124"/>
        <v>-1270.1833799999999</v>
      </c>
      <c r="AA42" s="1">
        <f t="shared" ref="AA42:AB42" si="125">AA17</f>
        <v>-1373.7676599999998</v>
      </c>
      <c r="AB42" s="1">
        <f t="shared" si="125"/>
        <v>-1158.1065500000004</v>
      </c>
      <c r="AC42" s="1">
        <f t="shared" ref="AC42:AE42" si="126">AC17</f>
        <v>-1202.3329699999999</v>
      </c>
      <c r="AD42" s="1">
        <f t="shared" si="126"/>
        <v>-1220.1274979559998</v>
      </c>
      <c r="AE42" s="1">
        <f t="shared" si="126"/>
        <v>-1250.0206216559218</v>
      </c>
      <c r="AF42" s="1">
        <f t="shared" ref="AF42:AG42" si="127">AF17</f>
        <v>-850.52085350786376</v>
      </c>
      <c r="AG42" s="1">
        <f t="shared" si="127"/>
        <v>-965.3542847094983</v>
      </c>
      <c r="AH42" s="1">
        <f t="shared" ref="AH42" si="128">AH17</f>
        <v>-950.85833467906787</v>
      </c>
      <c r="AJ42" s="1">
        <f t="shared" ref="AJ42:AQ42" si="129">AJ17</f>
        <v>-20639.840090000002</v>
      </c>
      <c r="AK42" s="1">
        <f t="shared" si="129"/>
        <v>-18809.72309</v>
      </c>
      <c r="AL42" s="1">
        <f t="shared" si="129"/>
        <v>-21156.908479999998</v>
      </c>
      <c r="AM42" s="1">
        <f t="shared" si="129"/>
        <v>-22645.19831</v>
      </c>
      <c r="AN42" s="1">
        <f t="shared" si="129"/>
        <v>-24350.968769999999</v>
      </c>
      <c r="AO42" s="1">
        <f t="shared" si="129"/>
        <v>-26889.58612</v>
      </c>
      <c r="AP42" s="1">
        <f t="shared" si="129"/>
        <v>-27865.888339999998</v>
      </c>
      <c r="AQ42" s="1">
        <f t="shared" si="129"/>
        <v>-32082.80704</v>
      </c>
      <c r="AR42" s="1">
        <f t="shared" ref="AR42:AS42" si="130">AR17</f>
        <v>-35673.151488000003</v>
      </c>
      <c r="AS42" s="1">
        <f t="shared" si="130"/>
        <v>-32778.074893129618</v>
      </c>
      <c r="AT42" s="1">
        <f t="shared" ref="AT42:AV42" si="131">AT17</f>
        <v>-34399.677412138997</v>
      </c>
      <c r="AU42" s="1">
        <f t="shared" si="131"/>
        <v>-35815.910135404571</v>
      </c>
      <c r="AV42" s="1">
        <f t="shared" si="131"/>
        <v>-26001.135186249772</v>
      </c>
      <c r="AW42" s="1">
        <f t="shared" ref="AW42:AX42" si="132">AW17</f>
        <v>-23624.392574910824</v>
      </c>
      <c r="AX42" s="1">
        <f t="shared" si="132"/>
        <v>-22728.66838935564</v>
      </c>
      <c r="AY42" s="1">
        <f t="shared" ref="AY42" si="133">AY17</f>
        <v>-23156.666401507748</v>
      </c>
      <c r="BA42" s="1">
        <f t="shared" ref="BA42:BH42" si="134">BA17</f>
        <v>-3235</v>
      </c>
      <c r="BB42" s="1">
        <f t="shared" si="134"/>
        <v>-4211</v>
      </c>
      <c r="BC42" s="1">
        <f t="shared" si="134"/>
        <v>-4897</v>
      </c>
      <c r="BD42" s="1">
        <f t="shared" si="134"/>
        <v>-5974</v>
      </c>
      <c r="BE42" s="1">
        <f t="shared" si="134"/>
        <v>-11084</v>
      </c>
      <c r="BF42" s="1">
        <f t="shared" si="134"/>
        <v>-12456</v>
      </c>
      <c r="BG42" s="1">
        <f t="shared" si="134"/>
        <v>-9240</v>
      </c>
      <c r="BH42" s="1">
        <f t="shared" si="134"/>
        <v>-3966</v>
      </c>
      <c r="BI42" s="1">
        <f t="shared" ref="BI42:BJ42" si="135">BI17</f>
        <v>-6028.3992300000009</v>
      </c>
      <c r="BJ42" s="1">
        <f t="shared" si="135"/>
        <v>-7950.7471278256289</v>
      </c>
      <c r="BK42" s="1">
        <f t="shared" ref="BK42:BM42" si="136">BK17</f>
        <v>-9876.0182515613487</v>
      </c>
      <c r="BL42" s="1">
        <f t="shared" si="136"/>
        <v>-12014.617861361116</v>
      </c>
      <c r="BM42" s="1">
        <f t="shared" si="136"/>
        <v>-21329.167822194158</v>
      </c>
      <c r="BN42" s="1">
        <f t="shared" ref="BN42:BO42" si="137">BN17</f>
        <v>-24836.905961223209</v>
      </c>
      <c r="BO42" s="1">
        <f t="shared" si="137"/>
        <v>-17263.094169171334</v>
      </c>
      <c r="BP42" s="1">
        <f t="shared" ref="BP42" si="138">BP17</f>
        <v>-18155.020475113419</v>
      </c>
    </row>
    <row r="43" spans="1:68" x14ac:dyDescent="0.35">
      <c r="A43" s="21" t="s">
        <v>60</v>
      </c>
      <c r="B43" s="1">
        <f t="shared" ref="B43:I43" si="139">B28</f>
        <v>9011.4575163743411</v>
      </c>
      <c r="C43" s="1">
        <f t="shared" si="139"/>
        <v>8648.0716627438633</v>
      </c>
      <c r="D43" s="1">
        <f t="shared" si="139"/>
        <v>10816.647803193062</v>
      </c>
      <c r="E43" s="1">
        <f t="shared" si="139"/>
        <v>14162.859355319799</v>
      </c>
      <c r="F43" s="1">
        <f t="shared" si="139"/>
        <v>14365.516765304212</v>
      </c>
      <c r="G43" s="1">
        <f t="shared" si="139"/>
        <v>15883.388023450481</v>
      </c>
      <c r="H43" s="1">
        <f t="shared" si="139"/>
        <v>22071.793956417987</v>
      </c>
      <c r="I43" s="1">
        <f t="shared" si="139"/>
        <v>18191.172615906951</v>
      </c>
      <c r="J43" s="1">
        <f t="shared" ref="J43:K43" si="140">J28</f>
        <v>14631.369445882381</v>
      </c>
      <c r="K43" s="1">
        <f t="shared" si="140"/>
        <v>17378.385890552287</v>
      </c>
      <c r="L43" s="1">
        <f t="shared" ref="L43:N43" si="141">L28</f>
        <v>13969.590469594514</v>
      </c>
      <c r="M43" s="1">
        <f t="shared" si="141"/>
        <v>14696.700586158133</v>
      </c>
      <c r="N43" s="1">
        <f t="shared" si="141"/>
        <v>13609.387966373606</v>
      </c>
      <c r="O43" s="1">
        <f t="shared" ref="O43:P43" si="142">O28</f>
        <v>12790.377343179493</v>
      </c>
      <c r="P43" s="1">
        <f t="shared" si="142"/>
        <v>11552.190536394395</v>
      </c>
      <c r="Q43" s="1">
        <f t="shared" ref="Q43" si="143">Q28</f>
        <v>8207.8678679297554</v>
      </c>
      <c r="S43" s="1">
        <f t="shared" ref="S43:Z43" si="144">S28</f>
        <v>309.9281234117845</v>
      </c>
      <c r="T43" s="1">
        <f t="shared" si="144"/>
        <v>392.20252546497886</v>
      </c>
      <c r="U43" s="1">
        <f t="shared" si="144"/>
        <v>482.35549241535512</v>
      </c>
      <c r="V43" s="1">
        <f t="shared" si="144"/>
        <v>570.07866010248779</v>
      </c>
      <c r="W43" s="1">
        <f t="shared" si="144"/>
        <v>578.42199044546601</v>
      </c>
      <c r="X43" s="1">
        <f t="shared" si="144"/>
        <v>630.35280144126045</v>
      </c>
      <c r="Y43" s="1">
        <f t="shared" si="144"/>
        <v>634.09932414054174</v>
      </c>
      <c r="Z43" s="1">
        <f t="shared" si="144"/>
        <v>1369.0809091330148</v>
      </c>
      <c r="AA43" s="1">
        <f t="shared" ref="AA43:AB43" si="145">AA28</f>
        <v>1195.2392154164068</v>
      </c>
      <c r="AB43" s="1">
        <f t="shared" si="145"/>
        <v>1111.9423921518849</v>
      </c>
      <c r="AC43" s="1">
        <f t="shared" ref="AC43:AE43" si="146">AC28</f>
        <v>859.05180291911415</v>
      </c>
      <c r="AD43" s="1">
        <f t="shared" si="146"/>
        <v>883.18671722469821</v>
      </c>
      <c r="AE43" s="1">
        <f t="shared" si="146"/>
        <v>796.74247199166928</v>
      </c>
      <c r="AF43" s="1">
        <f t="shared" ref="AF43:AG43" si="147">AF28</f>
        <v>713.07417463748629</v>
      </c>
      <c r="AG43" s="1">
        <f t="shared" si="147"/>
        <v>699.73891534770792</v>
      </c>
      <c r="AH43" s="1">
        <f t="shared" ref="AH43" si="148">AH28</f>
        <v>479.81163040685658</v>
      </c>
      <c r="AJ43" s="1">
        <f t="shared" ref="AJ43:AQ43" si="149">AJ28</f>
        <v>13605.931665277905</v>
      </c>
      <c r="AK43" s="1">
        <f t="shared" si="149"/>
        <v>14283.482648224679</v>
      </c>
      <c r="AL43" s="1">
        <f t="shared" si="149"/>
        <v>16584.738348415241</v>
      </c>
      <c r="AM43" s="1">
        <f t="shared" si="149"/>
        <v>20913.603878099966</v>
      </c>
      <c r="AN43" s="1">
        <f t="shared" si="149"/>
        <v>22247.499436942926</v>
      </c>
      <c r="AO43" s="1">
        <f t="shared" si="149"/>
        <v>26279.807340921594</v>
      </c>
      <c r="AP43" s="1">
        <f t="shared" si="149"/>
        <v>30983.939396637248</v>
      </c>
      <c r="AQ43" s="1">
        <f t="shared" si="149"/>
        <v>26934.339293234763</v>
      </c>
      <c r="AR43" s="1">
        <f t="shared" ref="AR43:AS43" si="150">AR28</f>
        <v>23261.476308454083</v>
      </c>
      <c r="AS43" s="1">
        <f t="shared" si="150"/>
        <v>23793.275598732533</v>
      </c>
      <c r="AT43" s="1">
        <f t="shared" ref="AT43:AV43" si="151">AT28</f>
        <v>18953.760243381472</v>
      </c>
      <c r="AU43" s="1">
        <f t="shared" si="151"/>
        <v>19816.00626145252</v>
      </c>
      <c r="AV43" s="1">
        <f t="shared" si="151"/>
        <v>17882.342278909186</v>
      </c>
      <c r="AW43" s="1">
        <f t="shared" ref="AW43:AX43" si="152">AW28</f>
        <v>14467.382595579116</v>
      </c>
      <c r="AX43" s="1">
        <f t="shared" si="152"/>
        <v>15419.275792877637</v>
      </c>
      <c r="AY43" s="1">
        <f t="shared" ref="AY43" si="153">AY28</f>
        <v>10919.199658280777</v>
      </c>
      <c r="BA43" s="1">
        <f t="shared" ref="BA43:BH43" si="154">BA28</f>
        <v>629.1006026349055</v>
      </c>
      <c r="BB43" s="1">
        <f t="shared" si="154"/>
        <v>923.32780184280068</v>
      </c>
      <c r="BC43" s="1">
        <f t="shared" si="154"/>
        <v>1276.4276927227872</v>
      </c>
      <c r="BD43" s="1">
        <f t="shared" si="154"/>
        <v>1843.9153143319795</v>
      </c>
      <c r="BE43" s="1">
        <f t="shared" si="154"/>
        <v>2497.0326498350123</v>
      </c>
      <c r="BF43" s="1">
        <f t="shared" si="154"/>
        <v>2958.4253421078579</v>
      </c>
      <c r="BG43" s="1">
        <f t="shared" si="154"/>
        <v>3549.7439542295315</v>
      </c>
      <c r="BH43" s="1">
        <f t="shared" si="154"/>
        <v>2842.9495193091425</v>
      </c>
      <c r="BI43" s="1">
        <f t="shared" ref="BI43:BJ43" si="155">BI28</f>
        <v>2506.0535465501712</v>
      </c>
      <c r="BJ43" s="1">
        <f t="shared" si="155"/>
        <v>3336.8102765043905</v>
      </c>
      <c r="BK43" s="1">
        <f t="shared" ref="BK43:BM43" si="156">BK28</f>
        <v>2613.3808256764414</v>
      </c>
      <c r="BL43" s="1">
        <f t="shared" si="156"/>
        <v>2578.5963356463371</v>
      </c>
      <c r="BM43" s="1">
        <f t="shared" si="156"/>
        <v>2391.9383092650191</v>
      </c>
      <c r="BN43" s="1">
        <f t="shared" ref="BN43:BO43" si="157">BN28</f>
        <v>4111.3064574653499</v>
      </c>
      <c r="BO43" s="1">
        <f t="shared" si="157"/>
        <v>3966.1467452146594</v>
      </c>
      <c r="BP43" s="1">
        <f t="shared" ref="BP43" si="158">BP28</f>
        <v>2903.192676041403</v>
      </c>
    </row>
    <row r="44" spans="1:68" x14ac:dyDescent="0.35">
      <c r="A44" s="21" t="s">
        <v>67</v>
      </c>
      <c r="B44" s="1">
        <f>B41-B42+B43</f>
        <v>32271.50974280481</v>
      </c>
      <c r="C44" s="1">
        <f t="shared" ref="C44:I44" si="159">C41-C42+C43</f>
        <v>32351.351868176233</v>
      </c>
      <c r="D44" s="1">
        <f t="shared" si="159"/>
        <v>39071.066045427207</v>
      </c>
      <c r="E44" s="1">
        <f t="shared" si="159"/>
        <v>43782.076890512413</v>
      </c>
      <c r="F44" s="1">
        <f t="shared" si="159"/>
        <v>45289.257820044251</v>
      </c>
      <c r="G44" s="1">
        <f t="shared" si="159"/>
        <v>46139.392952492868</v>
      </c>
      <c r="H44" s="1">
        <f t="shared" si="159"/>
        <v>57125.454230849122</v>
      </c>
      <c r="I44" s="1">
        <f t="shared" si="159"/>
        <v>52033.431913301232</v>
      </c>
      <c r="J44" s="1">
        <f t="shared" ref="J44:K44" si="160">J41-J42+J43</f>
        <v>49030.446142306631</v>
      </c>
      <c r="K44" s="1">
        <f t="shared" si="160"/>
        <v>41949.574472952227</v>
      </c>
      <c r="L44" s="1">
        <f t="shared" ref="L44" si="161">L41-L42+L43</f>
        <v>40132.095447710533</v>
      </c>
      <c r="M44" s="1">
        <f>M41-M42+M43</f>
        <v>39353.22736085995</v>
      </c>
      <c r="N44" s="1">
        <f>N41-N42+N43</f>
        <v>37789.969301137469</v>
      </c>
      <c r="O44" s="1">
        <f>O41-O42+O43</f>
        <v>38674.107483294254</v>
      </c>
      <c r="P44" s="1">
        <f>P41-P42+P43</f>
        <v>36948.768943747178</v>
      </c>
      <c r="Q44" s="1">
        <f>Q41-Q42+Q43</f>
        <v>35175.144521842041</v>
      </c>
      <c r="S44" s="1">
        <f t="shared" ref="S44:Z44" si="162">S41-S42+S43</f>
        <v>1310.2900422166479</v>
      </c>
      <c r="T44" s="1">
        <f t="shared" si="162"/>
        <v>1622.0811804131765</v>
      </c>
      <c r="U44" s="1">
        <f t="shared" si="162"/>
        <v>1904.6090915891991</v>
      </c>
      <c r="V44" s="1">
        <f t="shared" si="162"/>
        <v>1972.2109161432054</v>
      </c>
      <c r="W44" s="1">
        <f t="shared" si="162"/>
        <v>2051.177058264605</v>
      </c>
      <c r="X44" s="1">
        <f t="shared" si="162"/>
        <v>2064.2778765737071</v>
      </c>
      <c r="Y44" s="1">
        <f t="shared" si="162"/>
        <v>1968.1022404831356</v>
      </c>
      <c r="Z44" s="1">
        <f t="shared" si="162"/>
        <v>3887.3317490403006</v>
      </c>
      <c r="AA44" s="1">
        <f t="shared" ref="AA44:AB44" si="163">AA41-AA42+AA43</f>
        <v>3879.3000967364142</v>
      </c>
      <c r="AB44" s="1">
        <f t="shared" si="163"/>
        <v>3115.9588171678824</v>
      </c>
      <c r="AC44" s="1">
        <f t="shared" ref="AC44:AE44" si="164">AC41-AC42+AC43</f>
        <v>2948.9400164373701</v>
      </c>
      <c r="AD44" s="1">
        <f t="shared" si="164"/>
        <v>2848.6708220938444</v>
      </c>
      <c r="AE44" s="1">
        <f t="shared" si="164"/>
        <v>2712.4277518397103</v>
      </c>
      <c r="AF44" s="1">
        <f t="shared" ref="AF44:AG44" si="165">AF41-AF42+AF43</f>
        <v>2255.1801492084014</v>
      </c>
      <c r="AG44" s="1">
        <f t="shared" si="165"/>
        <v>2267.1886132344484</v>
      </c>
      <c r="AH44" s="1">
        <f t="shared" ref="AH44" si="166">AH41-AH42+AH43</f>
        <v>2085.6167253428762</v>
      </c>
      <c r="AJ44" s="1">
        <f t="shared" ref="AJ44:AQ44" si="167">AJ41-AJ42+AJ43</f>
        <v>54707.473111888743</v>
      </c>
      <c r="AK44" s="1">
        <f t="shared" si="167"/>
        <v>55275.985380344864</v>
      </c>
      <c r="AL44" s="1">
        <f t="shared" si="167"/>
        <v>64094.009444641473</v>
      </c>
      <c r="AM44" s="1">
        <f t="shared" si="167"/>
        <v>69577.842507994079</v>
      </c>
      <c r="AN44" s="1">
        <f t="shared" si="167"/>
        <v>73381.424434835557</v>
      </c>
      <c r="AO44" s="1">
        <f t="shared" si="167"/>
        <v>79911.937799213294</v>
      </c>
      <c r="AP44" s="1">
        <f t="shared" si="167"/>
        <v>84249.451766381273</v>
      </c>
      <c r="AQ44" s="1">
        <f t="shared" si="167"/>
        <v>83570.751749642281</v>
      </c>
      <c r="AR44" s="1">
        <f t="shared" ref="AR44:AS44" si="168">AR41-AR42+AR43</f>
        <v>84435.259244732588</v>
      </c>
      <c r="AS44" s="1">
        <f t="shared" si="168"/>
        <v>74672.078488205851</v>
      </c>
      <c r="AT44" s="1">
        <f t="shared" ref="AT44:AV44" si="169">AT41-AT42+AT43</f>
        <v>72936.08590937093</v>
      </c>
      <c r="AU44" s="1">
        <f t="shared" si="169"/>
        <v>72355.436918110761</v>
      </c>
      <c r="AV44" s="1">
        <f t="shared" si="169"/>
        <v>58823.86746471333</v>
      </c>
      <c r="AW44" s="1">
        <f t="shared" ref="AW44:AX44" si="170">AW41-AW42+AW43</f>
        <v>52123.171762458296</v>
      </c>
      <c r="AX44" s="1">
        <f t="shared" si="170"/>
        <v>51415.571615521374</v>
      </c>
      <c r="AY44" s="1">
        <f t="shared" ref="AY44" si="171">AY41-AY42+AY43</f>
        <v>48980.661999657037</v>
      </c>
      <c r="BA44" s="1">
        <f t="shared" ref="BA44:BH44" si="172">BA41-BA42+BA43</f>
        <v>4810.1930107887438</v>
      </c>
      <c r="BB44" s="1">
        <f t="shared" si="172"/>
        <v>6568.2902093420535</v>
      </c>
      <c r="BC44" s="1">
        <f t="shared" si="172"/>
        <v>8201.610755088559</v>
      </c>
      <c r="BD44" s="1">
        <f t="shared" si="172"/>
        <v>10111.967893204521</v>
      </c>
      <c r="BE44" s="1">
        <f t="shared" si="172"/>
        <v>16587.119529383202</v>
      </c>
      <c r="BF44" s="1">
        <f t="shared" si="172"/>
        <v>18424.942879641323</v>
      </c>
      <c r="BG44" s="1">
        <f t="shared" si="172"/>
        <v>15699.708393711764</v>
      </c>
      <c r="BH44" s="1">
        <f t="shared" si="172"/>
        <v>9400.6099256000562</v>
      </c>
      <c r="BI44" s="1">
        <f t="shared" ref="BI44:BJ44" si="173">BI41-BI42+BI43</f>
        <v>11281.739622527413</v>
      </c>
      <c r="BJ44" s="1">
        <f t="shared" si="173"/>
        <v>13826.034922475013</v>
      </c>
      <c r="BK44" s="1">
        <f t="shared" ref="BK44:BM44" si="174">BK41-BK42+BK43</f>
        <v>15189.492188336928</v>
      </c>
      <c r="BL44" s="1">
        <f t="shared" si="174"/>
        <v>16769.39481414307</v>
      </c>
      <c r="BM44" s="1">
        <f t="shared" si="174"/>
        <v>25719.529528009556</v>
      </c>
      <c r="BN44" s="1">
        <f t="shared" ref="BN44:BO44" si="175">BN41-BN42+BN43</f>
        <v>32935.621408165665</v>
      </c>
      <c r="BO44" s="1">
        <f t="shared" si="175"/>
        <v>24641.940581225263</v>
      </c>
      <c r="BP44" s="1">
        <f t="shared" ref="BP44" si="176">BP41-BP42+BP43</f>
        <v>25021.094659389004</v>
      </c>
    </row>
    <row r="45" spans="1:68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</row>
    <row r="46" spans="1:68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</row>
    <row r="47" spans="1:68" x14ac:dyDescent="0.35">
      <c r="A47" s="21" t="s">
        <v>73</v>
      </c>
      <c r="B47" s="1">
        <f t="shared" ref="B47:I47" si="177">B37-B44</f>
        <v>4651.6321273484136</v>
      </c>
      <c r="C47" s="1">
        <f t="shared" si="177"/>
        <v>898.22386642572019</v>
      </c>
      <c r="D47" s="1">
        <f t="shared" si="177"/>
        <v>6219.4044552414634</v>
      </c>
      <c r="E47" s="1">
        <f t="shared" si="177"/>
        <v>-155.49438914335042</v>
      </c>
      <c r="F47" s="1">
        <f t="shared" si="177"/>
        <v>3240.7729317124176</v>
      </c>
      <c r="G47" s="1">
        <f t="shared" si="177"/>
        <v>2428.7008703608517</v>
      </c>
      <c r="H47" s="1">
        <f t="shared" si="177"/>
        <v>11360.613878167918</v>
      </c>
      <c r="I47" s="1">
        <f t="shared" si="177"/>
        <v>4773.5391412720346</v>
      </c>
      <c r="J47" s="1">
        <f t="shared" ref="J47:K47" si="178">J37-J44</f>
        <v>1082.1328061276217</v>
      </c>
      <c r="K47" s="1">
        <f t="shared" si="178"/>
        <v>10120.612278079512</v>
      </c>
      <c r="L47" s="1">
        <f t="shared" ref="L47:N47" si="179">L37-L44</f>
        <v>8066.8688868252575</v>
      </c>
      <c r="M47" s="1">
        <f t="shared" si="179"/>
        <v>8505.3095846799188</v>
      </c>
      <c r="N47" s="1">
        <f t="shared" si="179"/>
        <v>5427.6598557913821</v>
      </c>
      <c r="O47" s="1">
        <f t="shared" ref="O47:P47" si="180">O37-O44</f>
        <v>6996.6802160593143</v>
      </c>
      <c r="P47" s="1">
        <f t="shared" si="180"/>
        <v>2775.6630717097069</v>
      </c>
      <c r="Q47" s="1">
        <f t="shared" ref="Q47" si="181">Q37-Q44</f>
        <v>5286.4787009336505</v>
      </c>
      <c r="S47" s="1">
        <f t="shared" ref="S47:Z47" si="182">S37-S44</f>
        <v>149.57814822978162</v>
      </c>
      <c r="T47" s="1">
        <f t="shared" si="182"/>
        <v>190.84655985103154</v>
      </c>
      <c r="U47" s="1">
        <f t="shared" si="182"/>
        <v>236.74604708497554</v>
      </c>
      <c r="V47" s="1">
        <f t="shared" si="182"/>
        <v>7.1957955667508031</v>
      </c>
      <c r="W47" s="1">
        <f t="shared" si="182"/>
        <v>122.36481827175476</v>
      </c>
      <c r="X47" s="1">
        <f t="shared" si="182"/>
        <v>91.856023539960916</v>
      </c>
      <c r="Y47" s="1">
        <f t="shared" si="182"/>
        <v>201.79418670437781</v>
      </c>
      <c r="Z47" s="1">
        <f t="shared" si="182"/>
        <v>128.5481687188194</v>
      </c>
      <c r="AA47" s="1">
        <f t="shared" ref="AA47:AB47" si="183">AA37-AA44</f>
        <v>115.35515127469171</v>
      </c>
      <c r="AB47" s="1">
        <f t="shared" si="183"/>
        <v>1099.0330490583137</v>
      </c>
      <c r="AC47" s="1">
        <f t="shared" ref="AC47:AE47" si="184">AC37-AC44</f>
        <v>492.5024487911387</v>
      </c>
      <c r="AD47" s="1">
        <f t="shared" si="184"/>
        <v>406.03053577200126</v>
      </c>
      <c r="AE47" s="1">
        <f t="shared" si="184"/>
        <v>342.21103162010058</v>
      </c>
      <c r="AF47" s="1">
        <f t="shared" ref="AF47:AG47" si="185">AF37-AF44</f>
        <v>342.45914644613822</v>
      </c>
      <c r="AG47" s="1">
        <f t="shared" si="185"/>
        <v>168.12737472169783</v>
      </c>
      <c r="AH47" s="1">
        <f t="shared" ref="AH47" si="186">AH37-AH44</f>
        <v>309.03445394350274</v>
      </c>
      <c r="AJ47" s="1">
        <f t="shared" ref="AJ47:AQ47" si="187">AJ37-AJ44</f>
        <v>8702.0800406069466</v>
      </c>
      <c r="AK47" s="1">
        <f t="shared" si="187"/>
        <v>7505.1057984712752</v>
      </c>
      <c r="AL47" s="1">
        <f t="shared" si="187"/>
        <v>8284.990714101441</v>
      </c>
      <c r="AM47" s="1">
        <f t="shared" si="187"/>
        <v>301.81733252659615</v>
      </c>
      <c r="AN47" s="1">
        <f t="shared" si="187"/>
        <v>5055.0654415231402</v>
      </c>
      <c r="AO47" s="1">
        <f t="shared" si="187"/>
        <v>4053.1241838576389</v>
      </c>
      <c r="AP47" s="1">
        <f t="shared" si="187"/>
        <v>15648.074063557622</v>
      </c>
      <c r="AQ47" s="1">
        <f t="shared" si="187"/>
        <v>6828.4584469524561</v>
      </c>
      <c r="AR47" s="1">
        <f t="shared" ref="AR47:AS47" si="188">AR37-AR44</f>
        <v>1452.4272433533915</v>
      </c>
      <c r="AS47" s="1">
        <f t="shared" si="188"/>
        <v>13587.758644183064</v>
      </c>
      <c r="AT47" s="1">
        <f t="shared" ref="AT47:AV47" si="189">AT37-AT44</f>
        <v>10808.620444395579</v>
      </c>
      <c r="AU47" s="1">
        <f t="shared" si="189"/>
        <v>11378.781028581056</v>
      </c>
      <c r="AV47" s="1">
        <f t="shared" si="189"/>
        <v>8880.3576858801098</v>
      </c>
      <c r="AW47" s="1">
        <f t="shared" ref="AW47:AX47" si="190">AW37-AW44</f>
        <v>7980.2630502920656</v>
      </c>
      <c r="AX47" s="1">
        <f t="shared" si="190"/>
        <v>3704.8137559680472</v>
      </c>
      <c r="AY47" s="1">
        <f t="shared" ref="AY47" si="191">AY37-AY44</f>
        <v>6936.2669367830822</v>
      </c>
      <c r="BA47" s="1">
        <f t="shared" ref="BA47:BH47" si="192">BA37-BA44</f>
        <v>510.82113848048175</v>
      </c>
      <c r="BB47" s="1">
        <f t="shared" si="192"/>
        <v>-144.21887640406567</v>
      </c>
      <c r="BC47" s="1">
        <f t="shared" si="192"/>
        <v>641.03416253430078</v>
      </c>
      <c r="BD47" s="1">
        <f t="shared" si="192"/>
        <v>15.913804369682111</v>
      </c>
      <c r="BE47" s="1">
        <f t="shared" si="192"/>
        <v>478.13992953365596</v>
      </c>
      <c r="BF47" s="1">
        <f t="shared" si="192"/>
        <v>453.58199391455855</v>
      </c>
      <c r="BG47" s="1">
        <f t="shared" si="192"/>
        <v>1766.8112486028185</v>
      </c>
      <c r="BH47" s="1">
        <f t="shared" si="192"/>
        <v>718.34297574376251</v>
      </c>
      <c r="BI47" s="1">
        <f t="shared" ref="BI47:BJ47" si="193">BI37-BI44</f>
        <v>169.86795244923633</v>
      </c>
      <c r="BJ47" s="1">
        <f t="shared" si="193"/>
        <v>1957.5615121473966</v>
      </c>
      <c r="BK47" s="1">
        <f t="shared" ref="BK47:BM47" si="194">BK37-BK44</f>
        <v>1498.1807299849643</v>
      </c>
      <c r="BL47" s="1">
        <f t="shared" si="194"/>
        <v>1478.0411756532849</v>
      </c>
      <c r="BM47" s="1">
        <f t="shared" si="194"/>
        <v>-902.59418400222785</v>
      </c>
      <c r="BN47" s="1">
        <f t="shared" ref="BN47:BO47" si="195">BN37-BN44</f>
        <v>2175.2250249912613</v>
      </c>
      <c r="BO47" s="1">
        <f t="shared" si="195"/>
        <v>952.95234466500915</v>
      </c>
      <c r="BP47" s="1">
        <f t="shared" ref="BP47" si="196">BP37-BP44</f>
        <v>1868.6479227234922</v>
      </c>
    </row>
    <row r="48" spans="1:68" x14ac:dyDescent="0.3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N48" s="1">
        <f>N47*WACC!O12</f>
        <v>1628.2979567369232</v>
      </c>
      <c r="O48" s="1">
        <f>O47*WACC!P12</f>
        <v>2099.0040648171607</v>
      </c>
      <c r="P48" s="1">
        <f>P47*WACC!Q12</f>
        <v>832.69892151266072</v>
      </c>
      <c r="Q48" s="1">
        <f>Q47*WACC!R12</f>
        <v>1585.9436102796165</v>
      </c>
      <c r="S48" s="1">
        <f>S47*WACC!C12</f>
        <v>44.873444468920944</v>
      </c>
      <c r="T48" s="1">
        <f>T47*WACC!D12</f>
        <v>57.253967955292183</v>
      </c>
      <c r="U48" s="1">
        <f>U47*WACC!E12</f>
        <v>71.023814125471219</v>
      </c>
      <c r="V48" s="1">
        <f>V47*WACC!F12</f>
        <v>2.1587386700245892</v>
      </c>
      <c r="W48" s="1">
        <f>W47*WACC!G12</f>
        <v>36.709445481515345</v>
      </c>
      <c r="X48" s="1">
        <f>X47*WACC!H12</f>
        <v>27.556807061979956</v>
      </c>
      <c r="Y48" s="1">
        <f>Y47*WACC!I12</f>
        <v>60.538256011295069</v>
      </c>
      <c r="Z48" s="1">
        <f>Z47*WACC!J12</f>
        <v>38.564450615634179</v>
      </c>
      <c r="AA48" s="1">
        <f>AA47*WACC!K12</f>
        <v>34.606545382397066</v>
      </c>
      <c r="AB48" s="1">
        <f>AB47*WACC!L12</f>
        <v>329.70991471739461</v>
      </c>
      <c r="AC48" s="1">
        <f>AC47*WACC!M12</f>
        <v>147.75073463729703</v>
      </c>
      <c r="AD48" s="1">
        <f>AD47*WACC!N12</f>
        <v>121.80916073156361</v>
      </c>
      <c r="AE48" s="1">
        <f>AE47*WACC!O12</f>
        <v>102.66330948599919</v>
      </c>
      <c r="AF48" s="1">
        <f>AF47*WACC!P12</f>
        <v>102.73774393381045</v>
      </c>
      <c r="AG48" s="1">
        <f>AG47*WACC!Q12</f>
        <v>50.438212416494125</v>
      </c>
      <c r="AH48" s="1">
        <f>AH47*WACC!R12</f>
        <v>92.710336183022832</v>
      </c>
      <c r="AJ48" s="1">
        <f>AJ47*WACC!C12</f>
        <v>2610.6240121812962</v>
      </c>
      <c r="AK48" s="1">
        <f>AK47*WACC!D12</f>
        <v>2251.5317395407028</v>
      </c>
      <c r="AL48" s="1">
        <f>AL47*WACC!E12</f>
        <v>2485.497214229682</v>
      </c>
      <c r="AM48" s="1">
        <f>AM47*WACC!F12</f>
        <v>90.545199757951508</v>
      </c>
      <c r="AN48" s="1">
        <f>AN47*WACC!G12</f>
        <v>1516.5196324564843</v>
      </c>
      <c r="AO48" s="1">
        <f>AO47*WACC!H12</f>
        <v>1215.9372551569247</v>
      </c>
      <c r="AP48" s="1">
        <f>AP47*WACC!I12</f>
        <v>4694.4222190658693</v>
      </c>
      <c r="AQ48" s="1">
        <f>AQ47*WACC!J12</f>
        <v>2048.5375340851188</v>
      </c>
      <c r="AR48" s="1">
        <f>AR47*WACC!K12</f>
        <v>435.72817300588594</v>
      </c>
      <c r="AS48" s="1">
        <f>AS47*WACC!L12</f>
        <v>4076.327593253689</v>
      </c>
      <c r="AT48" s="1">
        <f>AT47*WACC!M12</f>
        <v>3242.5861333176949</v>
      </c>
      <c r="AU48" s="1">
        <f>AU47*WACC!N12</f>
        <v>3413.6343085732865</v>
      </c>
      <c r="AV48" s="1">
        <f>AV47*WACC!O12</f>
        <v>2664.1073057632289</v>
      </c>
      <c r="AW48" s="1">
        <f>AW47*WACC!P12</f>
        <v>2394.0789150868973</v>
      </c>
      <c r="AX48" s="1">
        <f>AX47*WACC!Q12</f>
        <v>1111.4441267900786</v>
      </c>
      <c r="AY48" s="1">
        <f>AY47*WACC!R12</f>
        <v>2080.8800810342964</v>
      </c>
      <c r="BA48" s="1">
        <f>BA47*WACC!C12</f>
        <v>153.24634154409827</v>
      </c>
      <c r="BB48" s="1">
        <f>BB47*WACC!D12</f>
        <v>-43.265662921206641</v>
      </c>
      <c r="BC48" s="1">
        <f>BC47*WACC!E12</f>
        <v>192.31024876023218</v>
      </c>
      <c r="BD48" s="1">
        <f>BD47*WACC!F12</f>
        <v>4.7741413109031923</v>
      </c>
      <c r="BE48" s="1">
        <f>BE47*WACC!G12</f>
        <v>143.4419788600535</v>
      </c>
      <c r="BF48" s="1">
        <f>BF47*WACC!H12</f>
        <v>136.0745981743265</v>
      </c>
      <c r="BG48" s="1">
        <f>BG47*WACC!I12</f>
        <v>530.04337458068562</v>
      </c>
      <c r="BH48" s="1">
        <f>BH47*WACC!J12</f>
        <v>215.5028927230637</v>
      </c>
      <c r="BI48" s="1">
        <f>BI47*WACC!K12</f>
        <v>50.960385734755519</v>
      </c>
      <c r="BJ48" s="1">
        <f>BJ47*WACC!L12</f>
        <v>587.26845364404176</v>
      </c>
      <c r="BK48" s="1">
        <f>BK47*WACC!M12</f>
        <v>449.45421899535364</v>
      </c>
      <c r="BL48" s="1">
        <f>BL47*WACC!N12</f>
        <v>443.41235269585161</v>
      </c>
      <c r="BM48" s="1">
        <f>BM47*WACC!O12</f>
        <v>-270.77825520058661</v>
      </c>
      <c r="BN48" s="1">
        <f>BN47*WACC!P12</f>
        <v>652.5675074971814</v>
      </c>
      <c r="BO48" s="1">
        <f>BO47*WACC!Q12</f>
        <v>285.88570339941646</v>
      </c>
      <c r="BP48" s="1">
        <f>BP47*WACC!R12</f>
        <v>560.59437681687848</v>
      </c>
    </row>
    <row r="49" spans="1:68" x14ac:dyDescent="0.3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N49" s="1">
        <f>N48*WACC!O13</f>
        <v>651.31918269476932</v>
      </c>
      <c r="O49" s="1">
        <f>O48*WACC!P13</f>
        <v>839.60162592686436</v>
      </c>
      <c r="P49" s="1">
        <f>P48*WACC!Q13</f>
        <v>487.12886908490651</v>
      </c>
      <c r="Q49" s="1">
        <f>Q48*WACC!R13</f>
        <v>927.77701201357559</v>
      </c>
      <c r="S49" s="1">
        <f>S48*WACC!C13</f>
        <v>17.949377787568377</v>
      </c>
      <c r="T49" s="1">
        <f>T48*WACC!D13</f>
        <v>22.901587182116874</v>
      </c>
      <c r="U49" s="1">
        <f>U48*WACC!E13</f>
        <v>28.409525650188488</v>
      </c>
      <c r="V49" s="1">
        <f>V48*WACC!F13</f>
        <v>0.86349546800983568</v>
      </c>
      <c r="W49" s="1">
        <f>W48*WACC!G13</f>
        <v>14.683778192606139</v>
      </c>
      <c r="X49" s="1">
        <f>X48*WACC!H13</f>
        <v>11.022722824791984</v>
      </c>
      <c r="Y49" s="1">
        <f>Y48*WACC!I13</f>
        <v>24.215302404518027</v>
      </c>
      <c r="Z49" s="1">
        <f>Z48*WACC!J13</f>
        <v>15.425780246253673</v>
      </c>
      <c r="AA49" s="1">
        <f>AA48*WACC!K13</f>
        <v>13.842618152958828</v>
      </c>
      <c r="AB49" s="1">
        <f>AB48*WACC!L13</f>
        <v>131.88396588695784</v>
      </c>
      <c r="AC49" s="1">
        <f>AC48*WACC!M13</f>
        <v>59.100293854918817</v>
      </c>
      <c r="AD49" s="1">
        <f>AD48*WACC!N13</f>
        <v>48.723664292625443</v>
      </c>
      <c r="AE49" s="1">
        <f>AE48*WACC!O13</f>
        <v>41.065323794399681</v>
      </c>
      <c r="AF49" s="1">
        <f>AF48*WACC!P13</f>
        <v>41.095097573524185</v>
      </c>
      <c r="AG49" s="1">
        <f>AG48*WACC!Q13</f>
        <v>29.506354263649062</v>
      </c>
      <c r="AH49" s="1">
        <f>AH48*WACC!R13</f>
        <v>54.235546667068355</v>
      </c>
      <c r="AJ49" s="1">
        <f>AJ48*WACC!C13</f>
        <v>1044.2496048725186</v>
      </c>
      <c r="AK49" s="1">
        <f>AK48*WACC!D13</f>
        <v>900.61269581628119</v>
      </c>
      <c r="AL49" s="1">
        <f>AL48*WACC!E13</f>
        <v>994.19888569187287</v>
      </c>
      <c r="AM49" s="1">
        <f>AM48*WACC!F13</f>
        <v>36.218079903180602</v>
      </c>
      <c r="AN49" s="1">
        <f>AN48*WACC!G13</f>
        <v>606.60785298259373</v>
      </c>
      <c r="AO49" s="1">
        <f>AO48*WACC!H13</f>
        <v>486.37490206276993</v>
      </c>
      <c r="AP49" s="1">
        <f>AP48*WACC!I13</f>
        <v>1877.7688876263478</v>
      </c>
      <c r="AQ49" s="1">
        <f>AQ48*WACC!J13</f>
        <v>819.41501363404757</v>
      </c>
      <c r="AR49" s="1">
        <f>AR48*WACC!K13</f>
        <v>174.29126920235439</v>
      </c>
      <c r="AS49" s="1">
        <f>AS48*WACC!L13</f>
        <v>1630.5310373014756</v>
      </c>
      <c r="AT49" s="1">
        <f>AT48*WACC!M13</f>
        <v>1297.0344533270782</v>
      </c>
      <c r="AU49" s="1">
        <f>AU48*WACC!N13</f>
        <v>1365.4537234293148</v>
      </c>
      <c r="AV49" s="1">
        <f>AV48*WACC!O13</f>
        <v>1065.6429223052917</v>
      </c>
      <c r="AW49" s="1">
        <f>AW48*WACC!P13</f>
        <v>957.63156603475898</v>
      </c>
      <c r="AX49" s="1">
        <f>AX48*WACC!Q13</f>
        <v>650.19481417219595</v>
      </c>
      <c r="AY49" s="1">
        <f>AY48*WACC!R13</f>
        <v>1217.3148474050633</v>
      </c>
      <c r="BA49" s="1">
        <f>BA48*WACC!C13</f>
        <v>61.298536617639314</v>
      </c>
      <c r="BB49" s="1">
        <f>BB48*WACC!D13</f>
        <v>-17.306265168482657</v>
      </c>
      <c r="BC49" s="1">
        <f>BC48*WACC!E13</f>
        <v>76.924099504092879</v>
      </c>
      <c r="BD49" s="1">
        <f>BD48*WACC!F13</f>
        <v>1.9096565243612771</v>
      </c>
      <c r="BE49" s="1">
        <f>BE48*WACC!G13</f>
        <v>57.376791544021401</v>
      </c>
      <c r="BF49" s="1">
        <f>BF48*WACC!H13</f>
        <v>54.4298392697306</v>
      </c>
      <c r="BG49" s="1">
        <f>BG48*WACC!I13</f>
        <v>212.01734983227425</v>
      </c>
      <c r="BH49" s="1">
        <f>BH48*WACC!J13</f>
        <v>86.201157089225489</v>
      </c>
      <c r="BI49" s="1">
        <f>BI48*WACC!K13</f>
        <v>20.38415429390221</v>
      </c>
      <c r="BJ49" s="1">
        <f>BJ48*WACC!L13</f>
        <v>234.90738145761671</v>
      </c>
      <c r="BK49" s="1">
        <f>BK48*WACC!M13</f>
        <v>179.78168759814147</v>
      </c>
      <c r="BL49" s="1">
        <f>BL48*WACC!N13</f>
        <v>177.36494107834065</v>
      </c>
      <c r="BM49" s="1">
        <f>BM48*WACC!O13</f>
        <v>-108.31130208023465</v>
      </c>
      <c r="BN49" s="1">
        <f>BN48*WACC!P13</f>
        <v>261.02700299887255</v>
      </c>
      <c r="BO49" s="1">
        <f>BO48*WACC!Q13</f>
        <v>167.24313648865862</v>
      </c>
      <c r="BP49" s="1">
        <f>BP48*WACC!R13</f>
        <v>327.94771043787387</v>
      </c>
    </row>
    <row r="50" spans="1:68" x14ac:dyDescent="0.3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20">
        <f>(N27+N28+N41-N32-N44)*WACC!O12/(1-(1-WACC!O13)*WACC!O12)</f>
        <v>1628.2979567369234</v>
      </c>
      <c r="O50" s="20">
        <f>(O27+O28+O41-O32-O44)*WACC!P12/(1-(1-WACC!P13)*WACC!P12)</f>
        <v>2099.0040648171598</v>
      </c>
      <c r="P50" s="20">
        <f>(P27+P28+P41-P32-P44)*WACC!Q12/(1-(1-WACC!Q13)*WACC!Q12)</f>
        <v>832.69892151265753</v>
      </c>
      <c r="Q50" s="20">
        <f>(Q27+Q28+Q41-Q32-Q44)*WACC!R12/(1-(1-WACC!R13)*WACC!R12)</f>
        <v>1585.9436102796162</v>
      </c>
      <c r="R50" s="19"/>
      <c r="S50" s="20">
        <f>(S27+S28+S41-S32-S44)*WACC!C12/(1-(1-WACC!C13)*WACC!C12)</f>
        <v>44.873444468921029</v>
      </c>
      <c r="T50" s="20">
        <f>(T27+T28+T41-T32-T44)*WACC!D12/(1-(1-WACC!D13)*WACC!D12)</f>
        <v>57.253967955292168</v>
      </c>
      <c r="U50" s="20">
        <f>(U27+U28+U41-U32-U44)*WACC!E12/(1-(1-WACC!E13)*WACC!E12)</f>
        <v>71.023814125471276</v>
      </c>
      <c r="V50" s="20">
        <f>(V27+V28+V41-V32-V44)*WACC!F12/(1-(1-WACC!F13)*WACC!F12)</f>
        <v>2.158738670024603</v>
      </c>
      <c r="W50" s="20">
        <f>(W27+W28+W41-W32-W44)*WACC!G12/(1-(1-WACC!G13)*WACC!G12)</f>
        <v>36.709445481515402</v>
      </c>
      <c r="X50" s="20">
        <f>(X27+X28+X41-X32-X44)*WACC!H12/(1-(1-WACC!H13)*WACC!H12)</f>
        <v>27.556807061979974</v>
      </c>
      <c r="Y50" s="20">
        <f>(Y27+Y28+Y41-Y32-Y44)*WACC!I12/(1-(1-WACC!I13)*WACC!I12)</f>
        <v>60.538256011295083</v>
      </c>
      <c r="Z50" s="20">
        <f>(Z27+Z28+Z41-Z32-Z44)*WACC!J12/(1-(1-WACC!J13)*WACC!J12)</f>
        <v>38.564450615634129</v>
      </c>
      <c r="AA50" s="20">
        <f>(AA27+AA28+AA41-AA32-AA44)*WACC!K12/(1-(1-WACC!K13)*WACC!K12)</f>
        <v>34.60654538239708</v>
      </c>
      <c r="AB50" s="20">
        <f>(AB27+AB28+AB41-AB32-AB44)*WACC!L12/(1-(1-WACC!L13)*WACC!L12)</f>
        <v>329.70991471739467</v>
      </c>
      <c r="AC50" s="20">
        <f>(AC27+AC28+AC41-AC32-AC44)*WACC!M12/(1-(1-WACC!M13)*WACC!M12)</f>
        <v>147.7507346372972</v>
      </c>
      <c r="AD50" s="20">
        <f>(AD27+AD28+AD41-AD32-AD44)*WACC!N12/(1-(1-WACC!N13)*WACC!N12)</f>
        <v>121.80916073156344</v>
      </c>
      <c r="AE50" s="20">
        <f>(AE27+AE28+AE41-AE32-AE44)*WACC!O12/(1-(1-WACC!O13)*WACC!O12)</f>
        <v>102.66330948599914</v>
      </c>
      <c r="AF50" s="20">
        <f>(AF27+AF28+AF41-AF32-AF44)*WACC!P12/(1-(1-WACC!P13)*WACC!P12)</f>
        <v>102.73774393381051</v>
      </c>
      <c r="AG50" s="20">
        <f>(AG27+AG28+AG41-AG32-AG44)*WACC!Q12/(1-(1-WACC!Q13)*WACC!Q12)</f>
        <v>50.438212416494132</v>
      </c>
      <c r="AH50" s="20">
        <f>(AH27+AH28+AH41-AH32-AH44)*WACC!R12/(1-(1-WACC!R13)*WACC!R12)</f>
        <v>92.710336183022719</v>
      </c>
      <c r="AI50" s="19"/>
      <c r="AJ50" s="20">
        <f>(AJ27+AJ28+AJ41-AJ32-AJ44)*WACC!C12/(1-(1-WACC!C13)*WACC!C12)</f>
        <v>2610.6240121812975</v>
      </c>
      <c r="AK50" s="20">
        <f>(AK27+AK28+AK41-AK32-AK44)*WACC!D12/(1-(1-WACC!D13)*WACC!D12)</f>
        <v>2251.5317395407042</v>
      </c>
      <c r="AL50" s="20">
        <f>(AL27+AL28+AL41-AL32-AL44)*WACC!E12/(1-(1-WACC!E13)*WACC!E12)</f>
        <v>2485.4972142296801</v>
      </c>
      <c r="AM50" s="20">
        <f>(AM27+AM28+AM41-AM32-AM44)*WACC!F12/(1-(1-WACC!F13)*WACC!F12)</f>
        <v>90.545199757950527</v>
      </c>
      <c r="AN50" s="20">
        <f>(AN27+AN28+AN41-AN32-AN44)*WACC!G12/(1-(1-WACC!G13)*WACC!G12)</f>
        <v>1516.5196324564863</v>
      </c>
      <c r="AO50" s="20">
        <f>(AO27+AO28+AO41-AO32-AO44)*WACC!H12/(1-(1-WACC!H13)*WACC!H12)</f>
        <v>1215.9372551569256</v>
      </c>
      <c r="AP50" s="20">
        <f>(AP27+AP28+AP41-AP32-AP44)*WACC!I12/(1-(1-WACC!I13)*WACC!I12)</f>
        <v>4694.4222190658702</v>
      </c>
      <c r="AQ50" s="20">
        <f>(AQ27+AQ28+AQ41-AQ32-AQ44)*WACC!J12/(1-(1-WACC!J13)*WACC!J12)</f>
        <v>2048.5375340851133</v>
      </c>
      <c r="AR50" s="20">
        <f>(AR27+AR28+AR41-AR32-AR44)*WACC!K12/(1-(1-WACC!K13)*WACC!K12)</f>
        <v>435.7281730058894</v>
      </c>
      <c r="AS50" s="20">
        <f>(AS27+AS28+AS41-AS32-AS44)*WACC!L12/(1-(1-WACC!L13)*WACC!L12)</f>
        <v>4076.3275932536944</v>
      </c>
      <c r="AT50" s="20">
        <f>(AT27+AT28+AT41-AT32-AT44)*WACC!M12/(1-(1-WACC!M13)*WACC!M12)</f>
        <v>3242.5861333176945</v>
      </c>
      <c r="AU50" s="20">
        <f>(AU27+AU28+AU41-AU32-AU44)*WACC!N12/(1-(1-WACC!N13)*WACC!N12)</f>
        <v>3413.6343085732865</v>
      </c>
      <c r="AV50" s="20">
        <f>(AV27+AV28+AV41-AV32-AV44)*WACC!O12/(1-(1-WACC!O13)*WACC!O12)</f>
        <v>2664.1073057632302</v>
      </c>
      <c r="AW50" s="20">
        <f>(AW27+AW28+AW41-AW32-AW44)*WACC!P12/(1-(1-WACC!P13)*WACC!P12)</f>
        <v>2394.0789150868986</v>
      </c>
      <c r="AX50" s="20">
        <f>(AX27+AX28+AX41-AX32-AX44)*WACC!Q12/(1-(1-WACC!Q13)*WACC!Q12)</f>
        <v>1111.4441267900766</v>
      </c>
      <c r="AY50" s="20">
        <f>(AY27+AY28+AY41-AY32-AY44)*WACC!R12/(1-(1-WACC!R13)*WACC!R12)</f>
        <v>2080.8800810342941</v>
      </c>
      <c r="AZ50" s="19"/>
      <c r="BA50" s="20">
        <f>(BA27+BA28+BA41-BA32-BA44)*WACC!C12/(1-(1-WACC!C13)*WACC!C12)</f>
        <v>153.24634154409827</v>
      </c>
      <c r="BB50" s="20">
        <f>(BB27+BB28+BB41-BB32-BB44)*WACC!D12/(1-(1-WACC!D13)*WACC!D12)</f>
        <v>-43.265662921206371</v>
      </c>
      <c r="BC50" s="20">
        <f>(BC27+BC28+BC41-BC32-BC44)*WACC!E12/(1-(1-WACC!E13)*WACC!E12)</f>
        <v>192.31024876023227</v>
      </c>
      <c r="BD50" s="20">
        <f>(BD27+BD28+BD41-BD32-BD44)*WACC!F12/(1-(1-WACC!F13)*WACC!F12)</f>
        <v>4.7741413109032882</v>
      </c>
      <c r="BE50" s="20">
        <f>(BE27+BE28+BE41-BE32-BE44)*WACC!G12/(1-(1-WACC!G13)*WACC!G12)</f>
        <v>143.44197886005375</v>
      </c>
      <c r="BF50" s="20">
        <f>(BF27+BF28+BF41-BF32-BF44)*WACC!H12/(1-(1-WACC!H13)*WACC!H12)</f>
        <v>136.07459817432627</v>
      </c>
      <c r="BG50" s="20">
        <f>(BG27+BG28+BG41-BG32-BG44)*WACC!I12/(1-(1-WACC!I13)*WACC!I12)</f>
        <v>530.04337458068562</v>
      </c>
      <c r="BH50" s="20">
        <f>(BH27+BH28+BH41-BH32-BH44)*WACC!J12/(1-(1-WACC!J13)*WACC!J12)</f>
        <v>215.50289272306352</v>
      </c>
      <c r="BI50" s="20">
        <f>(BI27+BI28+BI41-BI32-BI44)*WACC!K12/(1-(1-WACC!K13)*WACC!K12)</f>
        <v>50.960385734755626</v>
      </c>
      <c r="BJ50" s="20">
        <f>(BJ27+BJ28+BJ41-BJ32-BJ44)*WACC!L12/(1-(1-WACC!L13)*WACC!L12)</f>
        <v>587.26845364404198</v>
      </c>
      <c r="BK50" s="20">
        <f>(BK27+BK28+BK41-BK32-BK44)*WACC!M12/(1-(1-WACC!M13)*WACC!M12)</f>
        <v>449.45421899535336</v>
      </c>
      <c r="BL50" s="20">
        <f>(BL27+BL28+BL41-BL32-BL44)*WACC!N12/(1-(1-WACC!N13)*WACC!N12)</f>
        <v>443.41235269585195</v>
      </c>
      <c r="BM50" s="20">
        <f>(BM27+BM28+BM41-BM32-BM44)*WACC!O12/(1-(1-WACC!O13)*WACC!O12)</f>
        <v>-270.77825520058707</v>
      </c>
      <c r="BN50" s="20">
        <f>(BN27+BN28+BN41-BN32-BN44)*WACC!P12/(1-(1-WACC!P13)*WACC!P12)</f>
        <v>652.56750749718003</v>
      </c>
      <c r="BO50" s="20">
        <f>(BO27+BO28+BO41-BO32-BO44)*WACC!Q12/(1-(1-WACC!Q13)*WACC!Q12)</f>
        <v>285.8857033994172</v>
      </c>
      <c r="BP50" s="20">
        <f>(BP27+BP28+BP41-BP32-BP44)*WACC!R12/(1-(1-WACC!R13)*WACC!R12)</f>
        <v>560.59437681687825</v>
      </c>
    </row>
    <row r="51" spans="1:68" x14ac:dyDescent="0.35">
      <c r="A51" s="21" t="s">
        <v>77</v>
      </c>
      <c r="B51" s="1">
        <f t="shared" ref="B51:I51" si="197">B48-B49</f>
        <v>837.29378292246167</v>
      </c>
      <c r="C51" s="1">
        <f t="shared" si="197"/>
        <v>161.68029595658084</v>
      </c>
      <c r="D51" s="1">
        <f t="shared" si="197"/>
        <v>1119.4928019431254</v>
      </c>
      <c r="E51" s="1">
        <f t="shared" si="197"/>
        <v>-27.988990045794626</v>
      </c>
      <c r="F51" s="1">
        <f t="shared" si="197"/>
        <v>583.3391277080591</v>
      </c>
      <c r="G51" s="1">
        <f t="shared" si="197"/>
        <v>437.16615666482136</v>
      </c>
      <c r="H51" s="1">
        <f t="shared" si="197"/>
        <v>2044.9104980696079</v>
      </c>
      <c r="I51" s="1">
        <f t="shared" si="197"/>
        <v>859.23704542870689</v>
      </c>
      <c r="J51" s="1">
        <f t="shared" ref="J51:K51" si="198">J48-J49</f>
        <v>194.78390510291311</v>
      </c>
      <c r="K51" s="1">
        <f t="shared" si="198"/>
        <v>1821.7102100537622</v>
      </c>
      <c r="L51" s="1">
        <f t="shared" ref="L51:N51" si="199">L48-L49</f>
        <v>1452.036399628108</v>
      </c>
      <c r="M51" s="1">
        <f t="shared" si="199"/>
        <v>1530.9557252419233</v>
      </c>
      <c r="N51" s="1">
        <f t="shared" si="199"/>
        <v>976.97877404215387</v>
      </c>
      <c r="O51" s="1">
        <f t="shared" ref="O51:P51" si="200">O48-O49</f>
        <v>1259.4024388902963</v>
      </c>
      <c r="P51" s="1">
        <f t="shared" si="200"/>
        <v>345.57005242775421</v>
      </c>
      <c r="Q51" s="1">
        <f t="shared" ref="Q51" si="201">Q48-Q49</f>
        <v>658.16659826604086</v>
      </c>
      <c r="S51" s="1">
        <f t="shared" ref="S51:Z51" si="202">S48-S49</f>
        <v>26.924066681352567</v>
      </c>
      <c r="T51" s="1">
        <f t="shared" si="202"/>
        <v>34.352380773175312</v>
      </c>
      <c r="U51" s="1">
        <f t="shared" si="202"/>
        <v>42.614288475282734</v>
      </c>
      <c r="V51" s="1">
        <f t="shared" si="202"/>
        <v>1.2952432020147535</v>
      </c>
      <c r="W51" s="1">
        <f t="shared" si="202"/>
        <v>22.025667288909204</v>
      </c>
      <c r="X51" s="1">
        <f t="shared" si="202"/>
        <v>16.534084237187972</v>
      </c>
      <c r="Y51" s="1">
        <f t="shared" si="202"/>
        <v>36.322953606777041</v>
      </c>
      <c r="Z51" s="1">
        <f t="shared" si="202"/>
        <v>23.138670369380506</v>
      </c>
      <c r="AA51" s="1">
        <f t="shared" ref="AA51:AB51" si="203">AA48-AA49</f>
        <v>20.763927229438238</v>
      </c>
      <c r="AB51" s="1">
        <f t="shared" si="203"/>
        <v>197.82594883043677</v>
      </c>
      <c r="AC51" s="1">
        <f t="shared" ref="AC51:AE51" si="204">AC48-AC49</f>
        <v>88.650440782378212</v>
      </c>
      <c r="AD51" s="1">
        <f t="shared" si="204"/>
        <v>73.085496438938165</v>
      </c>
      <c r="AE51" s="1">
        <f t="shared" si="204"/>
        <v>61.597985691599511</v>
      </c>
      <c r="AF51" s="1">
        <f t="shared" ref="AF51:AG51" si="205">AF48-AF49</f>
        <v>61.642646360286264</v>
      </c>
      <c r="AG51" s="1">
        <f t="shared" si="205"/>
        <v>20.931858152845063</v>
      </c>
      <c r="AH51" s="1">
        <f t="shared" ref="AH51" si="206">AH48-AH49</f>
        <v>38.474789515954477</v>
      </c>
      <c r="AJ51" s="1">
        <f t="shared" ref="AJ51:AQ51" si="207">AJ48-AJ49</f>
        <v>1566.3744073087776</v>
      </c>
      <c r="AK51" s="1">
        <f t="shared" si="207"/>
        <v>1350.9190437244215</v>
      </c>
      <c r="AL51" s="1">
        <f t="shared" si="207"/>
        <v>1491.2983285378091</v>
      </c>
      <c r="AM51" s="1">
        <f t="shared" si="207"/>
        <v>54.327119854770906</v>
      </c>
      <c r="AN51" s="1">
        <f t="shared" si="207"/>
        <v>909.91177947389053</v>
      </c>
      <c r="AO51" s="1">
        <f t="shared" si="207"/>
        <v>729.56235309415479</v>
      </c>
      <c r="AP51" s="1">
        <f t="shared" si="207"/>
        <v>2816.6533314395215</v>
      </c>
      <c r="AQ51" s="1">
        <f t="shared" si="207"/>
        <v>1229.1225204510711</v>
      </c>
      <c r="AR51" s="1">
        <f t="shared" ref="AR51:AS51" si="208">AR48-AR49</f>
        <v>261.43690380353155</v>
      </c>
      <c r="AS51" s="1">
        <f t="shared" si="208"/>
        <v>2445.7965559522136</v>
      </c>
      <c r="AT51" s="1">
        <f t="shared" ref="AT51:AV51" si="209">AT48-AT49</f>
        <v>1945.5516799906168</v>
      </c>
      <c r="AU51" s="1">
        <f t="shared" si="209"/>
        <v>2048.1805851439717</v>
      </c>
      <c r="AV51" s="1">
        <f t="shared" si="209"/>
        <v>1598.4643834579372</v>
      </c>
      <c r="AW51" s="1">
        <f t="shared" ref="AW51:AX51" si="210">AW48-AW49</f>
        <v>1436.4473490521382</v>
      </c>
      <c r="AX51" s="1">
        <f t="shared" si="210"/>
        <v>461.24931261788265</v>
      </c>
      <c r="AY51" s="1">
        <f t="shared" ref="AY51" si="211">AY48-AY49</f>
        <v>863.56523362923303</v>
      </c>
      <c r="BA51" s="1">
        <f t="shared" ref="BA51:BH51" si="212">BA48-BA49</f>
        <v>91.947804926458957</v>
      </c>
      <c r="BB51" s="1">
        <f t="shared" si="212"/>
        <v>-25.959397752723984</v>
      </c>
      <c r="BC51" s="1">
        <f t="shared" si="212"/>
        <v>115.3861492561393</v>
      </c>
      <c r="BD51" s="1">
        <f t="shared" si="212"/>
        <v>2.8644847865419152</v>
      </c>
      <c r="BE51" s="1">
        <f t="shared" si="212"/>
        <v>86.065187316032095</v>
      </c>
      <c r="BF51" s="1">
        <f t="shared" si="212"/>
        <v>81.644758904595903</v>
      </c>
      <c r="BG51" s="1">
        <f t="shared" si="212"/>
        <v>318.02602474841137</v>
      </c>
      <c r="BH51" s="1">
        <f t="shared" si="212"/>
        <v>129.30173563383821</v>
      </c>
      <c r="BI51" s="1">
        <f t="shared" ref="BI51:BJ51" si="213">BI48-BI49</f>
        <v>30.576231440853309</v>
      </c>
      <c r="BJ51" s="1">
        <f t="shared" si="213"/>
        <v>352.36107218642508</v>
      </c>
      <c r="BK51" s="1">
        <f t="shared" ref="BK51:BM51" si="214">BK48-BK49</f>
        <v>269.6725313972122</v>
      </c>
      <c r="BL51" s="1">
        <f t="shared" si="214"/>
        <v>266.04741161751099</v>
      </c>
      <c r="BM51" s="1">
        <f t="shared" si="214"/>
        <v>-162.46695312035195</v>
      </c>
      <c r="BN51" s="1">
        <f t="shared" ref="BN51:BO51" si="215">BN48-BN49</f>
        <v>391.54050449830885</v>
      </c>
      <c r="BO51" s="1">
        <f t="shared" si="215"/>
        <v>118.64256691075784</v>
      </c>
      <c r="BP51" s="1">
        <f t="shared" ref="BP51" si="216">BP48-BP49</f>
        <v>232.64666637900461</v>
      </c>
    </row>
    <row r="52" spans="1:68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</row>
    <row r="53" spans="1:68" x14ac:dyDescent="0.35">
      <c r="A53" s="22" t="s">
        <v>78</v>
      </c>
      <c r="B53" s="15">
        <f>B31-B32+B51</f>
        <v>23370.982633722757</v>
      </c>
      <c r="C53" s="15">
        <f t="shared" ref="C53:I53" si="217">C31-C32+C51</f>
        <v>19818.798889169586</v>
      </c>
      <c r="D53" s="15">
        <f t="shared" si="217"/>
        <v>28103.330178434524</v>
      </c>
      <c r="E53" s="15">
        <f t="shared" si="217"/>
        <v>26006.280866176447</v>
      </c>
      <c r="F53" s="15">
        <f t="shared" si="217"/>
        <v>31235.907077016629</v>
      </c>
      <c r="G53" s="15">
        <f t="shared" si="217"/>
        <v>32405.029803811332</v>
      </c>
      <c r="H53" s="15">
        <f t="shared" si="217"/>
        <v>50392.330544585886</v>
      </c>
      <c r="I53" s="15">
        <f t="shared" si="217"/>
        <v>40223.721337178984</v>
      </c>
      <c r="J53" s="15">
        <f t="shared" ref="J53:K53" si="218">J31-J32+J51</f>
        <v>34072.790464010002</v>
      </c>
      <c r="K53" s="15">
        <f t="shared" si="218"/>
        <v>38849.584370536431</v>
      </c>
      <c r="L53" s="15">
        <f t="shared" ref="L53" si="219">L31-L32+L51</f>
        <v>33765.861198078375</v>
      </c>
      <c r="M53" s="15">
        <f>M31-M32+M51</f>
        <v>35455.403306778062</v>
      </c>
      <c r="N53" s="15">
        <f>N31-N32+N51</f>
        <v>31847.219134485931</v>
      </c>
      <c r="O53" s="15">
        <f>O31-O32+O51</f>
        <v>33265.858481685769</v>
      </c>
      <c r="P53" s="15">
        <f>P31-P32+P51</f>
        <v>29784.266074198156</v>
      </c>
      <c r="Q53" s="15">
        <f>Q31-Q32+Q51</f>
        <v>29257.817128789633</v>
      </c>
      <c r="S53" s="15">
        <f t="shared" ref="S53:Z53" si="220">S31-S32+S51</f>
        <v>993.77319164156597</v>
      </c>
      <c r="T53" s="15">
        <f t="shared" si="220"/>
        <v>1203.8226353160103</v>
      </c>
      <c r="U53" s="15">
        <f t="shared" si="220"/>
        <v>1374.9151395003307</v>
      </c>
      <c r="V53" s="15">
        <f t="shared" si="220"/>
        <v>1270.160245669239</v>
      </c>
      <c r="W53" s="15">
        <f t="shared" si="220"/>
        <v>1477.2006587172211</v>
      </c>
      <c r="X53" s="15">
        <f t="shared" si="220"/>
        <v>1514.6817949812212</v>
      </c>
      <c r="Y53" s="15">
        <f t="shared" si="220"/>
        <v>1650.0824608449195</v>
      </c>
      <c r="Z53" s="15">
        <f t="shared" si="220"/>
        <v>2767.8124578518336</v>
      </c>
      <c r="AA53" s="15">
        <f t="shared" ref="AA53:AB53" si="221">AA31-AA32+AA51</f>
        <v>2684.362026691098</v>
      </c>
      <c r="AB53" s="15">
        <f t="shared" si="221"/>
        <v>3369.0819912101992</v>
      </c>
      <c r="AC53" s="15">
        <f t="shared" ref="AC53:AE53" si="222">AC31-AC32+AC51</f>
        <v>2553.887221710253</v>
      </c>
      <c r="AD53" s="15">
        <f t="shared" si="222"/>
        <v>2509.3447509526995</v>
      </c>
      <c r="AE53" s="15">
        <f t="shared" si="222"/>
        <v>2388.9741252676918</v>
      </c>
      <c r="AF53" s="15">
        <f t="shared" ref="AF53:AG53" si="223">AF31-AF32+AF51</f>
        <v>1906.0541745914882</v>
      </c>
      <c r="AG53" s="15">
        <f t="shared" si="223"/>
        <v>1833.2205747789044</v>
      </c>
      <c r="AH53" s="15">
        <f t="shared" ref="AH53" si="224">AH31-AH32+AH51</f>
        <v>1739.7044190294273</v>
      </c>
      <c r="AJ53" s="15">
        <f t="shared" ref="AJ53:AQ53" si="225">AJ31-AJ32+AJ51</f>
        <v>42947.851795884861</v>
      </c>
      <c r="AK53" s="15">
        <f t="shared" si="225"/>
        <v>40598.311536695954</v>
      </c>
      <c r="AL53" s="15">
        <f t="shared" si="225"/>
        <v>46026.637542516663</v>
      </c>
      <c r="AM53" s="15">
        <f t="shared" si="225"/>
        <v>43860.619520626555</v>
      </c>
      <c r="AN53" s="15">
        <f t="shared" si="225"/>
        <v>51653.53364846608</v>
      </c>
      <c r="AO53" s="15">
        <f t="shared" si="225"/>
        <v>57222.517644779226</v>
      </c>
      <c r="AP53" s="15">
        <f t="shared" si="225"/>
        <v>74497.901800194857</v>
      </c>
      <c r="AQ53" s="15">
        <f t="shared" si="225"/>
        <v>65845.604780187219</v>
      </c>
      <c r="AR53" s="15">
        <f t="shared" ref="AR53:AS53" si="226">AR31-AR32+AR51</f>
        <v>60387.055039807477</v>
      </c>
      <c r="AS53" s="15">
        <f t="shared" si="226"/>
        <v>70159.109136045226</v>
      </c>
      <c r="AT53" s="15">
        <f t="shared" ref="AT53:AV53" si="227">AT31-AT32+AT51</f>
        <v>64162.058099916045</v>
      </c>
      <c r="AU53" s="15">
        <f t="shared" si="227"/>
        <v>67010.697425438149</v>
      </c>
      <c r="AV53" s="15">
        <f t="shared" si="227"/>
        <v>52763.835151039071</v>
      </c>
      <c r="AW53" s="15">
        <f t="shared" ref="AW53:AX53" si="228">AW31-AW32+AW51</f>
        <v>46072.038220782008</v>
      </c>
      <c r="AX53" s="15">
        <f t="shared" si="228"/>
        <v>41852.757938201321</v>
      </c>
      <c r="AY53" s="15">
        <f t="shared" ref="AY53" si="229">AY31-AY32+AY51</f>
        <v>41012.132996571607</v>
      </c>
      <c r="BA53" s="15">
        <f t="shared" ref="BA53:BH53" si="230">BA31-BA32+BA51</f>
        <v>4374.9217411153868</v>
      </c>
      <c r="BB53" s="15">
        <f t="shared" si="230"/>
        <v>4990.1089254387352</v>
      </c>
      <c r="BC53" s="15">
        <f t="shared" si="230"/>
        <v>6814.4618552570873</v>
      </c>
      <c r="BD53" s="15">
        <f t="shared" si="230"/>
        <v>7833.8291187016621</v>
      </c>
      <c r="BE53" s="15">
        <f t="shared" si="230"/>
        <v>14059.172579368667</v>
      </c>
      <c r="BF53" s="15">
        <f t="shared" si="230"/>
        <v>15868.007336022416</v>
      </c>
      <c r="BG53" s="15">
        <f t="shared" si="230"/>
        <v>14556.555202832347</v>
      </c>
      <c r="BH53" s="15">
        <f t="shared" si="230"/>
        <v>7527.2924950529041</v>
      </c>
      <c r="BI53" s="15">
        <f t="shared" ref="BI53:BJ53" si="231">BI31-BI32+BI51</f>
        <v>8704.3207289994079</v>
      </c>
      <c r="BJ53" s="15">
        <f t="shared" si="231"/>
        <v>13245.118916477415</v>
      </c>
      <c r="BK53" s="15">
        <f t="shared" ref="BK53:BM53" si="232">BK31-BK32+BK51</f>
        <v>13987.579807222754</v>
      </c>
      <c r="BL53" s="15">
        <f t="shared" si="232"/>
        <v>16071.255372660737</v>
      </c>
      <c r="BM53" s="15">
        <f t="shared" si="232"/>
        <v>22818.511947456951</v>
      </c>
      <c r="BN53" s="15">
        <f t="shared" ref="BN53:BO53" si="233">BN31-BN32+BN51</f>
        <v>31123.437443679821</v>
      </c>
      <c r="BO53" s="15">
        <f t="shared" si="233"/>
        <v>22182.193259051004</v>
      </c>
      <c r="BP53" s="15">
        <f t="shared" ref="BP53" si="234">BP31-BP32+BP51</f>
        <v>22926.861073878314</v>
      </c>
    </row>
    <row r="54" spans="1:68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68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BP146"/>
  <sheetViews>
    <sheetView topLeftCell="AT10" zoomScale="80" zoomScaleNormal="80" workbookViewId="0">
      <selection activeCell="BO15" sqref="BO15:BP53"/>
    </sheetView>
  </sheetViews>
  <sheetFormatPr defaultRowHeight="14.5" x14ac:dyDescent="0.35"/>
  <cols>
    <col min="1" max="1" width="69.453125" bestFit="1" customWidth="1"/>
    <col min="2" max="14" width="12.453125" bestFit="1" customWidth="1"/>
    <col min="15" max="17" width="13.26953125" customWidth="1"/>
    <col min="19" max="19" width="12.81640625" bestFit="1" customWidth="1"/>
    <col min="20" max="31" width="10.81640625" bestFit="1" customWidth="1"/>
    <col min="32" max="34" width="11.7265625" customWidth="1"/>
    <col min="36" max="36" width="13" bestFit="1" customWidth="1"/>
    <col min="37" max="48" width="12.453125" bestFit="1" customWidth="1"/>
    <col min="49" max="51" width="12.453125" customWidth="1"/>
    <col min="53" max="66" width="10.81640625" bestFit="1" customWidth="1"/>
    <col min="67" max="67" width="14" customWidth="1"/>
    <col min="68" max="68" width="10.36328125" bestFit="1" customWidth="1"/>
  </cols>
  <sheetData>
    <row r="2" spans="1:68" x14ac:dyDescent="0.35">
      <c r="A2" s="21" t="s">
        <v>68</v>
      </c>
    </row>
    <row r="3" spans="1:68" x14ac:dyDescent="0.35">
      <c r="A3" s="21" t="s">
        <v>70</v>
      </c>
      <c r="B3" s="1">
        <f t="shared" ref="B3:Q3" si="0">B15+S15+AJ15+BA15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  <c r="N3" s="1">
        <f t="shared" si="0"/>
        <v>5174118.3429089161</v>
      </c>
      <c r="O3" s="1">
        <f t="shared" si="0"/>
        <v>5313721.1704148129</v>
      </c>
      <c r="P3" s="1">
        <f t="shared" si="0"/>
        <v>5412865.4910000004</v>
      </c>
      <c r="Q3" s="1">
        <f t="shared" si="0"/>
        <v>5448781.2860000003</v>
      </c>
    </row>
    <row r="4" spans="1:68" x14ac:dyDescent="0.3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>M15/M$3</f>
        <v>0.32378622030142035</v>
      </c>
      <c r="N4" s="16">
        <f>N15/N$3</f>
        <v>0.31931860003938084</v>
      </c>
      <c r="O4" s="16">
        <f>O15/O$3</f>
        <v>0.32738661593709872</v>
      </c>
      <c r="P4" s="16">
        <f>P15/P$3</f>
        <v>0.32984183127561112</v>
      </c>
      <c r="Q4" s="16">
        <f>Q15/Q$3</f>
        <v>0.3308695169380671</v>
      </c>
    </row>
    <row r="5" spans="1:68" x14ac:dyDescent="0.35">
      <c r="A5" s="21" t="s">
        <v>69</v>
      </c>
      <c r="B5" s="16">
        <f t="shared" ref="B5:Q5" si="4">S15/B$3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  <c r="M5" s="16">
        <f t="shared" si="4"/>
        <v>3.9576247300731421E-2</v>
      </c>
      <c r="N5" s="16">
        <f t="shared" si="4"/>
        <v>3.9554809339395904E-2</v>
      </c>
      <c r="O5" s="16">
        <f t="shared" si="4"/>
        <v>3.7802594112532291E-2</v>
      </c>
      <c r="P5" s="16">
        <f t="shared" si="4"/>
        <v>3.6354880483764826E-2</v>
      </c>
      <c r="Q5" s="16">
        <f t="shared" si="4"/>
        <v>3.5346768734295639E-2</v>
      </c>
    </row>
    <row r="6" spans="1:68" x14ac:dyDescent="0.35">
      <c r="A6" s="21" t="s">
        <v>2</v>
      </c>
      <c r="B6" s="16">
        <f t="shared" ref="B6:Q6" si="5">AJ15/B3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  <c r="M6" s="16">
        <f t="shared" si="5"/>
        <v>0.5571697276051828</v>
      </c>
      <c r="N6" s="16">
        <f t="shared" si="5"/>
        <v>0.56415315830008872</v>
      </c>
      <c r="O6" s="16">
        <f t="shared" si="5"/>
        <v>0.55299766135336925</v>
      </c>
      <c r="P6" s="16">
        <f t="shared" si="5"/>
        <v>0.55019375226518075</v>
      </c>
      <c r="Q6" s="16">
        <f t="shared" si="5"/>
        <v>0.54853330040599457</v>
      </c>
    </row>
    <row r="7" spans="1:68" x14ac:dyDescent="0.35">
      <c r="A7" s="21" t="s">
        <v>3</v>
      </c>
      <c r="B7" s="16">
        <f t="shared" ref="B7:Q7" si="6">BA15/B3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  <c r="M7" s="16">
        <f t="shared" si="6"/>
        <v>7.9467804792665547E-2</v>
      </c>
      <c r="N7" s="16">
        <f t="shared" si="6"/>
        <v>7.6973432321134669E-2</v>
      </c>
      <c r="O7" s="16">
        <f t="shared" si="6"/>
        <v>8.1813128596999768E-2</v>
      </c>
      <c r="P7" s="16">
        <f t="shared" si="6"/>
        <v>8.360953597544328E-2</v>
      </c>
      <c r="Q7" s="16">
        <f t="shared" si="6"/>
        <v>8.5250413921642579E-2</v>
      </c>
    </row>
    <row r="8" spans="1:68" x14ac:dyDescent="0.3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</v>
      </c>
      <c r="N8" s="16">
        <f t="shared" ref="N8:O8" si="11">SUM(N4:N7)</f>
        <v>1.0000000000000002</v>
      </c>
      <c r="O8" s="16">
        <f t="shared" si="11"/>
        <v>1</v>
      </c>
      <c r="P8" s="16">
        <f t="shared" ref="P8:Q8" si="12">SUM(P4:P7)</f>
        <v>1</v>
      </c>
      <c r="Q8" s="16">
        <f t="shared" si="12"/>
        <v>0.99999999999999989</v>
      </c>
    </row>
    <row r="9" spans="1:68" x14ac:dyDescent="0.35">
      <c r="A9" s="21"/>
    </row>
    <row r="10" spans="1:68" x14ac:dyDescent="0.35">
      <c r="A10" s="21" t="s">
        <v>58</v>
      </c>
      <c r="B10" s="1">
        <f>'TNSP stacked data'!C70</f>
        <v>120730</v>
      </c>
      <c r="C10" s="1">
        <f>'TNSP stacked data'!D70</f>
        <v>123090</v>
      </c>
      <c r="D10" s="1">
        <f>'TNSP stacked data'!E70</f>
        <v>119710</v>
      </c>
      <c r="E10" s="1">
        <f>'TNSP stacked data'!F70</f>
        <v>124140</v>
      </c>
      <c r="F10" s="1">
        <f>'TNSP stacked data'!G70</f>
        <v>143240</v>
      </c>
      <c r="G10" s="1">
        <f>'TNSP stacked data'!H70</f>
        <v>137770</v>
      </c>
      <c r="H10" s="1">
        <f>'TNSP stacked data'!I70</f>
        <v>152110</v>
      </c>
      <c r="I10" s="1">
        <f>'TNSP stacked data'!J70</f>
        <v>143050</v>
      </c>
      <c r="J10" s="1">
        <f>'TNSP stacked data'!K70</f>
        <v>175638</v>
      </c>
      <c r="K10" s="1">
        <f>'TNSP stacked data'!L70</f>
        <v>168228.603</v>
      </c>
      <c r="L10" s="1">
        <f>'TNSP stacked data'!M70</f>
        <v>169534.48734000002</v>
      </c>
      <c r="M10" s="1">
        <f>'TNSP stacked data'!N70</f>
        <v>170366.70697000079</v>
      </c>
      <c r="N10" s="1">
        <f>'TNSP stacked data'!O70</f>
        <v>153556.69399000015</v>
      </c>
      <c r="O10" s="1">
        <f>'TNSP stacked data'!P70</f>
        <v>154447.8451599995</v>
      </c>
      <c r="P10" s="1">
        <f>'TNSP stacked data'!Q70</f>
        <v>161451.859</v>
      </c>
      <c r="Q10" s="1">
        <f>'TNSP stacked data'!R70</f>
        <v>168541.965</v>
      </c>
    </row>
    <row r="11" spans="1:68" x14ac:dyDescent="0.35">
      <c r="A11" s="21"/>
    </row>
    <row r="12" spans="1:68" x14ac:dyDescent="0.35">
      <c r="A12" s="21"/>
      <c r="B12" s="4" t="s">
        <v>56</v>
      </c>
      <c r="N12" s="4" t="s">
        <v>56</v>
      </c>
      <c r="O12" s="4" t="s">
        <v>56</v>
      </c>
      <c r="P12" s="4"/>
      <c r="Q12" s="4"/>
      <c r="S12" s="4" t="s">
        <v>69</v>
      </c>
      <c r="AJ12" s="4" t="s">
        <v>2</v>
      </c>
      <c r="BA12" s="4" t="s">
        <v>3</v>
      </c>
    </row>
    <row r="13" spans="1:68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S13" s="13">
        <v>2006</v>
      </c>
      <c r="T13" s="13">
        <v>2007</v>
      </c>
      <c r="U13" s="13">
        <v>2008</v>
      </c>
      <c r="V13" s="13">
        <v>2009</v>
      </c>
      <c r="W13" s="13">
        <v>2010</v>
      </c>
      <c r="X13" s="13">
        <v>2011</v>
      </c>
      <c r="Y13" s="13">
        <v>2012</v>
      </c>
      <c r="Z13" s="13">
        <v>2013</v>
      </c>
      <c r="AA13" s="13">
        <v>2014</v>
      </c>
      <c r="AB13" s="13">
        <v>2015</v>
      </c>
      <c r="AC13" s="13">
        <v>2016</v>
      </c>
      <c r="AD13" s="13">
        <v>2017</v>
      </c>
      <c r="AE13" s="13">
        <v>2018</v>
      </c>
      <c r="AF13" s="13">
        <v>2019</v>
      </c>
      <c r="AG13" s="13">
        <v>2020</v>
      </c>
      <c r="AH13" s="39">
        <v>2021</v>
      </c>
      <c r="AJ13" s="13">
        <v>2006</v>
      </c>
      <c r="AK13" s="13">
        <v>2007</v>
      </c>
      <c r="AL13" s="13">
        <v>2008</v>
      </c>
      <c r="AM13" s="13">
        <v>2009</v>
      </c>
      <c r="AN13" s="13">
        <v>2010</v>
      </c>
      <c r="AO13" s="13">
        <v>2011</v>
      </c>
      <c r="AP13" s="13">
        <v>2012</v>
      </c>
      <c r="AQ13" s="13">
        <v>2013</v>
      </c>
      <c r="AR13" s="13">
        <v>2014</v>
      </c>
      <c r="AS13" s="13">
        <v>2015</v>
      </c>
      <c r="AT13" s="13">
        <v>2016</v>
      </c>
      <c r="AU13" s="13">
        <v>2017</v>
      </c>
      <c r="AV13" s="13">
        <v>2018</v>
      </c>
      <c r="AW13" s="13">
        <v>2019</v>
      </c>
      <c r="AX13" s="13">
        <v>2020</v>
      </c>
      <c r="AY13" s="39">
        <v>2021</v>
      </c>
      <c r="BA13" s="13">
        <v>2006</v>
      </c>
      <c r="BB13" s="13">
        <v>2007</v>
      </c>
      <c r="BC13" s="13">
        <v>2008</v>
      </c>
      <c r="BD13" s="13">
        <v>2009</v>
      </c>
      <c r="BE13" s="13">
        <v>2010</v>
      </c>
      <c r="BF13" s="13">
        <v>2011</v>
      </c>
      <c r="BG13" s="13">
        <v>2012</v>
      </c>
      <c r="BH13" s="13">
        <v>2013</v>
      </c>
      <c r="BI13" s="13">
        <v>2014</v>
      </c>
      <c r="BJ13" s="13">
        <v>2015</v>
      </c>
      <c r="BK13" s="13">
        <v>2016</v>
      </c>
      <c r="BL13" s="13">
        <v>2017</v>
      </c>
      <c r="BM13" s="13">
        <v>2018</v>
      </c>
      <c r="BN13" s="13">
        <v>2019</v>
      </c>
      <c r="BO13" s="13">
        <v>2020</v>
      </c>
      <c r="BP13" s="39">
        <v>2021</v>
      </c>
    </row>
    <row r="14" spans="1:68" x14ac:dyDescent="0.35">
      <c r="A14" s="21"/>
    </row>
    <row r="15" spans="1:68" x14ac:dyDescent="0.35">
      <c r="A15" s="21" t="s">
        <v>49</v>
      </c>
      <c r="B15" s="1">
        <f>'TNSP stacked data'!C62</f>
        <v>1262533.7235147201</v>
      </c>
      <c r="C15" s="1">
        <f>'TNSP stacked data'!D62</f>
        <v>1267077.6261765629</v>
      </c>
      <c r="D15" s="1">
        <f>'TNSP stacked data'!E62</f>
        <v>1260952.6261765629</v>
      </c>
      <c r="E15" s="1">
        <f>'TNSP stacked data'!F62</f>
        <v>1310348.4446204</v>
      </c>
      <c r="F15" s="1">
        <f>'TNSP stacked data'!G62</f>
        <v>1381871.75867367</v>
      </c>
      <c r="G15" s="1">
        <f>'TNSP stacked data'!H62</f>
        <v>1438330.3744896899</v>
      </c>
      <c r="H15" s="1">
        <f>'TNSP stacked data'!I62</f>
        <v>1468868.0326552901</v>
      </c>
      <c r="I15" s="1">
        <f>'TNSP stacked data'!J62</f>
        <v>1509003.2929434499</v>
      </c>
      <c r="J15" s="1">
        <f>'TNSP stacked data'!K62</f>
        <v>1576792.0197078306</v>
      </c>
      <c r="K15" s="1">
        <f>'TNSP stacked data'!L62</f>
        <v>1760532.1957204449</v>
      </c>
      <c r="L15" s="1">
        <f>'TNSP stacked data'!M62</f>
        <v>1721847.3474715033</v>
      </c>
      <c r="M15" s="1">
        <f>'TNSP stacked data'!N62</f>
        <v>1696396.5447502469</v>
      </c>
      <c r="N15" s="1">
        <f>'TNSP stacked data'!O62</f>
        <v>1652192.225695756</v>
      </c>
      <c r="O15" s="1">
        <f>'TNSP stacked data'!P62</f>
        <v>1739641.1920154251</v>
      </c>
      <c r="P15" s="1">
        <f>'TNSP stacked data'!Q62</f>
        <v>1785389.466</v>
      </c>
      <c r="Q15" s="1">
        <f>'TNSP stacked data'!R62</f>
        <v>1802835.632</v>
      </c>
      <c r="R15" s="26"/>
      <c r="S15" s="1">
        <f>'TNSP stacked data'!T62</f>
        <v>205149.779809909</v>
      </c>
      <c r="T15" s="1">
        <f>'TNSP stacked data'!U62</f>
        <v>208543.15624601059</v>
      </c>
      <c r="U15" s="1">
        <f>'TNSP stacked data'!V62</f>
        <v>208322.15624601059</v>
      </c>
      <c r="V15" s="1">
        <f>'TNSP stacked data'!W62</f>
        <v>211675.351706371</v>
      </c>
      <c r="W15" s="1">
        <f>'TNSP stacked data'!X62</f>
        <v>217539.345970255</v>
      </c>
      <c r="X15" s="1">
        <f>'TNSP stacked data'!Y62</f>
        <v>217546.17153907401</v>
      </c>
      <c r="Y15" s="1">
        <f>'TNSP stacked data'!Z62</f>
        <v>218340.55795862299</v>
      </c>
      <c r="Z15" s="1">
        <f>'TNSP stacked data'!AA62</f>
        <v>215128.00596797501</v>
      </c>
      <c r="AA15" s="1">
        <f>'TNSP stacked data'!AB62</f>
        <v>213733.46749389175</v>
      </c>
      <c r="AB15" s="1">
        <f>'TNSP stacked data'!AC62</f>
        <v>213047.44528950829</v>
      </c>
      <c r="AC15" s="1">
        <f>'TNSP stacked data'!AD62</f>
        <v>210995.29517549896</v>
      </c>
      <c r="AD15" s="1">
        <f>'TNSP stacked data'!AE62</f>
        <v>207349.80356064139</v>
      </c>
      <c r="AE15" s="1">
        <f>'TNSP stacked data'!AF62</f>
        <v>204661.26455323325</v>
      </c>
      <c r="AF15" s="1">
        <f>'TNSP stacked data'!AG62</f>
        <v>200872.44463236121</v>
      </c>
      <c r="AG15" s="1">
        <f>'TNSP stacked data'!AH62</f>
        <v>196784.07800000001</v>
      </c>
      <c r="AH15" s="1">
        <f>'TNSP stacked data'!AI62</f>
        <v>192596.81200000001</v>
      </c>
      <c r="AI15" s="26"/>
      <c r="AJ15" s="1">
        <f>'TNSP stacked data'!AK62</f>
        <v>942701.918717255</v>
      </c>
      <c r="AK15" s="1">
        <f>'TNSP stacked data'!AL62</f>
        <v>1035006.9204308742</v>
      </c>
      <c r="AL15" s="1">
        <f>'TNSP stacked data'!AM62</f>
        <v>1155470.9204308742</v>
      </c>
      <c r="AM15" s="1">
        <f>'TNSP stacked data'!AN62</f>
        <v>1369066.17842716</v>
      </c>
      <c r="AN15" s="1">
        <f>'TNSP stacked data'!AO62</f>
        <v>1702388.4002799999</v>
      </c>
      <c r="AO15" s="1">
        <f>'TNSP stacked data'!AP62</f>
        <v>1824771.11635355</v>
      </c>
      <c r="AP15" s="1">
        <f>'TNSP stacked data'!AQ62</f>
        <v>2063934.8473422099</v>
      </c>
      <c r="AQ15" s="1">
        <f>'TNSP stacked data'!AR62</f>
        <v>2255327.8249627398</v>
      </c>
      <c r="AR15" s="1">
        <f>'TNSP stacked data'!AS62</f>
        <v>2496401.8832229916</v>
      </c>
      <c r="AS15" s="1">
        <f>'TNSP stacked data'!AT62</f>
        <v>2728568.385743028</v>
      </c>
      <c r="AT15" s="1">
        <f>'TNSP stacked data'!AU62</f>
        <v>2864845.5250500287</v>
      </c>
      <c r="AU15" s="1">
        <f>'TNSP stacked data'!AV62</f>
        <v>2919150.7898914814</v>
      </c>
      <c r="AV15" s="1">
        <f>'TNSP stacked data'!AW62</f>
        <v>2918995.2045704862</v>
      </c>
      <c r="AW15" s="1">
        <f>'TNSP stacked data'!AX62</f>
        <v>2938475.3803232796</v>
      </c>
      <c r="AX15" s="1">
        <f>'TNSP stacked data'!AY62</f>
        <v>2978124.7749999999</v>
      </c>
      <c r="AY15" s="1">
        <f>'TNSP stacked data'!AZ62</f>
        <v>2988837.9819999998</v>
      </c>
      <c r="AZ15" s="26"/>
      <c r="BA15" s="1">
        <f>'TNSP stacked data'!BB62</f>
        <v>229549.874352646</v>
      </c>
      <c r="BB15" s="1">
        <f>'TNSP stacked data'!BC62</f>
        <v>232978.51291487532</v>
      </c>
      <c r="BC15" s="1">
        <f>'TNSP stacked data'!BD62</f>
        <v>241808.51291487532</v>
      </c>
      <c r="BD15" s="1">
        <f>'TNSP stacked data'!BE62</f>
        <v>263594.45438205299</v>
      </c>
      <c r="BE15" s="1">
        <f>'TNSP stacked data'!BF62</f>
        <v>285142.53745502199</v>
      </c>
      <c r="BF15" s="1">
        <f>'TNSP stacked data'!BG62</f>
        <v>264977.03496401501</v>
      </c>
      <c r="BG15" s="1">
        <f>'TNSP stacked data'!BH62</f>
        <v>302852.37482132099</v>
      </c>
      <c r="BH15" s="1">
        <f>'TNSP stacked data'!BI62</f>
        <v>315961.24130362901</v>
      </c>
      <c r="BI15" s="1">
        <f>'TNSP stacked data'!BJ62</f>
        <v>365742.73240007344</v>
      </c>
      <c r="BJ15" s="1">
        <f>'TNSP stacked data'!BK62</f>
        <v>402254.46212832618</v>
      </c>
      <c r="BK15" s="1">
        <f>'TNSP stacked data'!BL62</f>
        <v>417451.88254658447</v>
      </c>
      <c r="BL15" s="1">
        <f>'TNSP stacked data'!BM62</f>
        <v>416351.59564130957</v>
      </c>
      <c r="BM15" s="1">
        <f>'TNSP stacked data'!BN62</f>
        <v>398269.64808944089</v>
      </c>
      <c r="BN15" s="1">
        <f>'TNSP stacked data'!BO62</f>
        <v>434732.1534437472</v>
      </c>
      <c r="BO15" s="1">
        <f>'TNSP stacked data'!BP62</f>
        <v>452567.17200000002</v>
      </c>
      <c r="BP15" s="1">
        <f>'TNSP stacked data'!BQ62</f>
        <v>464510.86</v>
      </c>
    </row>
    <row r="16" spans="1:68" x14ac:dyDescent="0.35">
      <c r="A16" s="21" t="s">
        <v>50</v>
      </c>
      <c r="B16" s="1">
        <f>'TNSP stacked data'!C63</f>
        <v>37662.0229387441</v>
      </c>
      <c r="C16" s="1">
        <f>'TNSP stacked data'!D63</f>
        <v>30864</v>
      </c>
      <c r="D16" s="1">
        <f>'TNSP stacked data'!E63</f>
        <v>53485</v>
      </c>
      <c r="E16" s="1">
        <f>'TNSP stacked data'!F63</f>
        <v>32314.3882767055</v>
      </c>
      <c r="F16" s="1">
        <f>'TNSP stacked data'!G63</f>
        <v>39909.653680105803</v>
      </c>
      <c r="G16" s="1">
        <f>'TNSP stacked data'!H63</f>
        <v>47944.345816322799</v>
      </c>
      <c r="H16" s="1">
        <f>'TNSP stacked data'!I63</f>
        <v>23275.780936247102</v>
      </c>
      <c r="I16" s="1">
        <f>'TNSP stacked data'!J63</f>
        <v>37762.845168754997</v>
      </c>
      <c r="J16" s="1">
        <f>'TNSP stacked data'!K63</f>
        <v>45545.977462749906</v>
      </c>
      <c r="K16" s="1">
        <f>'TNSP stacked data'!L63</f>
        <v>30238.148399778438</v>
      </c>
      <c r="L16" s="1">
        <f>'TNSP stacked data'!M63</f>
        <v>29074.345454490733</v>
      </c>
      <c r="M16" s="1">
        <f>'TNSP stacked data'!N63</f>
        <v>25039.063391147596</v>
      </c>
      <c r="N16" s="1">
        <f>'TNSP stacked data'!O63</f>
        <v>31541.851581464358</v>
      </c>
      <c r="O16" s="1">
        <f>'TNSP stacked data'!P63</f>
        <v>31037.309402594747</v>
      </c>
      <c r="P16" s="1">
        <f>'TNSP stacked data'!Q63</f>
        <v>32859.928999999996</v>
      </c>
      <c r="Q16" s="1">
        <f>'TNSP stacked data'!R63</f>
        <v>15514.937</v>
      </c>
      <c r="R16" s="26"/>
      <c r="S16" s="1">
        <f>'TNSP stacked data'!T63</f>
        <v>6119.7222451769303</v>
      </c>
      <c r="T16" s="1">
        <f>'TNSP stacked data'!U63</f>
        <v>5080</v>
      </c>
      <c r="U16" s="1">
        <f>'TNSP stacked data'!V63</f>
        <v>8836</v>
      </c>
      <c r="V16" s="1">
        <f>'TNSP stacked data'!W63</f>
        <v>5220.1073170498503</v>
      </c>
      <c r="W16" s="1">
        <f>'TNSP stacked data'!X63</f>
        <v>6282.7247933647404</v>
      </c>
      <c r="X16" s="1">
        <f>'TNSP stacked data'!Y63</f>
        <v>7251.5390513024304</v>
      </c>
      <c r="Y16" s="1">
        <f>'TNSP stacked data'!Z63</f>
        <v>3459.83906216271</v>
      </c>
      <c r="Z16" s="1">
        <f>'TNSP stacked data'!AA63</f>
        <v>5383.5837329323003</v>
      </c>
      <c r="AA16" s="1">
        <f>'TNSP stacked data'!AB63</f>
        <v>6261.7226804851098</v>
      </c>
      <c r="AB16" s="1">
        <f>'TNSP stacked data'!AC63</f>
        <v>3659.2118465755007</v>
      </c>
      <c r="AC16" s="1">
        <f>'TNSP stacked data'!AD63</f>
        <v>3562.772338798301</v>
      </c>
      <c r="AD16" s="1">
        <f>'TNSP stacked data'!AE63</f>
        <v>3060.5137056921285</v>
      </c>
      <c r="AE16" s="1">
        <f>'TNSP stacked data'!AF63</f>
        <v>3907.1695960162629</v>
      </c>
      <c r="AF16" s="1">
        <f>'TNSP stacked data'!AG63</f>
        <v>3583.8081111929064</v>
      </c>
      <c r="AG16" s="1">
        <f>'TNSP stacked data'!AH63</f>
        <v>3621.7930000000001</v>
      </c>
      <c r="AH16" s="1">
        <f>'TNSP stacked data'!AI63</f>
        <v>1657.46</v>
      </c>
      <c r="AI16" s="26"/>
      <c r="AJ16" s="1">
        <f>'TNSP stacked data'!AK63</f>
        <v>28121.2775752944</v>
      </c>
      <c r="AK16" s="1">
        <f>'TNSP stacked data'!AL63</f>
        <v>25211</v>
      </c>
      <c r="AL16" s="1">
        <f>'TNSP stacked data'!AM63</f>
        <v>49011</v>
      </c>
      <c r="AM16" s="1">
        <f>'TNSP stacked data'!AN63</f>
        <v>33762.421169597299</v>
      </c>
      <c r="AN16" s="1">
        <f>'TNSP stacked data'!AO63</f>
        <v>49166.451993646202</v>
      </c>
      <c r="AO16" s="1">
        <f>'TNSP stacked data'!AP63</f>
        <v>60825.703878451503</v>
      </c>
      <c r="AP16" s="1">
        <f>'TNSP stacked data'!AQ63</f>
        <v>32705.249420250399</v>
      </c>
      <c r="AQ16" s="1">
        <f>'TNSP stacked data'!AR63</f>
        <v>56439.635259327697</v>
      </c>
      <c r="AR16" s="1">
        <f>'TNSP stacked data'!AS63</f>
        <v>71224.83917255346</v>
      </c>
      <c r="AS16" s="1">
        <f>'TNSP stacked data'!AT63</f>
        <v>46864.724182608959</v>
      </c>
      <c r="AT16" s="1">
        <f>'TNSP stacked data'!AU63</f>
        <v>48374.502299156309</v>
      </c>
      <c r="AU16" s="1">
        <f>'TNSP stacked data'!AV63</f>
        <v>43087.096529763621</v>
      </c>
      <c r="AV16" s="1">
        <f>'TNSP stacked data'!AW63</f>
        <v>55726.272087254612</v>
      </c>
      <c r="AW16" s="1">
        <f>'TNSP stacked data'!AX63</f>
        <v>52425.965750638665</v>
      </c>
      <c r="AX16" s="1">
        <f>'TNSP stacked data'!AY63</f>
        <v>54812.112000000001</v>
      </c>
      <c r="AY16" s="1">
        <f>'TNSP stacked data'!AZ63</f>
        <v>25721.496999999999</v>
      </c>
      <c r="AZ16" s="26"/>
      <c r="BA16" s="1">
        <f>'TNSP stacked data'!BB63</f>
        <v>6847.5894722145295</v>
      </c>
      <c r="BB16" s="1">
        <f>'TNSP stacked data'!BC63</f>
        <v>5675</v>
      </c>
      <c r="BC16" s="1">
        <f>'TNSP stacked data'!BD63</f>
        <v>10257</v>
      </c>
      <c r="BD16" s="1">
        <f>'TNSP stacked data'!BE63</f>
        <v>6500.4797628126908</v>
      </c>
      <c r="BE16" s="1">
        <f>'TNSP stacked data'!BF63</f>
        <v>8235.1635366071205</v>
      </c>
      <c r="BF16" s="1">
        <f>'TNSP stacked data'!BG63</f>
        <v>8832.5678321337909</v>
      </c>
      <c r="BG16" s="1">
        <f>'TNSP stacked data'!BH63</f>
        <v>4799.0189558557195</v>
      </c>
      <c r="BH16" s="1">
        <f>'TNSP stacked data'!BI63</f>
        <v>7906.9379705612791</v>
      </c>
      <c r="BI16" s="1">
        <f>'TNSP stacked data'!BJ63</f>
        <v>10605.889198416662</v>
      </c>
      <c r="BJ16" s="1">
        <f>'TNSP stacked data'!BK63</f>
        <v>6908.9506854101382</v>
      </c>
      <c r="BK16" s="1">
        <f>'TNSP stacked data'!BL63</f>
        <v>7048.9060842762992</v>
      </c>
      <c r="BL16" s="1">
        <f>'TNSP stacked data'!BM63</f>
        <v>6145.4110057757962</v>
      </c>
      <c r="BM16" s="1">
        <f>'TNSP stacked data'!BN63</f>
        <v>7603.3296453438543</v>
      </c>
      <c r="BN16" s="1">
        <f>'TNSP stacked data'!BO63</f>
        <v>7756.1490355709157</v>
      </c>
      <c r="BO16" s="1">
        <f>'TNSP stacked data'!BP63</f>
        <v>8329.4570000000003</v>
      </c>
      <c r="BP16" s="1">
        <f>'TNSP stacked data'!BQ63</f>
        <v>3997.5120000000002</v>
      </c>
    </row>
    <row r="17" spans="1:68" x14ac:dyDescent="0.35">
      <c r="A17" s="21" t="s">
        <v>51</v>
      </c>
      <c r="B17" s="1">
        <f>'TNSP stacked data'!C64</f>
        <v>-49190.120276901398</v>
      </c>
      <c r="C17" s="1">
        <f>'TNSP stacked data'!D64</f>
        <v>-50989</v>
      </c>
      <c r="D17" s="1">
        <f>'TNSP stacked data'!E64</f>
        <v>-50341</v>
      </c>
      <c r="E17" s="1">
        <f>'TNSP stacked data'!F64</f>
        <v>-53440.138402985103</v>
      </c>
      <c r="F17" s="1">
        <f>'TNSP stacked data'!G64</f>
        <v>-56997.468507117999</v>
      </c>
      <c r="G17" s="1">
        <f>'TNSP stacked data'!H64</f>
        <v>-60114.112003796603</v>
      </c>
      <c r="H17" s="1">
        <f>'TNSP stacked data'!I64</f>
        <v>-63000.535840553399</v>
      </c>
      <c r="I17" s="1">
        <f>'TNSP stacked data'!J64</f>
        <v>-65621.356185174198</v>
      </c>
      <c r="J17" s="1">
        <f>'TNSP stacked data'!K64</f>
        <v>-68768.801916100885</v>
      </c>
      <c r="K17" s="1">
        <f>'TNSP stacked data'!L64</f>
        <v>-75900.976884115953</v>
      </c>
      <c r="L17" s="1">
        <f>'TNSP stacked data'!M64</f>
        <v>-77599.618949664611</v>
      </c>
      <c r="M17" s="1">
        <f>'TNSP stacked data'!N64</f>
        <v>-80049.121071362504</v>
      </c>
      <c r="N17" s="1">
        <f>'TNSP stacked data'!O64</f>
        <v>-82153.309909747157</v>
      </c>
      <c r="O17" s="1">
        <f>'TNSP stacked data'!P64</f>
        <v>-83846.46601180156</v>
      </c>
      <c r="P17" s="1">
        <f>'TNSP stacked data'!Q64</f>
        <v>-86166.072</v>
      </c>
      <c r="Q17" s="1">
        <f>'TNSP stacked data'!R64</f>
        <v>-88153.254000000001</v>
      </c>
      <c r="R17" s="26"/>
      <c r="S17" s="1">
        <f>'TNSP stacked data'!T64</f>
        <v>-5304.3458090753402</v>
      </c>
      <c r="T17" s="1">
        <f>'TNSP stacked data'!U64</f>
        <v>-5522</v>
      </c>
      <c r="U17" s="1">
        <f>'TNSP stacked data'!V64</f>
        <v>-5661</v>
      </c>
      <c r="V17" s="1">
        <f>'TNSP stacked data'!W64</f>
        <v>-5905.3449137521702</v>
      </c>
      <c r="W17" s="1">
        <f>'TNSP stacked data'!X64</f>
        <v>-6275.8992245456702</v>
      </c>
      <c r="X17" s="1">
        <f>'TNSP stacked data'!Y64</f>
        <v>-6457.1526317527696</v>
      </c>
      <c r="Y17" s="1">
        <f>'TNSP stacked data'!Z64</f>
        <v>-6672.3910528111901</v>
      </c>
      <c r="Z17" s="1">
        <f>'TNSP stacked data'!AA64</f>
        <v>-6778.1222070153299</v>
      </c>
      <c r="AA17" s="1">
        <f>'TNSP stacked data'!AB64</f>
        <v>-6947.7448848685672</v>
      </c>
      <c r="AB17" s="1">
        <f>'TNSP stacked data'!AC64</f>
        <v>-7185.6919461333155</v>
      </c>
      <c r="AC17" s="1">
        <f>'TNSP stacked data'!AD64</f>
        <v>-7338.191979550922</v>
      </c>
      <c r="AD17" s="1">
        <f>'TNSP stacked data'!AE64</f>
        <v>-7462.1014126015016</v>
      </c>
      <c r="AE17" s="1">
        <f>'TNSP stacked data'!AF64</f>
        <v>-7695.9895168883349</v>
      </c>
      <c r="AF17" s="1">
        <f>'TNSP stacked data'!AG64</f>
        <v>-7672.1745554556028</v>
      </c>
      <c r="AG17" s="1">
        <f>'TNSP stacked data'!AH64</f>
        <v>-7809.0590000000002</v>
      </c>
      <c r="AH17" s="1">
        <f>'TNSP stacked data'!AI64</f>
        <v>-7952.7879999999996</v>
      </c>
      <c r="AI17" s="26"/>
      <c r="AJ17" s="1">
        <f>'TNSP stacked data'!AK64</f>
        <v>-37197.275861675203</v>
      </c>
      <c r="AK17" s="1">
        <f>'TNSP stacked data'!AL64</f>
        <v>-40917</v>
      </c>
      <c r="AL17" s="1">
        <f>'TNSP stacked data'!AM64</f>
        <v>-44670</v>
      </c>
      <c r="AM17" s="1">
        <f>'TNSP stacked data'!AN64</f>
        <v>-52018.416333024303</v>
      </c>
      <c r="AN17" s="1">
        <f>'TNSP stacked data'!AO64</f>
        <v>-61831.519026759401</v>
      </c>
      <c r="AO17" s="1">
        <f>'TNSP stacked data'!AP64</f>
        <v>-67076.571377513101</v>
      </c>
      <c r="AP17" s="1">
        <f>'TNSP stacked data'!AQ64</f>
        <v>-75652.334217696407</v>
      </c>
      <c r="AQ17" s="1">
        <f>'TNSP stacked data'!AR64</f>
        <v>-82802.461925167794</v>
      </c>
      <c r="AR17" s="1">
        <f>'TNSP stacked data'!AS64</f>
        <v>-90049.550206048341</v>
      </c>
      <c r="AS17" s="1">
        <f>'TNSP stacked data'!AT64</f>
        <v>-101525.71082106348</v>
      </c>
      <c r="AT17" s="1">
        <f>'TNSP stacked data'!AU64</f>
        <v>-107277.26162935502</v>
      </c>
      <c r="AU17" s="1">
        <f>'TNSP stacked data'!AV64</f>
        <v>-111915.65144078743</v>
      </c>
      <c r="AV17" s="1">
        <f>'TNSP stacked data'!AW64</f>
        <v>-116805.09375379943</v>
      </c>
      <c r="AW17" s="1">
        <f>'TNSP stacked data'!AX64</f>
        <v>-119018.76638757283</v>
      </c>
      <c r="AX17" s="1">
        <f>'TNSP stacked data'!AY64</f>
        <v>-123536.92200000001</v>
      </c>
      <c r="AY17" s="1">
        <f>'TNSP stacked data'!AZ64</f>
        <v>-128353.208</v>
      </c>
      <c r="AZ17" s="26"/>
      <c r="BA17" s="1">
        <f>'TNSP stacked data'!BB64</f>
        <v>-30028.950909985218</v>
      </c>
      <c r="BB17" s="1">
        <f>'TNSP stacked data'!BC64</f>
        <v>-33409</v>
      </c>
      <c r="BC17" s="1">
        <f>'TNSP stacked data'!BD64</f>
        <v>-37742</v>
      </c>
      <c r="BD17" s="1">
        <f>'TNSP stacked data'!BE64</f>
        <v>-43983.374080815098</v>
      </c>
      <c r="BE17" s="1">
        <f>'TNSP stacked data'!BF64</f>
        <v>-53851.141952588303</v>
      </c>
      <c r="BF17" s="1">
        <f>'TNSP stacked data'!BG64</f>
        <v>-48067.110041604297</v>
      </c>
      <c r="BG17" s="1">
        <f>'TNSP stacked data'!BH64</f>
        <v>-39013.024663866498</v>
      </c>
      <c r="BH17" s="1">
        <f>'TNSP stacked data'!BI64</f>
        <v>-44213.621227307303</v>
      </c>
      <c r="BI17" s="1">
        <f>'TNSP stacked data'!BJ64</f>
        <v>-56544.16035218694</v>
      </c>
      <c r="BJ17" s="1">
        <f>'TNSP stacked data'!BK64</f>
        <v>-59550.850432582141</v>
      </c>
      <c r="BK17" s="1">
        <f>'TNSP stacked data'!BL64</f>
        <v>-69659.989830327322</v>
      </c>
      <c r="BL17" s="1">
        <f>'TNSP stacked data'!BM64</f>
        <v>-80281.129020660956</v>
      </c>
      <c r="BM17" s="1">
        <f>'TNSP stacked data'!BN64</f>
        <v>-58384.573759663581</v>
      </c>
      <c r="BN17" s="1">
        <f>'TNSP stacked data'!BO64</f>
        <v>-45430.356194377986</v>
      </c>
      <c r="BO17" s="1">
        <f>'TNSP stacked data'!BP64</f>
        <v>-57180.014000000003</v>
      </c>
      <c r="BP17" s="1">
        <f>'TNSP stacked data'!BQ64</f>
        <v>-65501.036</v>
      </c>
    </row>
    <row r="18" spans="1:68" x14ac:dyDescent="0.35">
      <c r="A18" s="21" t="s">
        <v>52</v>
      </c>
      <c r="B18" s="1">
        <f>'TNSP stacked data'!C65</f>
        <v>-11528.097338157299</v>
      </c>
      <c r="C18" s="1">
        <f>'TNSP stacked data'!D65</f>
        <v>-20125</v>
      </c>
      <c r="D18" s="1">
        <f>'TNSP stacked data'!E65</f>
        <v>3144</v>
      </c>
      <c r="E18" s="1">
        <f>'TNSP stacked data'!F65</f>
        <v>-21125.750126279603</v>
      </c>
      <c r="F18" s="1">
        <f>'TNSP stacked data'!G65</f>
        <v>-17087.814827012196</v>
      </c>
      <c r="G18" s="1">
        <f>'TNSP stacked data'!H65</f>
        <v>-12169.766187473804</v>
      </c>
      <c r="H18" s="1">
        <f>'TNSP stacked data'!I65</f>
        <v>-39724.754904306297</v>
      </c>
      <c r="I18" s="1">
        <f>'TNSP stacked data'!J65</f>
        <v>-27858.511016419201</v>
      </c>
      <c r="J18" s="1">
        <f>'TNSP stacked data'!K65</f>
        <v>-23222.824453350979</v>
      </c>
      <c r="K18" s="1">
        <f>'TNSP stacked data'!L65</f>
        <v>-45662.828484337508</v>
      </c>
      <c r="L18" s="1">
        <f>'TNSP stacked data'!M65</f>
        <v>-48525.273495173882</v>
      </c>
      <c r="M18" s="1">
        <f>'TNSP stacked data'!N65</f>
        <v>-55010.057680214908</v>
      </c>
      <c r="N18" s="1">
        <f>'TNSP stacked data'!O65</f>
        <v>-50611.458328282795</v>
      </c>
      <c r="O18" s="1">
        <f>'TNSP stacked data'!P65</f>
        <v>-52809.15660920681</v>
      </c>
      <c r="P18" s="1">
        <f>'TNSP stacked data'!Q65</f>
        <v>-53306.143000000004</v>
      </c>
      <c r="Q18" s="1">
        <f>'TNSP stacked data'!R65</f>
        <v>-72638.316999999995</v>
      </c>
      <c r="R18" s="26"/>
      <c r="S18" s="1">
        <f>'TNSP stacked data'!T65</f>
        <v>815.37643610159012</v>
      </c>
      <c r="T18" s="1">
        <f>'TNSP stacked data'!U65</f>
        <v>-442</v>
      </c>
      <c r="U18" s="1">
        <f>'TNSP stacked data'!V65</f>
        <v>3175</v>
      </c>
      <c r="V18" s="1">
        <f>'TNSP stacked data'!W65</f>
        <v>-685.23759670231993</v>
      </c>
      <c r="W18" s="1">
        <f>'TNSP stacked data'!X65</f>
        <v>6.8255688190702131</v>
      </c>
      <c r="X18" s="1">
        <f>'TNSP stacked data'!Y65</f>
        <v>794.38641954966079</v>
      </c>
      <c r="Y18" s="1">
        <f>'TNSP stacked data'!Z65</f>
        <v>-3212.5519906484801</v>
      </c>
      <c r="Z18" s="1">
        <f>'TNSP stacked data'!AA65</f>
        <v>-1394.5384740830295</v>
      </c>
      <c r="AA18" s="1">
        <f>'TNSP stacked data'!AB65</f>
        <v>-686.02220438345739</v>
      </c>
      <c r="AB18" s="1">
        <f>'TNSP stacked data'!AC65</f>
        <v>-3526.4800995578153</v>
      </c>
      <c r="AC18" s="1">
        <f>'TNSP stacked data'!AD65</f>
        <v>-3775.419640752621</v>
      </c>
      <c r="AD18" s="1">
        <f>'TNSP stacked data'!AE65</f>
        <v>-4401.5877069093731</v>
      </c>
      <c r="AE18" s="1">
        <f>'TNSP stacked data'!AF65</f>
        <v>-3788.8199208720721</v>
      </c>
      <c r="AF18" s="1">
        <f>'TNSP stacked data'!AG65</f>
        <v>-4088.3664442626964</v>
      </c>
      <c r="AG18" s="1">
        <f>'TNSP stacked data'!AH65</f>
        <v>-4187.2659999999996</v>
      </c>
      <c r="AH18" s="1">
        <f>'TNSP stacked data'!AI65</f>
        <v>-6295.3279999999995</v>
      </c>
      <c r="AI18" s="26"/>
      <c r="AJ18" s="1">
        <f>'TNSP stacked data'!AK65</f>
        <v>-9075.9982863808036</v>
      </c>
      <c r="AK18" s="1">
        <f>'TNSP stacked data'!AL65</f>
        <v>-15706</v>
      </c>
      <c r="AL18" s="1">
        <f>'TNSP stacked data'!AM65</f>
        <v>4341</v>
      </c>
      <c r="AM18" s="1">
        <f>'TNSP stacked data'!AN65</f>
        <v>-18255.995163427004</v>
      </c>
      <c r="AN18" s="1">
        <f>'TNSP stacked data'!AO65</f>
        <v>-12665.067033113199</v>
      </c>
      <c r="AO18" s="1">
        <f>'TNSP stacked data'!AP65</f>
        <v>-6250.8674990615982</v>
      </c>
      <c r="AP18" s="1">
        <f>'TNSP stacked data'!AQ65</f>
        <v>-42947.084797446005</v>
      </c>
      <c r="AQ18" s="1">
        <f>'TNSP stacked data'!AR65</f>
        <v>-26362.826665840097</v>
      </c>
      <c r="AR18" s="1">
        <f>'TNSP stacked data'!AS65</f>
        <v>-18824.711033494881</v>
      </c>
      <c r="AS18" s="1">
        <f>'TNSP stacked data'!AT65</f>
        <v>-54660.986638454509</v>
      </c>
      <c r="AT18" s="1">
        <f>'TNSP stacked data'!AU65</f>
        <v>-58902.759330198714</v>
      </c>
      <c r="AU18" s="1">
        <f>'TNSP stacked data'!AV65</f>
        <v>-68828.554911023821</v>
      </c>
      <c r="AV18" s="1">
        <f>'TNSP stacked data'!AW65</f>
        <v>-61078.82166654482</v>
      </c>
      <c r="AW18" s="1">
        <f>'TNSP stacked data'!AX65</f>
        <v>-66592.800636934175</v>
      </c>
      <c r="AX18" s="1">
        <f>'TNSP stacked data'!AY65</f>
        <v>-68724.81</v>
      </c>
      <c r="AY18" s="1">
        <f>'TNSP stacked data'!AZ65</f>
        <v>-102631.711</v>
      </c>
      <c r="AZ18" s="26"/>
      <c r="BA18" s="1">
        <f>'TNSP stacked data'!BB65</f>
        <v>-23181.361437770691</v>
      </c>
      <c r="BB18" s="1">
        <f>'TNSP stacked data'!BC65</f>
        <v>-27734</v>
      </c>
      <c r="BC18" s="1">
        <f>'TNSP stacked data'!BD65</f>
        <v>-27485</v>
      </c>
      <c r="BD18" s="1">
        <f>'TNSP stacked data'!BE65</f>
        <v>-37482.894318002407</v>
      </c>
      <c r="BE18" s="1">
        <f>'TNSP stacked data'!BF65</f>
        <v>-45615.978415981182</v>
      </c>
      <c r="BF18" s="1">
        <f>'TNSP stacked data'!BG65</f>
        <v>-39234.542209470506</v>
      </c>
      <c r="BG18" s="1">
        <f>'TNSP stacked data'!BH65</f>
        <v>-34214.00570801078</v>
      </c>
      <c r="BH18" s="1">
        <f>'TNSP stacked data'!BI65</f>
        <v>-36306.683256746022</v>
      </c>
      <c r="BI18" s="1">
        <f>'TNSP stacked data'!BJ65</f>
        <v>-45938.271153770271</v>
      </c>
      <c r="BJ18" s="1">
        <f>'TNSP stacked data'!BK65</f>
        <v>-52641.899747172007</v>
      </c>
      <c r="BK18" s="1">
        <f>'TNSP stacked data'!BL65</f>
        <v>-62611.083746051023</v>
      </c>
      <c r="BL18" s="1">
        <f>'TNSP stacked data'!BM65</f>
        <v>-74135.718014885162</v>
      </c>
      <c r="BM18" s="1">
        <f>'TNSP stacked data'!BN65</f>
        <v>-50781.244114319728</v>
      </c>
      <c r="BN18" s="1">
        <f>'TNSP stacked data'!BO65</f>
        <v>-37674.207158807068</v>
      </c>
      <c r="BO18" s="1">
        <f>'TNSP stacked data'!BP65</f>
        <v>-48850.557000000001</v>
      </c>
      <c r="BP18" s="1">
        <f>'TNSP stacked data'!BQ65</f>
        <v>-61503.523999999998</v>
      </c>
    </row>
    <row r="19" spans="1:68" x14ac:dyDescent="0.35">
      <c r="A19" s="21" t="s">
        <v>53</v>
      </c>
      <c r="B19" s="1">
        <f>'TNSP stacked data'!C66</f>
        <v>16072</v>
      </c>
      <c r="C19" s="1">
        <f>'TNSP stacked data'!D66</f>
        <v>14000</v>
      </c>
      <c r="D19" s="1">
        <f>'TNSP stacked data'!E66</f>
        <v>46251</v>
      </c>
      <c r="E19" s="1">
        <f>'TNSP stacked data'!F66</f>
        <v>92649.064179541194</v>
      </c>
      <c r="F19" s="1">
        <f>'TNSP stacked data'!G66</f>
        <v>73546.430643036001</v>
      </c>
      <c r="G19" s="1">
        <f>'TNSP stacked data'!H66</f>
        <v>42707.424353078299</v>
      </c>
      <c r="H19" s="1">
        <f>'TNSP stacked data'!I66</f>
        <v>79860.015192464198</v>
      </c>
      <c r="I19" s="1">
        <f>'TNSP stacked data'!J66</f>
        <v>75782.438464236096</v>
      </c>
      <c r="J19" s="1">
        <f>'TNSP stacked data'!K66</f>
        <v>207580.89575232123</v>
      </c>
      <c r="K19" s="1">
        <f>'TNSP stacked data'!L66</f>
        <v>6983.7715278484429</v>
      </c>
      <c r="L19" s="1">
        <f>'TNSP stacked data'!M66</f>
        <v>23074.470773917514</v>
      </c>
      <c r="M19" s="1">
        <f>'TNSP stacked data'!N66</f>
        <v>10805.738625723858</v>
      </c>
      <c r="N19" s="1">
        <f>'TNSP stacked data'!O66</f>
        <v>60682.622076222367</v>
      </c>
      <c r="O19" s="1">
        <f>'TNSP stacked data'!P66</f>
        <v>98557.430233420062</v>
      </c>
      <c r="P19" s="1">
        <f>'TNSP stacked data'!Q66</f>
        <v>70752.31</v>
      </c>
      <c r="Q19" s="1">
        <f>'TNSP stacked data'!R66</f>
        <v>53936.811000000002</v>
      </c>
      <c r="R19" s="26"/>
      <c r="S19" s="1">
        <f>'TNSP stacked data'!T66</f>
        <v>2578</v>
      </c>
      <c r="T19" s="1">
        <f>'TNSP stacked data'!U66</f>
        <v>221</v>
      </c>
      <c r="U19" s="1">
        <f>'TNSP stacked data'!V66</f>
        <v>178</v>
      </c>
      <c r="V19" s="1">
        <f>'TNSP stacked data'!W66</f>
        <v>6549.2318605862602</v>
      </c>
      <c r="W19" s="1">
        <f>'TNSP stacked data'!X66</f>
        <v>0</v>
      </c>
      <c r="X19" s="1">
        <f>'TNSP stacked data'!Y66</f>
        <v>0</v>
      </c>
      <c r="Y19" s="1">
        <f>'TNSP stacked data'!Z66</f>
        <v>0</v>
      </c>
      <c r="Z19" s="1">
        <f>'TNSP stacked data'!AA66</f>
        <v>0</v>
      </c>
      <c r="AA19" s="1">
        <f>'TNSP stacked data'!AB66</f>
        <v>0</v>
      </c>
      <c r="AB19" s="1">
        <f>'TNSP stacked data'!AC66</f>
        <v>1474.329985548495</v>
      </c>
      <c r="AC19" s="1">
        <f>'TNSP stacked data'!AD66</f>
        <v>129.92802589505396</v>
      </c>
      <c r="AD19" s="1">
        <f>'TNSP stacked data'!AE66</f>
        <v>1713.0486995012764</v>
      </c>
      <c r="AE19" s="1">
        <f>'TNSP stacked data'!AF66</f>
        <v>69.02779023965202</v>
      </c>
      <c r="AF19" s="1">
        <f>'TNSP stacked data'!AG66</f>
        <v>0</v>
      </c>
      <c r="AG19" s="1">
        <f>'TNSP stacked data'!AH66</f>
        <v>0</v>
      </c>
      <c r="AH19" s="1">
        <f>'TNSP stacked data'!AI66</f>
        <v>0</v>
      </c>
      <c r="AI19" s="26"/>
      <c r="AJ19" s="1">
        <f>'TNSP stacked data'!AK66</f>
        <v>103659</v>
      </c>
      <c r="AK19" s="1">
        <f>'TNSP stacked data'!AL66</f>
        <v>136409</v>
      </c>
      <c r="AL19" s="1">
        <f>'TNSP stacked data'!AM66</f>
        <v>209852</v>
      </c>
      <c r="AM19" s="1">
        <f>'TNSP stacked data'!AN66</f>
        <v>352965.21701626398</v>
      </c>
      <c r="AN19" s="1">
        <f>'TNSP stacked data'!AO66</f>
        <v>136918.51115666199</v>
      </c>
      <c r="AO19" s="1">
        <f>'TNSP stacked data'!AP66</f>
        <v>246469.72360772299</v>
      </c>
      <c r="AP19" s="1">
        <f>'TNSP stacked data'!AQ66</f>
        <v>236731.65483797001</v>
      </c>
      <c r="AQ19" s="1">
        <f>'TNSP stacked data'!AR66</f>
        <v>209259.589283821</v>
      </c>
      <c r="AR19" s="1">
        <f>'TNSP stacked data'!AS66</f>
        <v>254593.44938121058</v>
      </c>
      <c r="AS19" s="1">
        <f>'TNSP stacked data'!AT66</f>
        <v>190936.08080837672</v>
      </c>
      <c r="AT19" s="1">
        <f>'TNSP stacked data'!AU66</f>
        <v>113213.25222390128</v>
      </c>
      <c r="AU19" s="1">
        <f>'TNSP stacked data'!AV66</f>
        <v>68672.969590028573</v>
      </c>
      <c r="AV19" s="1">
        <f>'TNSP stacked data'!AW66</f>
        <v>130346.39609103234</v>
      </c>
      <c r="AW19" s="1">
        <f>'TNSP stacked data'!AX66</f>
        <v>106242.19579112816</v>
      </c>
      <c r="AX19" s="1">
        <f>'TNSP stacked data'!AY66</f>
        <v>79438.016000000003</v>
      </c>
      <c r="AY19" s="1">
        <f>'TNSP stacked data'!AZ66</f>
        <v>96746.767999999996</v>
      </c>
      <c r="AZ19" s="26"/>
      <c r="BA19" s="1">
        <f>'TNSP stacked data'!BB66</f>
        <v>31937</v>
      </c>
      <c r="BB19" s="1">
        <f>'TNSP stacked data'!BC66</f>
        <v>40785</v>
      </c>
      <c r="BC19" s="1">
        <f>'TNSP stacked data'!BD66</f>
        <v>53962</v>
      </c>
      <c r="BD19" s="1">
        <f>'TNSP stacked data'!BE66</f>
        <v>61606.977390971304</v>
      </c>
      <c r="BE19" s="1">
        <f>'TNSP stacked data'!BF66</f>
        <v>28037.032074973598</v>
      </c>
      <c r="BF19" s="1">
        <f>'TNSP stacked data'!BG66</f>
        <v>81128.177846776598</v>
      </c>
      <c r="BG19" s="1">
        <f>'TNSP stacked data'!BH66</f>
        <v>50375.673540318996</v>
      </c>
      <c r="BH19" s="1">
        <f>'TNSP stacked data'!BI66</f>
        <v>86568.845623669695</v>
      </c>
      <c r="BI19" s="1">
        <f>'TNSP stacked data'!BJ66</f>
        <v>85740.307933305448</v>
      </c>
      <c r="BJ19" s="1">
        <f>'TNSP stacked data'!BK66</f>
        <v>70621.781108183786</v>
      </c>
      <c r="BK19" s="1">
        <f>'TNSP stacked data'!BL66</f>
        <v>64011.474708822025</v>
      </c>
      <c r="BL19" s="1">
        <f>'TNSP stacked data'!BM66</f>
        <v>58024.641693416699</v>
      </c>
      <c r="BM19" s="1">
        <f>'TNSP stacked data'!BN66</f>
        <v>40765.150187651205</v>
      </c>
      <c r="BN19" s="1">
        <f>'TNSP stacked data'!BO66</f>
        <v>58934.109563542384</v>
      </c>
      <c r="BO19" s="1">
        <f>'TNSP stacked data'!BP66</f>
        <v>63410.014000000003</v>
      </c>
      <c r="BP19" s="1">
        <f>'TNSP stacked data'!BQ66</f>
        <v>57485.07</v>
      </c>
    </row>
    <row r="20" spans="1:68" x14ac:dyDescent="0.35">
      <c r="A20" s="21" t="s">
        <v>54</v>
      </c>
      <c r="B20" s="1">
        <f>'TNSP stacked data'!C67</f>
        <v>0</v>
      </c>
      <c r="C20" s="1">
        <f>'TNSP stacked data'!D67</f>
        <v>0</v>
      </c>
      <c r="D20" s="1">
        <f>'TNSP stacked data'!E67</f>
        <v>0</v>
      </c>
      <c r="E20" s="1">
        <f>'TNSP stacked data'!F67</f>
        <v>0</v>
      </c>
      <c r="F20" s="1">
        <f>'TNSP stacked data'!G67</f>
        <v>0</v>
      </c>
      <c r="G20" s="1">
        <f>'TNSP stacked data'!H67</f>
        <v>0</v>
      </c>
      <c r="H20" s="1">
        <f>'TNSP stacked data'!I67</f>
        <v>0</v>
      </c>
      <c r="I20" s="1">
        <f>'TNSP stacked data'!J67</f>
        <v>0</v>
      </c>
      <c r="J20" s="1">
        <f>'TNSP stacked data'!K67</f>
        <v>-436.34064000000001</v>
      </c>
      <c r="K20" s="1">
        <f>'TNSP stacked data'!L67</f>
        <v>-5.79129245239774</v>
      </c>
      <c r="L20" s="1">
        <f>'TNSP stacked data'!M67</f>
        <v>0</v>
      </c>
      <c r="M20" s="1">
        <f>'TNSP stacked data'!N67</f>
        <v>0</v>
      </c>
      <c r="N20" s="1">
        <f>'TNSP stacked data'!O67</f>
        <v>-6371.871554976844</v>
      </c>
      <c r="O20" s="1">
        <f>'TNSP stacked data'!P67</f>
        <v>0</v>
      </c>
      <c r="P20" s="1">
        <f>'TNSP stacked data'!Q67</f>
        <v>0</v>
      </c>
      <c r="Q20" s="1">
        <f>'TNSP stacked data'!R67</f>
        <v>0</v>
      </c>
      <c r="R20" s="26"/>
      <c r="S20" s="1">
        <f>'TNSP stacked data'!T67</f>
        <v>0</v>
      </c>
      <c r="T20" s="1">
        <f>'TNSP stacked data'!U67</f>
        <v>0</v>
      </c>
      <c r="U20" s="1">
        <f>'TNSP stacked data'!V67</f>
        <v>0</v>
      </c>
      <c r="V20" s="1">
        <f>'TNSP stacked data'!W67</f>
        <v>0</v>
      </c>
      <c r="W20" s="1">
        <f>'TNSP stacked data'!X67</f>
        <v>0</v>
      </c>
      <c r="X20" s="1">
        <f>'TNSP stacked data'!Y67</f>
        <v>0</v>
      </c>
      <c r="Y20" s="1">
        <f>'TNSP stacked data'!Z67</f>
        <v>0</v>
      </c>
      <c r="Z20" s="1">
        <f>'TNSP stacked data'!AA67</f>
        <v>0</v>
      </c>
      <c r="AA20" s="1">
        <f>'TNSP stacked data'!AB67</f>
        <v>0</v>
      </c>
      <c r="AB20" s="1">
        <f>'TNSP stacked data'!AC67</f>
        <v>0</v>
      </c>
      <c r="AC20" s="1">
        <f>'TNSP stacked data'!AD67</f>
        <v>0</v>
      </c>
      <c r="AD20" s="1">
        <f>'TNSP stacked data'!AE67</f>
        <v>0</v>
      </c>
      <c r="AE20" s="1">
        <f>'TNSP stacked data'!AF67</f>
        <v>0</v>
      </c>
      <c r="AF20" s="1">
        <f>'TNSP stacked data'!AG67</f>
        <v>0</v>
      </c>
      <c r="AG20" s="1">
        <f>'TNSP stacked data'!AH67</f>
        <v>0</v>
      </c>
      <c r="AH20" s="1">
        <f>'TNSP stacked data'!AI67</f>
        <v>0</v>
      </c>
      <c r="AI20" s="26"/>
      <c r="AJ20" s="1">
        <f>'TNSP stacked data'!AK67</f>
        <v>-2278</v>
      </c>
      <c r="AK20" s="1">
        <f>'TNSP stacked data'!AL67</f>
        <v>-239</v>
      </c>
      <c r="AL20" s="1">
        <f>'TNSP stacked data'!AM67</f>
        <v>-597</v>
      </c>
      <c r="AM20" s="1">
        <f>'TNSP stacked data'!AN67</f>
        <v>-1387</v>
      </c>
      <c r="AN20" s="1">
        <f>'TNSP stacked data'!AO67</f>
        <v>-1870.7280499999999</v>
      </c>
      <c r="AO20" s="1">
        <f>'TNSP stacked data'!AP67</f>
        <v>-1055.1251199999399</v>
      </c>
      <c r="AP20" s="1">
        <f>'TNSP stacked data'!AQ67</f>
        <v>-2391.5924199999399</v>
      </c>
      <c r="AQ20" s="1">
        <f>'TNSP stacked data'!AR67</f>
        <v>-432.27473999994299</v>
      </c>
      <c r="AR20" s="1">
        <f>'TNSP stacked data'!AS67</f>
        <v>-3379.43523</v>
      </c>
      <c r="AS20" s="1">
        <f>'TNSP stacked data'!AT67</f>
        <v>2.0451370784574827</v>
      </c>
      <c r="AT20" s="1">
        <f>'TNSP stacked data'!AU67</f>
        <v>-5.2280522500377362</v>
      </c>
      <c r="AU20" s="1">
        <f>'TNSP stacked data'!AV67</f>
        <v>0</v>
      </c>
      <c r="AV20" s="1">
        <f>'TNSP stacked data'!AW67</f>
        <v>-42460.599569176266</v>
      </c>
      <c r="AW20" s="1">
        <f>'TNSP stacked data'!AX67</f>
        <v>0</v>
      </c>
      <c r="AX20" s="1">
        <f>'TNSP stacked data'!AY67</f>
        <v>0</v>
      </c>
      <c r="AY20" s="1">
        <f>'TNSP stacked data'!AZ67</f>
        <v>0</v>
      </c>
      <c r="AZ20" s="26"/>
      <c r="BA20" s="1">
        <f>'TNSP stacked data'!BB67</f>
        <v>-5327</v>
      </c>
      <c r="BB20" s="1">
        <f>'TNSP stacked data'!BC67</f>
        <v>-4221</v>
      </c>
      <c r="BC20" s="1">
        <f>'TNSP stacked data'!BD67</f>
        <v>-4693</v>
      </c>
      <c r="BD20" s="1">
        <f>'TNSP stacked data'!BE67</f>
        <v>-2576</v>
      </c>
      <c r="BE20" s="1">
        <f>'TNSP stacked data'!BF67</f>
        <v>-2586.5561499999999</v>
      </c>
      <c r="BF20" s="1">
        <f>'TNSP stacked data'!BG67</f>
        <v>-4018.2957799999999</v>
      </c>
      <c r="BG20" s="1">
        <f>'TNSP stacked data'!BH67</f>
        <v>-3052.8013500000002</v>
      </c>
      <c r="BH20" s="1">
        <f>'TNSP stacked data'!BI67</f>
        <v>-2760.1592799999999</v>
      </c>
      <c r="BI20" s="1">
        <f>'TNSP stacked data'!BJ67</f>
        <v>-3215.1804200000001</v>
      </c>
      <c r="BJ20" s="1">
        <f>'TNSP stacked data'!BK67</f>
        <v>-2782.4609427534947</v>
      </c>
      <c r="BK20" s="1">
        <f>'TNSP stacked data'!BL67</f>
        <v>-2500.6778680458674</v>
      </c>
      <c r="BL20" s="1">
        <f>'TNSP stacked data'!BM67</f>
        <v>-1970.8712304003075</v>
      </c>
      <c r="BM20" s="1">
        <f>'TNSP stacked data'!BN67</f>
        <v>-17223.689669974938</v>
      </c>
      <c r="BN20" s="1">
        <f>'TNSP stacked data'!BO67</f>
        <v>-3424.8839033833792</v>
      </c>
      <c r="BO20" s="1">
        <f>'TNSP stacked data'!BP67</f>
        <v>-2198.6790000000001</v>
      </c>
      <c r="BP20" s="1">
        <f>'TNSP stacked data'!BQ67</f>
        <v>-3910.6190000000001</v>
      </c>
    </row>
    <row r="21" spans="1:68" x14ac:dyDescent="0.35">
      <c r="A21" s="21" t="s">
        <v>55</v>
      </c>
      <c r="B21" s="1">
        <f>'TNSP stacked data'!C68</f>
        <v>1267077.6261765629</v>
      </c>
      <c r="C21" s="1">
        <f>'TNSP stacked data'!D68</f>
        <v>1260952.6261765629</v>
      </c>
      <c r="D21" s="1">
        <f>'TNSP stacked data'!E68</f>
        <v>1310347.6261765629</v>
      </c>
      <c r="E21" s="1">
        <f>'TNSP stacked data'!F68</f>
        <v>1381871.7586736616</v>
      </c>
      <c r="F21" s="1">
        <f>'TNSP stacked data'!G68</f>
        <v>1438330.3744896937</v>
      </c>
      <c r="G21" s="1">
        <f>'TNSP stacked data'!H68</f>
        <v>1468868.0326552945</v>
      </c>
      <c r="H21" s="1">
        <f>'TNSP stacked data'!I68</f>
        <v>1509003.2929434481</v>
      </c>
      <c r="I21" s="1">
        <f>'TNSP stacked data'!J68</f>
        <v>1556927.2203912665</v>
      </c>
      <c r="J21" s="1">
        <f>'TNSP stacked data'!K68</f>
        <v>1760713.7503668009</v>
      </c>
      <c r="K21" s="1">
        <f>'TNSP stacked data'!L68</f>
        <v>1721847.3474715035</v>
      </c>
      <c r="L21" s="1">
        <f>'TNSP stacked data'!M68</f>
        <v>1696396.5447502467</v>
      </c>
      <c r="M21" s="1">
        <f>'TNSP stacked data'!N68</f>
        <v>1652192.225695756</v>
      </c>
      <c r="N21" s="1">
        <f>'TNSP stacked data'!O68</f>
        <v>1655891.5178887185</v>
      </c>
      <c r="O21" s="1">
        <f>'TNSP stacked data'!P68</f>
        <v>1785389.4656396385</v>
      </c>
      <c r="P21" s="1">
        <f>'TNSP stacked data'!Q68</f>
        <v>1802835.6329999999</v>
      </c>
      <c r="Q21" s="1">
        <f>'TNSP stacked data'!R68</f>
        <v>1784134.1259999999</v>
      </c>
      <c r="R21" s="26"/>
      <c r="S21" s="1">
        <f>'TNSP stacked data'!T68</f>
        <v>208543.15624601059</v>
      </c>
      <c r="T21" s="1">
        <f>'TNSP stacked data'!U68</f>
        <v>208322.15624601059</v>
      </c>
      <c r="U21" s="1">
        <f>'TNSP stacked data'!V68</f>
        <v>211675.15624601059</v>
      </c>
      <c r="V21" s="1">
        <f>'TNSP stacked data'!W68</f>
        <v>217539.34597025494</v>
      </c>
      <c r="W21" s="1">
        <f>'TNSP stacked data'!X68</f>
        <v>217546.17153907407</v>
      </c>
      <c r="X21" s="1">
        <f>'TNSP stacked data'!Y68</f>
        <v>218340.55795862366</v>
      </c>
      <c r="Y21" s="1">
        <f>'TNSP stacked data'!Z68</f>
        <v>215128.00596797449</v>
      </c>
      <c r="Z21" s="1">
        <f>'TNSP stacked data'!AA68</f>
        <v>213733.46749389201</v>
      </c>
      <c r="AA21" s="1">
        <f>'TNSP stacked data'!AB68</f>
        <v>213047.44528950829</v>
      </c>
      <c r="AB21" s="1">
        <f>'TNSP stacked data'!AC68</f>
        <v>210995.29517549896</v>
      </c>
      <c r="AC21" s="1">
        <f>'TNSP stacked data'!AD68</f>
        <v>207349.80356064142</v>
      </c>
      <c r="AD21" s="1">
        <f>'TNSP stacked data'!AE68</f>
        <v>204661.26455323328</v>
      </c>
      <c r="AE21" s="1">
        <f>'TNSP stacked data'!AF68</f>
        <v>200941.47242260084</v>
      </c>
      <c r="AF21" s="1">
        <f>'TNSP stacked data'!AG68</f>
        <v>196784.07818809853</v>
      </c>
      <c r="AG21" s="1">
        <f>'TNSP stacked data'!AH68</f>
        <v>192596.81200000001</v>
      </c>
      <c r="AH21" s="1">
        <f>'TNSP stacked data'!AI68</f>
        <v>186301.484</v>
      </c>
      <c r="AI21" s="26"/>
      <c r="AJ21" s="1">
        <f>'TNSP stacked data'!AK68</f>
        <v>1035006.9204308742</v>
      </c>
      <c r="AK21" s="1">
        <f>'TNSP stacked data'!AL68</f>
        <v>1155470.9204308742</v>
      </c>
      <c r="AL21" s="1">
        <f>'TNSP stacked data'!AM68</f>
        <v>1369065.9204308742</v>
      </c>
      <c r="AM21" s="1">
        <f>'TNSP stacked data'!AN68</f>
        <v>1702388.4002799967</v>
      </c>
      <c r="AN21" s="1">
        <f>'TNSP stacked data'!AO68</f>
        <v>1824771.1163535486</v>
      </c>
      <c r="AO21" s="1">
        <f>'TNSP stacked data'!AP68</f>
        <v>2063934.8473422115</v>
      </c>
      <c r="AP21" s="1">
        <f>'TNSP stacked data'!AQ68</f>
        <v>2255327.8249627338</v>
      </c>
      <c r="AQ21" s="1">
        <f>'TNSP stacked data'!AR68</f>
        <v>2437792.3128407211</v>
      </c>
      <c r="AR21" s="1">
        <f>'TNSP stacked data'!AS68</f>
        <v>2728791.1863407069</v>
      </c>
      <c r="AS21" s="1">
        <f>'TNSP stacked data'!AT68</f>
        <v>2864845.5250500287</v>
      </c>
      <c r="AT21" s="1">
        <f>'TNSP stacked data'!AU68</f>
        <v>2919150.7898914814</v>
      </c>
      <c r="AU21" s="1">
        <f>'TNSP stacked data'!AV68</f>
        <v>2918995.2045704867</v>
      </c>
      <c r="AV21" s="1">
        <f>'TNSP stacked data'!AW68</f>
        <v>2945802.1794257974</v>
      </c>
      <c r="AW21" s="1">
        <f>'TNSP stacked data'!AX68</f>
        <v>2978124.7754774736</v>
      </c>
      <c r="AX21" s="1">
        <f>'TNSP stacked data'!AY68</f>
        <v>2988837.9810000001</v>
      </c>
      <c r="AY21" s="1">
        <f>'TNSP stacked data'!AZ68</f>
        <v>2982953.0389999999</v>
      </c>
      <c r="AZ21" s="26"/>
      <c r="BA21" s="1">
        <f>'TNSP stacked data'!BB68</f>
        <v>232978.51291487532</v>
      </c>
      <c r="BB21" s="1">
        <f>'TNSP stacked data'!BC68</f>
        <v>241808.51291487532</v>
      </c>
      <c r="BC21" s="1">
        <f>'TNSP stacked data'!BD68</f>
        <v>263593.51291487529</v>
      </c>
      <c r="BD21" s="1">
        <f>'TNSP stacked data'!BE68</f>
        <v>285142.53745502187</v>
      </c>
      <c r="BE21" s="1">
        <f>'TNSP stacked data'!BF68</f>
        <v>264977.03496401443</v>
      </c>
      <c r="BF21" s="1">
        <f>'TNSP stacked data'!BG68</f>
        <v>302852.37482132111</v>
      </c>
      <c r="BG21" s="1">
        <f>'TNSP stacked data'!BH68</f>
        <v>315961.24130362924</v>
      </c>
      <c r="BH21" s="1">
        <f>'TNSP stacked data'!BI68</f>
        <v>363463.24439055269</v>
      </c>
      <c r="BI21" s="1">
        <f>'TNSP stacked data'!BJ68</f>
        <v>402329.58875960857</v>
      </c>
      <c r="BJ21" s="1">
        <f>'TNSP stacked data'!BK68</f>
        <v>417451.88254658447</v>
      </c>
      <c r="BK21" s="1">
        <f>'TNSP stacked data'!BL68</f>
        <v>416351.59564130963</v>
      </c>
      <c r="BL21" s="1">
        <f>'TNSP stacked data'!BM68</f>
        <v>398269.64808944077</v>
      </c>
      <c r="BM21" s="1">
        <f>'TNSP stacked data'!BN68</f>
        <v>371029.86449279729</v>
      </c>
      <c r="BN21" s="1">
        <f>'TNSP stacked data'!BO68</f>
        <v>452567.17194509925</v>
      </c>
      <c r="BO21" s="1">
        <f>'TNSP stacked data'!BP68</f>
        <v>464927.95</v>
      </c>
      <c r="BP21" s="1">
        <f>'TNSP stacked data'!BQ68</f>
        <v>456581.78700000001</v>
      </c>
    </row>
    <row r="22" spans="1:68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68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68" x14ac:dyDescent="0.35">
      <c r="A24" s="24" t="s">
        <v>62</v>
      </c>
      <c r="B24" s="1">
        <f>B15</f>
        <v>1262533.7235147201</v>
      </c>
      <c r="C24" s="1">
        <f t="shared" ref="C24:I24" si="13">C15</f>
        <v>1267077.6261765629</v>
      </c>
      <c r="D24" s="1">
        <f t="shared" si="13"/>
        <v>1260952.6261765629</v>
      </c>
      <c r="E24" s="1">
        <f t="shared" si="13"/>
        <v>1310348.4446204</v>
      </c>
      <c r="F24" s="1">
        <f t="shared" si="13"/>
        <v>1381871.75867367</v>
      </c>
      <c r="G24" s="1">
        <f t="shared" si="13"/>
        <v>1438330.3744896899</v>
      </c>
      <c r="H24" s="1">
        <f t="shared" si="13"/>
        <v>1468868.0326552901</v>
      </c>
      <c r="I24" s="1">
        <f t="shared" si="13"/>
        <v>1509003.2929434499</v>
      </c>
      <c r="J24" s="1">
        <f t="shared" ref="J24:K24" si="14">J15</f>
        <v>1576792.0197078306</v>
      </c>
      <c r="K24" s="1">
        <f t="shared" si="14"/>
        <v>1760532.1957204449</v>
      </c>
      <c r="L24" s="1">
        <f t="shared" ref="L24" si="15">L15</f>
        <v>1721847.3474715033</v>
      </c>
      <c r="M24" s="1">
        <f>M15</f>
        <v>1696396.5447502469</v>
      </c>
      <c r="N24" s="1">
        <f>N15</f>
        <v>1652192.225695756</v>
      </c>
      <c r="O24" s="1">
        <f>O15</f>
        <v>1739641.1920154251</v>
      </c>
      <c r="P24" s="1">
        <f>P15</f>
        <v>1785389.466</v>
      </c>
      <c r="Q24" s="1">
        <f>Q15</f>
        <v>1802835.632</v>
      </c>
      <c r="S24" s="1">
        <f>S15</f>
        <v>205149.779809909</v>
      </c>
      <c r="T24" s="1">
        <f t="shared" ref="T24:Z24" si="16">T15</f>
        <v>208543.15624601059</v>
      </c>
      <c r="U24" s="1">
        <f t="shared" si="16"/>
        <v>208322.15624601059</v>
      </c>
      <c r="V24" s="1">
        <f t="shared" si="16"/>
        <v>211675.351706371</v>
      </c>
      <c r="W24" s="1">
        <f t="shared" si="16"/>
        <v>217539.345970255</v>
      </c>
      <c r="X24" s="1">
        <f t="shared" si="16"/>
        <v>217546.17153907401</v>
      </c>
      <c r="Y24" s="1">
        <f t="shared" si="16"/>
        <v>218340.55795862299</v>
      </c>
      <c r="Z24" s="1">
        <f t="shared" si="16"/>
        <v>215128.00596797501</v>
      </c>
      <c r="AA24" s="1">
        <f t="shared" ref="AA24:AB24" si="17">AA15</f>
        <v>213733.46749389175</v>
      </c>
      <c r="AB24" s="1">
        <f t="shared" si="17"/>
        <v>213047.44528950829</v>
      </c>
      <c r="AC24" s="1">
        <f t="shared" ref="AC24" si="18">AC15</f>
        <v>210995.29517549896</v>
      </c>
      <c r="AD24" s="1">
        <f>AD15</f>
        <v>207349.80356064139</v>
      </c>
      <c r="AE24" s="1">
        <f>AE15</f>
        <v>204661.26455323325</v>
      </c>
      <c r="AF24" s="1">
        <f>AF15</f>
        <v>200872.44463236121</v>
      </c>
      <c r="AG24" s="1">
        <f>AG15</f>
        <v>196784.07800000001</v>
      </c>
      <c r="AH24" s="1">
        <f>AH15</f>
        <v>192596.81200000001</v>
      </c>
      <c r="AJ24" s="1">
        <f>AJ15</f>
        <v>942701.918717255</v>
      </c>
      <c r="AK24" s="1">
        <f t="shared" ref="AK24:AQ24" si="19">AK15</f>
        <v>1035006.9204308742</v>
      </c>
      <c r="AL24" s="1">
        <f t="shared" si="19"/>
        <v>1155470.9204308742</v>
      </c>
      <c r="AM24" s="1">
        <f t="shared" si="19"/>
        <v>1369066.17842716</v>
      </c>
      <c r="AN24" s="1">
        <f t="shared" si="19"/>
        <v>1702388.4002799999</v>
      </c>
      <c r="AO24" s="1">
        <f t="shared" si="19"/>
        <v>1824771.11635355</v>
      </c>
      <c r="AP24" s="1">
        <f t="shared" si="19"/>
        <v>2063934.8473422099</v>
      </c>
      <c r="AQ24" s="1">
        <f t="shared" si="19"/>
        <v>2255327.8249627398</v>
      </c>
      <c r="AR24" s="1">
        <f t="shared" ref="AR24:AS24" si="20">AR15</f>
        <v>2496401.8832229916</v>
      </c>
      <c r="AS24" s="1">
        <f t="shared" si="20"/>
        <v>2728568.385743028</v>
      </c>
      <c r="AT24" s="1">
        <f t="shared" ref="AT24" si="21">AT15</f>
        <v>2864845.5250500287</v>
      </c>
      <c r="AU24" s="1">
        <f>AU15</f>
        <v>2919150.7898914814</v>
      </c>
      <c r="AV24" s="1">
        <f>AV15</f>
        <v>2918995.2045704862</v>
      </c>
      <c r="AW24" s="1">
        <f>AW15</f>
        <v>2938475.3803232796</v>
      </c>
      <c r="AX24" s="1">
        <f>AX15</f>
        <v>2978124.7749999999</v>
      </c>
      <c r="AY24" s="1">
        <f>AY15</f>
        <v>2988837.9819999998</v>
      </c>
      <c r="BA24" s="1">
        <f>BA15</f>
        <v>229549.874352646</v>
      </c>
      <c r="BB24" s="1">
        <f t="shared" ref="BB24:BH24" si="22">BB15</f>
        <v>232978.51291487532</v>
      </c>
      <c r="BC24" s="1">
        <f t="shared" si="22"/>
        <v>241808.51291487532</v>
      </c>
      <c r="BD24" s="1">
        <f t="shared" si="22"/>
        <v>263594.45438205299</v>
      </c>
      <c r="BE24" s="1">
        <f t="shared" si="22"/>
        <v>285142.53745502199</v>
      </c>
      <c r="BF24" s="1">
        <f t="shared" si="22"/>
        <v>264977.03496401501</v>
      </c>
      <c r="BG24" s="1">
        <f t="shared" si="22"/>
        <v>302852.37482132099</v>
      </c>
      <c r="BH24" s="1">
        <f t="shared" si="22"/>
        <v>315961.24130362901</v>
      </c>
      <c r="BI24" s="1">
        <f t="shared" ref="BI24:BJ24" si="23">BI15</f>
        <v>365742.73240007344</v>
      </c>
      <c r="BJ24" s="1">
        <f t="shared" si="23"/>
        <v>402254.46212832618</v>
      </c>
      <c r="BK24" s="1">
        <f t="shared" ref="BK24" si="24">BK15</f>
        <v>417451.88254658447</v>
      </c>
      <c r="BL24" s="1">
        <f>BL15</f>
        <v>416351.59564130957</v>
      </c>
      <c r="BM24" s="1">
        <f>BM15</f>
        <v>398269.64808944089</v>
      </c>
      <c r="BN24" s="1">
        <f>BN15</f>
        <v>434732.1534437472</v>
      </c>
      <c r="BO24" s="1">
        <f>BO15</f>
        <v>452567.17200000002</v>
      </c>
      <c r="BP24" s="1">
        <f>BP15</f>
        <v>464510.86</v>
      </c>
    </row>
    <row r="25" spans="1:68" x14ac:dyDescent="0.3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N25" s="1">
        <f>WACC!O14*N15</f>
        <v>660876.89027830248</v>
      </c>
      <c r="O25" s="1">
        <f>WACC!P14*O15</f>
        <v>695856.47680617007</v>
      </c>
      <c r="P25" s="1">
        <f>WACC!Q14*P15</f>
        <v>714155.7864000001</v>
      </c>
      <c r="Q25" s="1">
        <f>WACC!R14*Q15</f>
        <v>721134.25280000002</v>
      </c>
      <c r="S25" s="1">
        <f>WACC!C14*S24</f>
        <v>82059.911923963606</v>
      </c>
      <c r="T25" s="1">
        <f>WACC!D14*T24</f>
        <v>83417.262498404249</v>
      </c>
      <c r="U25" s="1">
        <f>WACC!E14*U24</f>
        <v>83328.86249840424</v>
      </c>
      <c r="V25" s="1">
        <f>WACC!F14*V24</f>
        <v>84670.140682548401</v>
      </c>
      <c r="W25" s="1">
        <f>WACC!G14*W24</f>
        <v>87015.738388102007</v>
      </c>
      <c r="X25" s="1">
        <f>WACC!H14*X24</f>
        <v>87018.468615629608</v>
      </c>
      <c r="Y25" s="1">
        <f>WACC!I14*Y24</f>
        <v>87336.223183449198</v>
      </c>
      <c r="Z25" s="1">
        <f>WACC!J14*Z24</f>
        <v>86051.202387190016</v>
      </c>
      <c r="AA25" s="1">
        <f>WACC!K14*AA24</f>
        <v>85493.386997556707</v>
      </c>
      <c r="AB25" s="1">
        <f>WACC!L14*AB24</f>
        <v>85218.978115803329</v>
      </c>
      <c r="AC25" s="1">
        <f>WACC!M14*AC24</f>
        <v>84398.118070199591</v>
      </c>
      <c r="AD25" s="1">
        <f>WACC!N14*AD24</f>
        <v>82939.921424256565</v>
      </c>
      <c r="AE25" s="1">
        <f>WACC!O14*AE24</f>
        <v>81864.505821293307</v>
      </c>
      <c r="AF25" s="1">
        <f>WACC!P14*AF24</f>
        <v>80348.977852944488</v>
      </c>
      <c r="AG25" s="1">
        <f>WACC!Q14*AG24</f>
        <v>78713.631200000003</v>
      </c>
      <c r="AH25" s="1">
        <f>WACC!R14*AH24</f>
        <v>77038.724800000011</v>
      </c>
      <c r="AJ25" s="1">
        <f>WACC!C14*AJ24</f>
        <v>377080.76748690201</v>
      </c>
      <c r="AK25" s="1">
        <f>WACC!D14*AK24</f>
        <v>414002.76817234972</v>
      </c>
      <c r="AL25" s="1">
        <f>WACC!E14*AL24</f>
        <v>462188.3681723497</v>
      </c>
      <c r="AM25" s="1">
        <f>WACC!F14*AM24</f>
        <v>547626.47137086408</v>
      </c>
      <c r="AN25" s="1">
        <f>WACC!G14*AN24</f>
        <v>680955.36011200002</v>
      </c>
      <c r="AO25" s="1">
        <f>WACC!H14*AO24</f>
        <v>729908.44654142007</v>
      </c>
      <c r="AP25" s="1">
        <f>WACC!I14*AP24</f>
        <v>825573.93893688405</v>
      </c>
      <c r="AQ25" s="1">
        <f>WACC!J14*AQ24</f>
        <v>902131.12998509593</v>
      </c>
      <c r="AR25" s="1">
        <f>WACC!K14*AR24</f>
        <v>998560.75328919664</v>
      </c>
      <c r="AS25" s="1">
        <f>WACC!L14*AS24</f>
        <v>1091427.3542972112</v>
      </c>
      <c r="AT25" s="1">
        <f>WACC!M14*AT24</f>
        <v>1145938.2100200115</v>
      </c>
      <c r="AU25" s="1">
        <f>WACC!N14*AU24</f>
        <v>1167660.3159565926</v>
      </c>
      <c r="AV25" s="1">
        <f>WACC!O14*AV24</f>
        <v>1167598.0818281944</v>
      </c>
      <c r="AW25" s="1">
        <f>WACC!P14*AW24</f>
        <v>1175390.1521293118</v>
      </c>
      <c r="AX25" s="1">
        <f>WACC!Q14*AX24</f>
        <v>1191249.9099999999</v>
      </c>
      <c r="AY25" s="1">
        <f>WACC!R14*AY24</f>
        <v>1195535.1928000001</v>
      </c>
      <c r="BA25" s="1">
        <f>WACC!C14*BA24</f>
        <v>91819.949741058401</v>
      </c>
      <c r="BB25" s="1">
        <f>WACC!D14*BB24</f>
        <v>93191.405165950127</v>
      </c>
      <c r="BC25" s="1">
        <f>WACC!E14*BC24</f>
        <v>96723.405165950127</v>
      </c>
      <c r="BD25" s="1">
        <f>WACC!F14*BD24</f>
        <v>105437.7817528212</v>
      </c>
      <c r="BE25" s="1">
        <f>WACC!G14*BE24</f>
        <v>114057.0149820088</v>
      </c>
      <c r="BF25" s="1">
        <f>WACC!H14*BF24</f>
        <v>105990.81398560602</v>
      </c>
      <c r="BG25" s="1">
        <f>WACC!I14*BG24</f>
        <v>121140.9499285284</v>
      </c>
      <c r="BH25" s="1">
        <f>WACC!J14*BH24</f>
        <v>126384.49652145161</v>
      </c>
      <c r="BI25" s="1">
        <f>WACC!K14*BI24</f>
        <v>146297.09296002937</v>
      </c>
      <c r="BJ25" s="1">
        <f>WACC!L14*BJ24</f>
        <v>160901.78485133048</v>
      </c>
      <c r="BK25" s="1">
        <f>WACC!M14*BK24</f>
        <v>166980.75301863381</v>
      </c>
      <c r="BL25" s="1">
        <f>WACC!N14*BL24</f>
        <v>166540.63825652385</v>
      </c>
      <c r="BM25" s="1">
        <f>WACC!O14*BM24</f>
        <v>159307.85923577636</v>
      </c>
      <c r="BN25" s="1">
        <f>WACC!P14*BN24</f>
        <v>173892.86137749889</v>
      </c>
      <c r="BO25" s="1">
        <f>WACC!Q14*BO24</f>
        <v>181026.86880000003</v>
      </c>
      <c r="BP25" s="1">
        <f>WACC!R14*BP24</f>
        <v>185804.34400000001</v>
      </c>
    </row>
    <row r="26" spans="1:68" x14ac:dyDescent="0.3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N26" s="1">
        <f>WACC!O15*N24</f>
        <v>991315.33541745355</v>
      </c>
      <c r="O26" s="1">
        <f>WACC!P15*O24</f>
        <v>1043784.715209255</v>
      </c>
      <c r="P26" s="1">
        <f>WACC!Q15*P24</f>
        <v>1071233.6795999999</v>
      </c>
      <c r="Q26" s="1">
        <f>WACC!R15*Q24</f>
        <v>1081701.3791999999</v>
      </c>
      <c r="S26" s="1">
        <f>WACC!C15*S24</f>
        <v>123089.86788594539</v>
      </c>
      <c r="T26" s="1">
        <f>WACC!D15*T24</f>
        <v>125125.89374760634</v>
      </c>
      <c r="U26" s="1">
        <f>WACC!E15*U24</f>
        <v>124993.29374760635</v>
      </c>
      <c r="V26" s="1">
        <f>WACC!F15*V24</f>
        <v>127005.2110238226</v>
      </c>
      <c r="W26" s="1">
        <f>WACC!G15*W24</f>
        <v>130523.607582153</v>
      </c>
      <c r="X26" s="1">
        <f>WACC!H15*X24</f>
        <v>130527.70292344441</v>
      </c>
      <c r="Y26" s="1">
        <f>WACC!I15*Y24</f>
        <v>131004.33477517379</v>
      </c>
      <c r="Z26" s="1">
        <f>WACC!J15*Z24</f>
        <v>129076.803580785</v>
      </c>
      <c r="AA26" s="1">
        <f>WACC!K15*AA24</f>
        <v>128240.08049633504</v>
      </c>
      <c r="AB26" s="1">
        <f>WACC!L15*AB24</f>
        <v>127828.46717370496</v>
      </c>
      <c r="AC26" s="1">
        <f>WACC!M15*AC24</f>
        <v>126597.17710529937</v>
      </c>
      <c r="AD26" s="1">
        <f>WACC!N15*AD24</f>
        <v>124409.88213638483</v>
      </c>
      <c r="AE26" s="1">
        <f>WACC!O15*AE24</f>
        <v>122796.75873193995</v>
      </c>
      <c r="AF26" s="1">
        <f>WACC!P15*AF24</f>
        <v>120523.46677941672</v>
      </c>
      <c r="AG26" s="1">
        <f>WACC!Q15*AG24</f>
        <v>118070.44680000001</v>
      </c>
      <c r="AH26" s="1">
        <f>WACC!R15*AH24</f>
        <v>115558.08719999999</v>
      </c>
      <c r="AJ26" s="1">
        <f>WACC!C15*AJ24</f>
        <v>565621.15123035293</v>
      </c>
      <c r="AK26" s="1">
        <f>WACC!D15*AK24</f>
        <v>621004.15225852455</v>
      </c>
      <c r="AL26" s="1">
        <f>WACC!E15*AL24</f>
        <v>693282.55225852446</v>
      </c>
      <c r="AM26" s="1">
        <f>WACC!F15*AM24</f>
        <v>821439.70705629594</v>
      </c>
      <c r="AN26" s="1">
        <f>WACC!G15*AN24</f>
        <v>1021433.0401679999</v>
      </c>
      <c r="AO26" s="1">
        <f>WACC!H15*AO24</f>
        <v>1094862.66981213</v>
      </c>
      <c r="AP26" s="1">
        <f>WACC!I15*AP24</f>
        <v>1238360.9084053258</v>
      </c>
      <c r="AQ26" s="1">
        <f>WACC!J15*AQ24</f>
        <v>1353196.6949776439</v>
      </c>
      <c r="AR26" s="1">
        <f>WACC!K15*AR24</f>
        <v>1497841.129933795</v>
      </c>
      <c r="AS26" s="1">
        <f>WACC!L15*AS24</f>
        <v>1637141.0314458169</v>
      </c>
      <c r="AT26" s="1">
        <f>WACC!M15*AT24</f>
        <v>1718907.3150300172</v>
      </c>
      <c r="AU26" s="1">
        <f>WACC!N15*AU24</f>
        <v>1751490.4739348888</v>
      </c>
      <c r="AV26" s="1">
        <f>WACC!O15*AV24</f>
        <v>1751397.1227422918</v>
      </c>
      <c r="AW26" s="1">
        <f>WACC!P15*AW24</f>
        <v>1763085.2281939678</v>
      </c>
      <c r="AX26" s="1">
        <f>WACC!Q15*AX24</f>
        <v>1786874.865</v>
      </c>
      <c r="AY26" s="1">
        <f>WACC!R15*AY24</f>
        <v>1793302.7891999998</v>
      </c>
      <c r="BA26" s="1">
        <f>WACC!C15*BA24</f>
        <v>137729.9246115876</v>
      </c>
      <c r="BB26" s="1">
        <f>WACC!D15*BB24</f>
        <v>139787.10774892519</v>
      </c>
      <c r="BC26" s="1">
        <f>WACC!E15*BC24</f>
        <v>145085.10774892519</v>
      </c>
      <c r="BD26" s="1">
        <f>WACC!F15*BD24</f>
        <v>158156.67262923179</v>
      </c>
      <c r="BE26" s="1">
        <f>WACC!G15*BE24</f>
        <v>171085.52247301317</v>
      </c>
      <c r="BF26" s="1">
        <f>WACC!H15*BF24</f>
        <v>158986.22097840899</v>
      </c>
      <c r="BG26" s="1">
        <f>WACC!I15*BG24</f>
        <v>181711.42489279259</v>
      </c>
      <c r="BH26" s="1">
        <f>WACC!J15*BH24</f>
        <v>189576.74478217741</v>
      </c>
      <c r="BI26" s="1">
        <f>WACC!K15*BI24</f>
        <v>219445.63944004406</v>
      </c>
      <c r="BJ26" s="1">
        <f>WACC!L15*BJ24</f>
        <v>241352.6772769957</v>
      </c>
      <c r="BK26" s="1">
        <f>WACC!M15*BK24</f>
        <v>250471.12952795066</v>
      </c>
      <c r="BL26" s="1">
        <f>WACC!N15*BL24</f>
        <v>249810.95738478572</v>
      </c>
      <c r="BM26" s="1">
        <f>WACC!O15*BM24</f>
        <v>238961.78885366453</v>
      </c>
      <c r="BN26" s="1">
        <f>WACC!P15*BN24</f>
        <v>260839.29206624831</v>
      </c>
      <c r="BO26" s="1">
        <f>WACC!Q15*BO24</f>
        <v>271540.30320000002</v>
      </c>
      <c r="BP26" s="1">
        <f>WACC!R15*BP24</f>
        <v>278706.516</v>
      </c>
    </row>
    <row r="27" spans="1:68" x14ac:dyDescent="0.3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N27" s="1">
        <f>(WACC!O3+WACC!O9*WACC!O16)*N25</f>
        <v>46269.733169995117</v>
      </c>
      <c r="O27" s="1">
        <f>(WACC!P3+WACC!P9*WACC!P16)*O25</f>
        <v>50558.881360940672</v>
      </c>
      <c r="P27" s="1">
        <f>(WACC!Q3+WACC!Q9*WACC!Q16)*P25</f>
        <v>42282.92314113841</v>
      </c>
      <c r="Q27" s="1">
        <f>(WACC!R3+WACC!R9*WACC!R16)*Q25</f>
        <v>34003.304874518501</v>
      </c>
      <c r="S27" s="1">
        <f>(WACC!C3+WACC!C9*WACC!C16)*S25</f>
        <v>8187.0457281330846</v>
      </c>
      <c r="T27" s="1">
        <f>(WACC!D3+WACC!D9*WACC!D16)*T25</f>
        <v>8293.2803163174049</v>
      </c>
      <c r="U27" s="1">
        <f>(WACC!E3+WACC!E9*WACC!E16)*U25</f>
        <v>8623.6043684460637</v>
      </c>
      <c r="V27" s="1">
        <f>(WACC!F3+WACC!F9*WACC!F16)*V25</f>
        <v>9073.614637791472</v>
      </c>
      <c r="W27" s="1">
        <f>(WACC!G3+WACC!G9*WACC!G16)*W25</f>
        <v>8327.5238516940481</v>
      </c>
      <c r="X27" s="1">
        <f>(WACC!H3+WACC!H9*WACC!H16)*X25</f>
        <v>8778.8378686380402</v>
      </c>
      <c r="Y27" s="1">
        <f>(WACC!I3+WACC!I9*WACC!I16)*Y25</f>
        <v>8627.0717914395645</v>
      </c>
      <c r="Z27" s="1">
        <f>(WACC!J3+WACC!J9*WACC!J16)*Z25</f>
        <v>7420.6185406255508</v>
      </c>
      <c r="AA27" s="1">
        <f>(WACC!K3+WACC!K9*WACC!K16)*AA25</f>
        <v>6696.044502266127</v>
      </c>
      <c r="AB27" s="1">
        <f>(WACC!L3+WACC!L9*WACC!L16)*AB25</f>
        <v>7300.3490621892315</v>
      </c>
      <c r="AC27" s="1">
        <f>(WACC!M3+WACC!M9*WACC!M16)*AC25</f>
        <v>6373.8105495488817</v>
      </c>
      <c r="AD27" s="1">
        <f>(WACC!N3+WACC!N9*WACC!N16)*AD25</f>
        <v>5966.3842317566978</v>
      </c>
      <c r="AE27" s="1">
        <f>(WACC!O3+WACC!O9*WACC!O16)*AE25</f>
        <v>5731.5498486407178</v>
      </c>
      <c r="AF27" s="1">
        <f>(WACC!P3+WACC!P9*WACC!P16)*AF25</f>
        <v>5837.9199937682461</v>
      </c>
      <c r="AG27" s="1">
        <f>(WACC!Q3+WACC!Q9*WACC!Q16)*AG25</f>
        <v>4660.3871054058209</v>
      </c>
      <c r="AH27" s="1">
        <f>(WACC!R3+WACC!R9*WACC!R16)*AH25</f>
        <v>3632.5708234594758</v>
      </c>
      <c r="AJ27" s="1">
        <f>(WACC!C3+WACC!C9*WACC!C16)*AJ25</f>
        <v>37621.018768279362</v>
      </c>
      <c r="AK27" s="1">
        <f>(WACC!D3+WACC!D9*WACC!D16)*AK25</f>
        <v>41159.837968194493</v>
      </c>
      <c r="AL27" s="1">
        <f>(WACC!E3+WACC!E9*WACC!E16)*AL25</f>
        <v>47831.321721118657</v>
      </c>
      <c r="AM27" s="1">
        <f>(WACC!F3+WACC!F9*WACC!F16)*AM25</f>
        <v>58685.996345544387</v>
      </c>
      <c r="AN27" s="1">
        <f>(WACC!G3+WACC!G9*WACC!G16)*AN25</f>
        <v>65168.348948320396</v>
      </c>
      <c r="AO27" s="1">
        <f>(WACC!H3+WACC!H9*WACC!H16)*AO25</f>
        <v>73636.643037701884</v>
      </c>
      <c r="AP27" s="1">
        <f>(WACC!I3+WACC!I9*WACC!I16)*AP25</f>
        <v>81550.19052506685</v>
      </c>
      <c r="AQ27" s="1">
        <f>(WACC!J3+WACC!J9*WACC!J16)*AQ25</f>
        <v>77795.205686044384</v>
      </c>
      <c r="AR27" s="1">
        <f>(WACC!K3+WACC!K9*WACC!K16)*AR25</f>
        <v>78209.642605830275</v>
      </c>
      <c r="AS27" s="1">
        <f>(WACC!L3+WACC!L9*WACC!L16)*AS25</f>
        <v>93497.960648670822</v>
      </c>
      <c r="AT27" s="1">
        <f>(WACC!M3+WACC!M9*WACC!M16)*AT25</f>
        <v>86542.131734282142</v>
      </c>
      <c r="AU27" s="1">
        <f>(WACC!N3+WACC!N9*WACC!N16)*AU25</f>
        <v>83997.066521622924</v>
      </c>
      <c r="AV27" s="1">
        <f>(WACC!O3+WACC!O9*WACC!O16)*AV25</f>
        <v>81746.619515229817</v>
      </c>
      <c r="AW27" s="1">
        <f>(WACC!P3+WACC!P9*WACC!P16)*AW25</f>
        <v>85400.385331007026</v>
      </c>
      <c r="AX27" s="1">
        <f>(WACC!Q3+WACC!Q9*WACC!Q16)*AX25</f>
        <v>70530.169111037583</v>
      </c>
      <c r="AY27" s="1">
        <f>(WACC!R3+WACC!R9*WACC!R16)*AY25</f>
        <v>56372.509683393393</v>
      </c>
      <c r="BA27" s="1">
        <f>(WACC!C3+WACC!C9*WACC!C16)*BA25</f>
        <v>9160.7961751345847</v>
      </c>
      <c r="BB27" s="1">
        <f>(WACC!D3+WACC!D9*WACC!D16)*BB25</f>
        <v>9265.0180905603211</v>
      </c>
      <c r="BC27" s="1">
        <f>(WACC!E3+WACC!E9*WACC!E16)*BC25</f>
        <v>10009.789577243291</v>
      </c>
      <c r="BD27" s="1">
        <f>(WACC!F3+WACC!F9*WACC!F16)*BD25</f>
        <v>11299.163934020125</v>
      </c>
      <c r="BE27" s="1">
        <f>(WACC!G3+WACC!G9*WACC!G16)*BE25</f>
        <v>10915.410594798504</v>
      </c>
      <c r="BF27" s="1">
        <f>(WACC!H3+WACC!H9*WACC!H16)*BF25</f>
        <v>10692.858497138424</v>
      </c>
      <c r="BG27" s="1">
        <f>(WACC!I3+WACC!I9*WACC!I16)*BG25</f>
        <v>11966.302569798461</v>
      </c>
      <c r="BH27" s="1">
        <f>(WACC!J3+WACC!J9*WACC!J16)*BH25</f>
        <v>10898.756927472314</v>
      </c>
      <c r="BI27" s="1">
        <f>(WACC!K3+WACC!K9*WACC!K16)*BI25</f>
        <v>11458.334725240413</v>
      </c>
      <c r="BJ27" s="1">
        <f>(WACC!L3+WACC!L9*WACC!L16)*BJ25</f>
        <v>13783.774695676084</v>
      </c>
      <c r="BK27" s="1">
        <f>(WACC!M3+WACC!M9*WACC!M16)*BK25</f>
        <v>12610.514422567237</v>
      </c>
      <c r="BL27" s="1">
        <f>(WACC!N3+WACC!N9*WACC!N16)*BL25</f>
        <v>11980.303585744887</v>
      </c>
      <c r="BM27" s="1">
        <f>(WACC!O3+WACC!O9*WACC!O16)*BM25</f>
        <v>11153.563163055149</v>
      </c>
      <c r="BN27" s="1">
        <f>(WACC!P3+WACC!P9*WACC!P16)*BN25</f>
        <v>12634.542956691372</v>
      </c>
      <c r="BO27" s="1">
        <f>(WACC!Q3+WACC!Q9*WACC!Q16)*BO25</f>
        <v>10718.03285181832</v>
      </c>
      <c r="BP27" s="1">
        <f>(WACC!R3+WACC!R9*WACC!R16)*BP25</f>
        <v>8761.1450038750863</v>
      </c>
    </row>
    <row r="28" spans="1:68" x14ac:dyDescent="0.3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N28" s="1">
        <f>WACC!O7*N26</f>
        <v>45514.898734428833</v>
      </c>
      <c r="O28" s="1">
        <f>WACC!P7*O26</f>
        <v>43987.40730995583</v>
      </c>
      <c r="P28" s="1">
        <f>WACC!Q7*P26</f>
        <v>44795.086004246979</v>
      </c>
      <c r="Q28" s="1">
        <f>WACC!R7*Q26</f>
        <v>31527.196167996713</v>
      </c>
      <c r="S28" s="1">
        <f>WACC!C7*S26</f>
        <v>8472.9418401281473</v>
      </c>
      <c r="T28" s="1">
        <f>WACC!D7*T26</f>
        <v>8253.8340282904828</v>
      </c>
      <c r="U28" s="1">
        <f>WACC!E7*U26</f>
        <v>8808.4062952209915</v>
      </c>
      <c r="V28" s="1">
        <f>WACC!F7*V26</f>
        <v>10913.528203724009</v>
      </c>
      <c r="W28" s="1">
        <f>WACC!G7*W26</f>
        <v>10875.14964286535</v>
      </c>
      <c r="X28" s="1">
        <f>WACC!H7*X26</f>
        <v>12182.129941885252</v>
      </c>
      <c r="Y28" s="1">
        <f>WACC!I7*Y26</f>
        <v>12354.396677719367</v>
      </c>
      <c r="Z28" s="1">
        <f>WACC!J7*Z26</f>
        <v>9844.1614273208361</v>
      </c>
      <c r="AA28" s="1">
        <f>WACC!K7*AA26</f>
        <v>7813.3344161383629</v>
      </c>
      <c r="AB28" s="1">
        <f>WACC!L7*AB26</f>
        <v>7568.6392457326547</v>
      </c>
      <c r="AC28" s="1">
        <f>WACC!M7*AC26</f>
        <v>5979.4851597557217</v>
      </c>
      <c r="AD28" s="1">
        <f>WACC!N7*AD26</f>
        <v>6182.0823074265809</v>
      </c>
      <c r="AE28" s="1">
        <f>WACC!O7*AE26</f>
        <v>5638.0465820663549</v>
      </c>
      <c r="AF28" s="1">
        <f>WACC!P7*AF26</f>
        <v>5079.1267072456612</v>
      </c>
      <c r="AG28" s="1">
        <f>WACC!Q7*AG26</f>
        <v>4937.2755167115156</v>
      </c>
      <c r="AH28" s="1">
        <f>WACC!R7*AH26</f>
        <v>3368.0482931872648</v>
      </c>
      <c r="AJ28" s="1">
        <f>WACC!C7*AJ26</f>
        <v>38934.765307911424</v>
      </c>
      <c r="AK28" s="1">
        <f>WACC!D7*AK26</f>
        <v>40964.064672018765</v>
      </c>
      <c r="AL28" s="1">
        <f>WACC!E7*AL26</f>
        <v>48856.336324826283</v>
      </c>
      <c r="AM28" s="1">
        <f>WACC!F7*AM26</f>
        <v>70586.122713784775</v>
      </c>
      <c r="AN28" s="1">
        <f>WACC!G7*AN26</f>
        <v>85105.195663567967</v>
      </c>
      <c r="AO28" s="1">
        <f>WACC!H7*AO26</f>
        <v>102183.36041655068</v>
      </c>
      <c r="AP28" s="1">
        <f>WACC!I7*AP26</f>
        <v>116783.93633978895</v>
      </c>
      <c r="AQ28" s="1">
        <f>WACC!J7*AQ26</f>
        <v>103202.7935208337</v>
      </c>
      <c r="AR28" s="1">
        <f>WACC!K7*AR26</f>
        <v>91259.56257298011</v>
      </c>
      <c r="AS28" s="1">
        <f>WACC!L7*AS26</f>
        <v>96934.040870271288</v>
      </c>
      <c r="AT28" s="1">
        <f>WACC!M7*AT26</f>
        <v>81188.072405978601</v>
      </c>
      <c r="AU28" s="1">
        <f>WACC!N7*AU26</f>
        <v>87033.747517492156</v>
      </c>
      <c r="AV28" s="1">
        <f>WACC!O7*AV26</f>
        <v>80413.022816616402</v>
      </c>
      <c r="AW28" s="1">
        <f>WACC!P7*AW26</f>
        <v>74300.329296531956</v>
      </c>
      <c r="AX28" s="1">
        <f>WACC!Q7*AX26</f>
        <v>74720.590643108284</v>
      </c>
      <c r="AY28" s="1">
        <f>WACC!R7*AY26</f>
        <v>52267.483346964058</v>
      </c>
      <c r="BA28" s="1">
        <f>WACC!C7*BA26</f>
        <v>9480.6961850063326</v>
      </c>
      <c r="BB28" s="1">
        <f>WACC!D7*BB26</f>
        <v>9220.9498138066956</v>
      </c>
      <c r="BC28" s="1">
        <f>WACC!E7*BC26</f>
        <v>10224.297145245217</v>
      </c>
      <c r="BD28" s="1">
        <f>WACC!F7*BD26</f>
        <v>13590.366044291744</v>
      </c>
      <c r="BE28" s="1">
        <f>WACC!G7*BE26</f>
        <v>14254.744356883877</v>
      </c>
      <c r="BF28" s="1">
        <f>WACC!H7*BF26</f>
        <v>14838.158946719575</v>
      </c>
      <c r="BG28" s="1">
        <f>WACC!I7*BG26</f>
        <v>17136.341540544196</v>
      </c>
      <c r="BH28" s="1">
        <f>WACC!J7*BH26</f>
        <v>14458.24522090639</v>
      </c>
      <c r="BI28" s="1">
        <f>WACC!K7*BI26</f>
        <v>13370.251800156877</v>
      </c>
      <c r="BJ28" s="1">
        <f>WACC!L7*BJ26</f>
        <v>14290.332863172143</v>
      </c>
      <c r="BK28" s="1">
        <f>WACC!M7*BK26</f>
        <v>11830.345954032657</v>
      </c>
      <c r="BL28" s="1">
        <f>WACC!N7*BL26</f>
        <v>12413.41823760252</v>
      </c>
      <c r="BM28" s="1">
        <f>WACC!O7*BM26</f>
        <v>10971.606342085255</v>
      </c>
      <c r="BN28" s="1">
        <f>WACC!P7*BN26</f>
        <v>10992.3473829164</v>
      </c>
      <c r="BO28" s="1">
        <f>WACC!Q7*BO26</f>
        <v>11354.825251578379</v>
      </c>
      <c r="BP28" s="1">
        <f>WACC!R7*BP26</f>
        <v>8123.1615048225649</v>
      </c>
    </row>
    <row r="29" spans="1:68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</row>
    <row r="30" spans="1:68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9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9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</row>
    <row r="31" spans="1:68" x14ac:dyDescent="0.3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N31" s="1">
        <f>N15*WACC!O21</f>
        <v>91784.631904423935</v>
      </c>
      <c r="O31" s="1">
        <f>O15*WACC!P21</f>
        <v>94546.288670896494</v>
      </c>
      <c r="P31" s="1">
        <f>P15*WACC!Q21</f>
        <v>87078.009145385397</v>
      </c>
      <c r="Q31" s="1">
        <f>Q15*WACC!R21</f>
        <v>65530.501042515221</v>
      </c>
      <c r="S31" s="1">
        <f>S15*WACC!C21</f>
        <v>16659.987568261233</v>
      </c>
      <c r="T31" s="1">
        <f>T15*WACC!D21</f>
        <v>16547.114344607886</v>
      </c>
      <c r="U31" s="1">
        <f>U15*WACC!E21</f>
        <v>17432.010663667053</v>
      </c>
      <c r="V31" s="1">
        <f>V15*WACC!F21</f>
        <v>19987.142841515481</v>
      </c>
      <c r="W31" s="1">
        <f>W15*WACC!G21</f>
        <v>19202.6734945594</v>
      </c>
      <c r="X31" s="1">
        <f>X15*WACC!H21</f>
        <v>20960.967810523292</v>
      </c>
      <c r="Y31" s="1">
        <f>Y15*WACC!I21</f>
        <v>20981.468469158932</v>
      </c>
      <c r="Z31" s="1">
        <f>Z15*WACC!J21</f>
        <v>17264.779967946386</v>
      </c>
      <c r="AA31" s="1">
        <f>AA15*WACC!K21</f>
        <v>14509.378918404489</v>
      </c>
      <c r="AB31" s="1">
        <f>AB15*WACC!L21</f>
        <v>14868.988307921885</v>
      </c>
      <c r="AC31" s="1">
        <f>AC15*WACC!M21</f>
        <v>12353.295709304602</v>
      </c>
      <c r="AD31" s="1">
        <f>AD15*WACC!N21</f>
        <v>12148.466539183279</v>
      </c>
      <c r="AE31" s="1">
        <f>AE15*WACC!O21</f>
        <v>11369.596430707072</v>
      </c>
      <c r="AF31" s="1">
        <f>AF15*WACC!P21</f>
        <v>10917.046701013905</v>
      </c>
      <c r="AG31" s="1">
        <f>AG15*WACC!Q21</f>
        <v>9597.6626221173374</v>
      </c>
      <c r="AH31" s="1">
        <f>AH15*WACC!R21</f>
        <v>7000.6191166467406</v>
      </c>
      <c r="AJ31" s="1">
        <f>AJ15*WACC!C21</f>
        <v>76555.784076190786</v>
      </c>
      <c r="AK31" s="1">
        <f>AK15*WACC!D21</f>
        <v>82123.902640213244</v>
      </c>
      <c r="AL31" s="1">
        <f>AL15*WACC!E21</f>
        <v>96687.658045944947</v>
      </c>
      <c r="AM31" s="1">
        <f>AM15*WACC!F21</f>
        <v>129272.11905932917</v>
      </c>
      <c r="AN31" s="1">
        <f>AN15*WACC!G21</f>
        <v>150273.54461188836</v>
      </c>
      <c r="AO31" s="1">
        <f>AO15*WACC!H21</f>
        <v>175820.00345425258</v>
      </c>
      <c r="AP31" s="1">
        <f>AP15*WACC!I21</f>
        <v>198334.12686485579</v>
      </c>
      <c r="AQ31" s="1">
        <f>AQ15*WACC!J21</f>
        <v>180997.9992068781</v>
      </c>
      <c r="AR31" s="1">
        <f>AR15*WACC!K21</f>
        <v>169469.20517881037</v>
      </c>
      <c r="AS31" s="1">
        <f>AS15*WACC!L21</f>
        <v>190432.0015189421</v>
      </c>
      <c r="AT31" s="1">
        <f>AT15*WACC!M21</f>
        <v>167730.20414026073</v>
      </c>
      <c r="AU31" s="1">
        <f>AU15*WACC!N21</f>
        <v>171030.8140391151</v>
      </c>
      <c r="AV31" s="1">
        <f>AV15*WACC!O21</f>
        <v>162159.6423318462</v>
      </c>
      <c r="AW31" s="1">
        <f>AW15*WACC!P21</f>
        <v>159700.71462753898</v>
      </c>
      <c r="AX31" s="1">
        <f>AX15*WACC!Q21</f>
        <v>145250.7597541459</v>
      </c>
      <c r="AY31" s="1">
        <f>AY15*WACC!R21</f>
        <v>108639.99303035747</v>
      </c>
      <c r="BA31" s="1">
        <f>BA15*WACC!C21</f>
        <v>18641.492360140917</v>
      </c>
      <c r="BB31" s="1">
        <f>BB15*WACC!D21</f>
        <v>18485.967904367011</v>
      </c>
      <c r="BC31" s="1">
        <f>BC15*WACC!E21</f>
        <v>20234.086722488508</v>
      </c>
      <c r="BD31" s="1">
        <f>BD15*WACC!F21</f>
        <v>24889.529978311868</v>
      </c>
      <c r="BE31" s="1">
        <f>BE15*WACC!G21</f>
        <v>25170.154951682383</v>
      </c>
      <c r="BF31" s="1">
        <f>BF15*WACC!H21</f>
        <v>25531.017443858003</v>
      </c>
      <c r="BG31" s="1">
        <f>BG15*WACC!I21</f>
        <v>29102.644110342659</v>
      </c>
      <c r="BH31" s="1">
        <f>BH15*WACC!J21</f>
        <v>25357.002148378702</v>
      </c>
      <c r="BI31" s="1">
        <f>BI15*WACC!K21</f>
        <v>24828.586525397288</v>
      </c>
      <c r="BJ31" s="1">
        <f>BJ15*WACC!L21</f>
        <v>28074.107558848227</v>
      </c>
      <c r="BK31" s="1">
        <f>BK15*WACC!M21</f>
        <v>24440.860376599892</v>
      </c>
      <c r="BL31" s="1">
        <f>BL15*WACC!N21</f>
        <v>24393.721823347409</v>
      </c>
      <c r="BM31" s="1">
        <f>BM15*WACC!O21</f>
        <v>22125.169505140402</v>
      </c>
      <c r="BN31" s="1">
        <f>BN15*WACC!P21</f>
        <v>23626.890339607769</v>
      </c>
      <c r="BO31" s="1">
        <f>BO15*WACC!Q21</f>
        <v>22072.858103396698</v>
      </c>
      <c r="BP31" s="1">
        <f>BP15*WACC!R21</f>
        <v>16884.306508697649</v>
      </c>
    </row>
    <row r="32" spans="1:68" x14ac:dyDescent="0.35">
      <c r="A32" s="24" t="s">
        <v>45</v>
      </c>
      <c r="B32" s="1">
        <f>B18</f>
        <v>-11528.097338157299</v>
      </c>
      <c r="C32" s="1">
        <f t="shared" ref="C32:I32" si="25">C18</f>
        <v>-20125</v>
      </c>
      <c r="D32" s="1">
        <f t="shared" si="25"/>
        <v>3144</v>
      </c>
      <c r="E32" s="1">
        <f t="shared" si="25"/>
        <v>-21125.750126279603</v>
      </c>
      <c r="F32" s="1">
        <f t="shared" si="25"/>
        <v>-17087.814827012196</v>
      </c>
      <c r="G32" s="1">
        <f t="shared" si="25"/>
        <v>-12169.766187473804</v>
      </c>
      <c r="H32" s="1">
        <f t="shared" si="25"/>
        <v>-39724.754904306297</v>
      </c>
      <c r="I32" s="1">
        <f t="shared" si="25"/>
        <v>-27858.511016419201</v>
      </c>
      <c r="J32" s="1">
        <f t="shared" ref="J32:K32" si="26">J18</f>
        <v>-23222.824453350979</v>
      </c>
      <c r="K32" s="1">
        <f t="shared" si="26"/>
        <v>-45662.828484337508</v>
      </c>
      <c r="L32" s="1">
        <f t="shared" ref="L32" si="27">L18</f>
        <v>-48525.273495173882</v>
      </c>
      <c r="M32" s="1">
        <f>M18</f>
        <v>-55010.057680214908</v>
      </c>
      <c r="N32" s="1">
        <f>N18</f>
        <v>-50611.458328282795</v>
      </c>
      <c r="O32" s="1">
        <f>O18</f>
        <v>-52809.15660920681</v>
      </c>
      <c r="P32" s="1">
        <f>P18</f>
        <v>-53306.143000000004</v>
      </c>
      <c r="Q32" s="1">
        <f>Q18</f>
        <v>-72638.316999999995</v>
      </c>
      <c r="S32" s="1">
        <f t="shared" ref="S32:Z32" si="28">S18</f>
        <v>815.37643610159012</v>
      </c>
      <c r="T32" s="1">
        <f t="shared" si="28"/>
        <v>-442</v>
      </c>
      <c r="U32" s="1">
        <f t="shared" si="28"/>
        <v>3175</v>
      </c>
      <c r="V32" s="1">
        <f t="shared" si="28"/>
        <v>-685.23759670231993</v>
      </c>
      <c r="W32" s="1">
        <f t="shared" si="28"/>
        <v>6.8255688190702131</v>
      </c>
      <c r="X32" s="1">
        <f t="shared" si="28"/>
        <v>794.38641954966079</v>
      </c>
      <c r="Y32" s="1">
        <f t="shared" si="28"/>
        <v>-3212.5519906484801</v>
      </c>
      <c r="Z32" s="1">
        <f t="shared" si="28"/>
        <v>-1394.5384740830295</v>
      </c>
      <c r="AA32" s="1">
        <f t="shared" ref="AA32:AB32" si="29">AA18</f>
        <v>-686.02220438345739</v>
      </c>
      <c r="AB32" s="1">
        <f t="shared" si="29"/>
        <v>-3526.4800995578153</v>
      </c>
      <c r="AC32" s="1">
        <f t="shared" ref="AC32:AE32" si="30">AC18</f>
        <v>-3775.419640752621</v>
      </c>
      <c r="AD32" s="1">
        <f t="shared" si="30"/>
        <v>-4401.5877069093731</v>
      </c>
      <c r="AE32" s="1">
        <f t="shared" si="30"/>
        <v>-3788.8199208720721</v>
      </c>
      <c r="AF32" s="1">
        <f t="shared" ref="AF32:AG32" si="31">AF18</f>
        <v>-4088.3664442626964</v>
      </c>
      <c r="AG32" s="1">
        <f t="shared" si="31"/>
        <v>-4187.2659999999996</v>
      </c>
      <c r="AH32" s="1">
        <f t="shared" ref="AH32" si="32">AH18</f>
        <v>-6295.3279999999995</v>
      </c>
      <c r="AJ32" s="1">
        <f t="shared" ref="AJ32:AQ32" si="33">AJ18</f>
        <v>-9075.9982863808036</v>
      </c>
      <c r="AK32" s="1">
        <f t="shared" si="33"/>
        <v>-15706</v>
      </c>
      <c r="AL32" s="1">
        <f t="shared" si="33"/>
        <v>4341</v>
      </c>
      <c r="AM32" s="1">
        <f t="shared" si="33"/>
        <v>-18255.995163427004</v>
      </c>
      <c r="AN32" s="1">
        <f t="shared" si="33"/>
        <v>-12665.067033113199</v>
      </c>
      <c r="AO32" s="1">
        <f t="shared" si="33"/>
        <v>-6250.8674990615982</v>
      </c>
      <c r="AP32" s="1">
        <f t="shared" si="33"/>
        <v>-42947.084797446005</v>
      </c>
      <c r="AQ32" s="1">
        <f t="shared" si="33"/>
        <v>-26362.826665840097</v>
      </c>
      <c r="AR32" s="1">
        <f t="shared" ref="AR32:AS32" si="34">AR18</f>
        <v>-18824.711033494881</v>
      </c>
      <c r="AS32" s="1">
        <f t="shared" si="34"/>
        <v>-54660.986638454509</v>
      </c>
      <c r="AT32" s="1">
        <f t="shared" ref="AT32:AV32" si="35">AT18</f>
        <v>-58902.759330198714</v>
      </c>
      <c r="AU32" s="1">
        <f t="shared" si="35"/>
        <v>-68828.554911023821</v>
      </c>
      <c r="AV32" s="1">
        <f t="shared" si="35"/>
        <v>-61078.82166654482</v>
      </c>
      <c r="AW32" s="1">
        <f t="shared" ref="AW32:AX32" si="36">AW18</f>
        <v>-66592.800636934175</v>
      </c>
      <c r="AX32" s="1">
        <f t="shared" si="36"/>
        <v>-68724.81</v>
      </c>
      <c r="AY32" s="1">
        <f t="shared" ref="AY32" si="37">AY18</f>
        <v>-102631.711</v>
      </c>
      <c r="BA32" s="1">
        <f t="shared" ref="BA32:BH32" si="38">BA18</f>
        <v>-23181.361437770691</v>
      </c>
      <c r="BB32" s="1">
        <f t="shared" si="38"/>
        <v>-27734</v>
      </c>
      <c r="BC32" s="1">
        <f t="shared" si="38"/>
        <v>-27485</v>
      </c>
      <c r="BD32" s="1">
        <f t="shared" si="38"/>
        <v>-37482.894318002407</v>
      </c>
      <c r="BE32" s="1">
        <f t="shared" si="38"/>
        <v>-45615.978415981182</v>
      </c>
      <c r="BF32" s="1">
        <f t="shared" si="38"/>
        <v>-39234.542209470506</v>
      </c>
      <c r="BG32" s="1">
        <f t="shared" si="38"/>
        <v>-34214.00570801078</v>
      </c>
      <c r="BH32" s="1">
        <f t="shared" si="38"/>
        <v>-36306.683256746022</v>
      </c>
      <c r="BI32" s="1">
        <f t="shared" ref="BI32:BJ32" si="39">BI18</f>
        <v>-45938.271153770271</v>
      </c>
      <c r="BJ32" s="1">
        <f t="shared" si="39"/>
        <v>-52641.899747172007</v>
      </c>
      <c r="BK32" s="1">
        <f t="shared" ref="BK32:BM32" si="40">BK18</f>
        <v>-62611.083746051023</v>
      </c>
      <c r="BL32" s="1">
        <f t="shared" si="40"/>
        <v>-74135.718014885162</v>
      </c>
      <c r="BM32" s="1">
        <f t="shared" si="40"/>
        <v>-50781.244114319728</v>
      </c>
      <c r="BN32" s="1">
        <f t="shared" ref="BN32:BO32" si="41">BN18</f>
        <v>-37674.207158807068</v>
      </c>
      <c r="BO32" s="1">
        <f t="shared" si="41"/>
        <v>-48850.557000000001</v>
      </c>
      <c r="BP32" s="1">
        <f t="shared" ref="BP32" si="42">BP18</f>
        <v>-61503.523999999998</v>
      </c>
    </row>
    <row r="33" spans="1:68" x14ac:dyDescent="0.35">
      <c r="A33" s="24" t="s">
        <v>80</v>
      </c>
      <c r="B33" s="20">
        <f>B10*B4</f>
        <v>57738.421334835853</v>
      </c>
      <c r="C33" s="20">
        <f t="shared" ref="C33:I33" si="43">C10*C4</f>
        <v>56846.563515455731</v>
      </c>
      <c r="D33" s="20">
        <f t="shared" si="43"/>
        <v>52658.567575404304</v>
      </c>
      <c r="E33" s="20">
        <f t="shared" si="43"/>
        <v>51563.527056089137</v>
      </c>
      <c r="F33" s="20">
        <f t="shared" si="43"/>
        <v>55183.303319040628</v>
      </c>
      <c r="G33" s="20">
        <f t="shared" si="43"/>
        <v>52904.065864856821</v>
      </c>
      <c r="H33" s="20">
        <f t="shared" si="43"/>
        <v>55113.405826169757</v>
      </c>
      <c r="I33" s="20">
        <f t="shared" si="43"/>
        <v>50254.201615637598</v>
      </c>
      <c r="J33" s="20">
        <f t="shared" ref="J33:K33" si="44">J10*J4</f>
        <v>59523.798300099086</v>
      </c>
      <c r="K33" s="20">
        <f t="shared" si="44"/>
        <v>58022.828816440517</v>
      </c>
      <c r="L33" s="20">
        <f t="shared" ref="L33" si="45">L10*L4</f>
        <v>55974.049501831512</v>
      </c>
      <c r="M33" s="20">
        <f>M10*M4</f>
        <v>55162.392115016199</v>
      </c>
      <c r="N33" s="20">
        <f>N10*N4</f>
        <v>49033.508551562452</v>
      </c>
      <c r="O33" s="20">
        <f>O10*O4</f>
        <v>50564.157365709252</v>
      </c>
      <c r="P33" s="20">
        <f>P10*P4</f>
        <v>53253.576835411754</v>
      </c>
      <c r="Q33" s="20">
        <f>Q10*Q4</f>
        <v>55765.398543342613</v>
      </c>
      <c r="R33" s="19"/>
      <c r="S33" s="20">
        <f t="shared" ref="S33:AH33" si="46">B10*B5</f>
        <v>9381.9469553957024</v>
      </c>
      <c r="T33" s="20">
        <f t="shared" si="46"/>
        <v>9356.1448267578362</v>
      </c>
      <c r="U33" s="20">
        <f t="shared" si="46"/>
        <v>8699.7291685710279</v>
      </c>
      <c r="V33" s="20">
        <f t="shared" si="46"/>
        <v>8329.6376392315833</v>
      </c>
      <c r="W33" s="20">
        <f t="shared" si="46"/>
        <v>8687.1590197518326</v>
      </c>
      <c r="X33" s="20">
        <f t="shared" si="46"/>
        <v>8001.6922341878208</v>
      </c>
      <c r="Y33" s="20">
        <f t="shared" si="46"/>
        <v>8192.3573197606074</v>
      </c>
      <c r="Z33" s="20">
        <f t="shared" si="46"/>
        <v>7164.3887297268157</v>
      </c>
      <c r="AA33" s="20">
        <f t="shared" si="46"/>
        <v>8068.4247827716335</v>
      </c>
      <c r="AB33" s="20">
        <f t="shared" si="46"/>
        <v>7021.5219453879381</v>
      </c>
      <c r="AC33" s="20">
        <f t="shared" si="46"/>
        <v>6859.0639664718547</v>
      </c>
      <c r="AD33" s="20">
        <f t="shared" si="46"/>
        <v>6742.4749268559945</v>
      </c>
      <c r="AE33" s="20">
        <f t="shared" si="46"/>
        <v>6073.905753562417</v>
      </c>
      <c r="AF33" s="20">
        <f t="shared" si="46"/>
        <v>5838.5292021386958</v>
      </c>
      <c r="AG33" s="20">
        <f t="shared" si="46"/>
        <v>5869.5630378266505</v>
      </c>
      <c r="AH33" s="20">
        <f t="shared" si="46"/>
        <v>5957.41385887875</v>
      </c>
      <c r="AI33" s="19"/>
      <c r="AJ33" s="20">
        <f t="shared" ref="AJ33:AY33" si="47">B6*B10</f>
        <v>43111.815203263708</v>
      </c>
      <c r="AK33" s="20">
        <f t="shared" si="47"/>
        <v>46434.871412535897</v>
      </c>
      <c r="AL33" s="20">
        <f t="shared" si="47"/>
        <v>48253.552339565853</v>
      </c>
      <c r="AM33" s="20">
        <f t="shared" si="47"/>
        <v>53874.128841627353</v>
      </c>
      <c r="AN33" s="20">
        <f t="shared" si="47"/>
        <v>67982.73057525621</v>
      </c>
      <c r="AO33" s="20">
        <f t="shared" si="47"/>
        <v>67117.967499022954</v>
      </c>
      <c r="AP33" s="20">
        <f t="shared" si="47"/>
        <v>77440.911172065506</v>
      </c>
      <c r="AQ33" s="20">
        <f t="shared" si="47"/>
        <v>75108.98071266328</v>
      </c>
      <c r="AR33" s="20">
        <f t="shared" si="47"/>
        <v>94239.012067353455</v>
      </c>
      <c r="AS33" s="20">
        <f t="shared" si="47"/>
        <v>89926.930472936772</v>
      </c>
      <c r="AT33" s="20">
        <f t="shared" si="47"/>
        <v>93130.79087395969</v>
      </c>
      <c r="AU33" s="20">
        <f t="shared" si="47"/>
        <v>94923.171715467339</v>
      </c>
      <c r="AV33" s="20">
        <f t="shared" si="47"/>
        <v>86629.49389257883</v>
      </c>
      <c r="AW33" s="20">
        <f t="shared" si="47"/>
        <v>85409.297174547013</v>
      </c>
      <c r="AX33" s="20">
        <f t="shared" si="47"/>
        <v>88829.804113398888</v>
      </c>
      <c r="AY33" s="20">
        <f t="shared" si="47"/>
        <v>92450.880318361626</v>
      </c>
      <c r="AZ33" s="19"/>
      <c r="BA33" s="20">
        <f t="shared" ref="BA33:BP33" si="48">B7*B10</f>
        <v>10497.816506504727</v>
      </c>
      <c r="BB33" s="20">
        <f t="shared" si="48"/>
        <v>10452.420245250525</v>
      </c>
      <c r="BC33" s="20">
        <f t="shared" si="48"/>
        <v>10098.150916458799</v>
      </c>
      <c r="BD33" s="20">
        <f t="shared" si="48"/>
        <v>10372.706463051913</v>
      </c>
      <c r="BE33" s="20">
        <f t="shared" si="48"/>
        <v>11386.807085951337</v>
      </c>
      <c r="BF33" s="20">
        <f t="shared" si="48"/>
        <v>9746.2744019324091</v>
      </c>
      <c r="BG33" s="20">
        <f t="shared" si="48"/>
        <v>11363.325682004132</v>
      </c>
      <c r="BH33" s="20">
        <f t="shared" si="48"/>
        <v>10522.428941972323</v>
      </c>
      <c r="BI33" s="20">
        <f t="shared" si="48"/>
        <v>13806.764849775815</v>
      </c>
      <c r="BJ33" s="20">
        <f t="shared" si="48"/>
        <v>13257.321765234776</v>
      </c>
      <c r="BK33" s="20">
        <f t="shared" si="48"/>
        <v>13570.582997736963</v>
      </c>
      <c r="BL33" s="20">
        <f t="shared" si="48"/>
        <v>13538.668212661276</v>
      </c>
      <c r="BM33" s="20">
        <f t="shared" si="48"/>
        <v>11819.785792296463</v>
      </c>
      <c r="BN33" s="20">
        <f t="shared" si="48"/>
        <v>12635.861417604547</v>
      </c>
      <c r="BO33" s="20">
        <f t="shared" si="48"/>
        <v>13498.915013362695</v>
      </c>
      <c r="BP33" s="20">
        <f t="shared" si="48"/>
        <v>14368.272279416997</v>
      </c>
    </row>
    <row r="34" spans="1:68" x14ac:dyDescent="0.35">
      <c r="A34" s="25" t="s">
        <v>46</v>
      </c>
      <c r="B34" s="20">
        <f t="shared" ref="B34:I34" si="49">B50</f>
        <v>4654.6579529515229</v>
      </c>
      <c r="C34" s="20">
        <f t="shared" si="49"/>
        <v>7143.2029249384668</v>
      </c>
      <c r="D34" s="20">
        <f t="shared" si="49"/>
        <v>-470.92976526649392</v>
      </c>
      <c r="E34" s="20">
        <f t="shared" si="49"/>
        <v>8727.3038814790089</v>
      </c>
      <c r="F34" s="20">
        <f t="shared" si="49"/>
        <v>4752.1261570406459</v>
      </c>
      <c r="G34" s="20">
        <f t="shared" si="49"/>
        <v>3694.3549943518487</v>
      </c>
      <c r="H34" s="20">
        <f t="shared" si="49"/>
        <v>12717.852628857498</v>
      </c>
      <c r="I34" s="20">
        <f t="shared" si="49"/>
        <v>5227.5607455266418</v>
      </c>
      <c r="J34" s="20">
        <f t="shared" ref="J34:K34" si="50">J50</f>
        <v>1409.7279336814947</v>
      </c>
      <c r="K34" s="20">
        <f t="shared" si="50"/>
        <v>11008.092967863631</v>
      </c>
      <c r="L34" s="20">
        <f t="shared" ref="L34:N34" si="51">L50</f>
        <v>8392.5903611787453</v>
      </c>
      <c r="M34" s="20">
        <f t="shared" si="51"/>
        <v>8697.7598676048729</v>
      </c>
      <c r="N34" s="20">
        <f t="shared" si="51"/>
        <v>5388.2493616556094</v>
      </c>
      <c r="O34" s="20">
        <f t="shared" ref="O34:P34" si="52">O50</f>
        <v>7142.0385213434374</v>
      </c>
      <c r="P34" s="20">
        <f t="shared" si="52"/>
        <v>3228.8957650948519</v>
      </c>
      <c r="Q34" s="20">
        <f t="shared" ref="Q34" si="53">Q50</f>
        <v>6335.2488433508142</v>
      </c>
      <c r="R34" s="19"/>
      <c r="S34" s="20">
        <f t="shared" ref="S34:Z34" si="54">S50</f>
        <v>756.33785961782712</v>
      </c>
      <c r="T34" s="20">
        <f t="shared" si="54"/>
        <v>1175.5903596278854</v>
      </c>
      <c r="U34" s="20">
        <f t="shared" si="54"/>
        <v>-77.705718861167583</v>
      </c>
      <c r="V34" s="20">
        <f t="shared" si="54"/>
        <v>1409.8197514903179</v>
      </c>
      <c r="W34" s="20">
        <f t="shared" si="54"/>
        <v>748.09721646166611</v>
      </c>
      <c r="X34" s="20">
        <f t="shared" si="54"/>
        <v>558.76786000062714</v>
      </c>
      <c r="Y34" s="20">
        <f t="shared" si="54"/>
        <v>1890.4509985152258</v>
      </c>
      <c r="Z34" s="20">
        <f t="shared" si="54"/>
        <v>745.25663696067068</v>
      </c>
      <c r="AA34" s="20">
        <f t="shared" ref="AA34:AB34" si="55">AA50</f>
        <v>158.8982274808028</v>
      </c>
      <c r="AB34" s="20">
        <f t="shared" si="55"/>
        <v>1332.1233715655096</v>
      </c>
      <c r="AC34" s="20">
        <f t="shared" ref="AC34:AE34" si="56">AC50</f>
        <v>1028.4286136888577</v>
      </c>
      <c r="AD34" s="20">
        <f t="shared" si="56"/>
        <v>1063.1233631939633</v>
      </c>
      <c r="AE34" s="20">
        <f t="shared" si="56"/>
        <v>667.45618998431087</v>
      </c>
      <c r="AF34" s="20">
        <f t="shared" ref="AF34:AG34" si="57">AF50</f>
        <v>824.67507899067448</v>
      </c>
      <c r="AG34" s="20">
        <f t="shared" si="57"/>
        <v>355.88604411380646</v>
      </c>
      <c r="AH34" s="20">
        <f t="shared" ref="AH34" si="58">AH50</f>
        <v>676.79411426343506</v>
      </c>
      <c r="AI34" s="19"/>
      <c r="AJ34" s="20">
        <f t="shared" ref="AJ34:AQ34" si="59">AJ50</f>
        <v>3475.5150706029808</v>
      </c>
      <c r="AK34" s="20">
        <f t="shared" si="59"/>
        <v>5834.9407200690084</v>
      </c>
      <c r="AL34" s="20">
        <f t="shared" si="59"/>
        <v>-431.58961422472817</v>
      </c>
      <c r="AM34" s="20">
        <f t="shared" si="59"/>
        <v>9118.3811619284988</v>
      </c>
      <c r="AN34" s="20">
        <f t="shared" si="59"/>
        <v>5854.3525443908502</v>
      </c>
      <c r="AO34" s="20">
        <f t="shared" si="59"/>
        <v>4686.9289606996235</v>
      </c>
      <c r="AP34" s="20">
        <f t="shared" si="59"/>
        <v>17870.10040419456</v>
      </c>
      <c r="AQ34" s="20">
        <f t="shared" si="59"/>
        <v>7813.0135707471154</v>
      </c>
      <c r="AR34" s="20">
        <f t="shared" ref="AR34:AS34" si="60">AR50</f>
        <v>2555.4158902223112</v>
      </c>
      <c r="AS34" s="20">
        <f t="shared" si="60"/>
        <v>17060.940170504153</v>
      </c>
      <c r="AT34" s="20">
        <f t="shared" ref="AT34:AV34" si="61">AT50</f>
        <v>13963.766866504318</v>
      </c>
      <c r="AU34" s="20">
        <f t="shared" si="61"/>
        <v>14967.062192138152</v>
      </c>
      <c r="AV34" s="20">
        <f t="shared" si="61"/>
        <v>9519.6393029142564</v>
      </c>
      <c r="AW34" s="20">
        <f t="shared" ref="AW34:AX34" si="62">AW50</f>
        <v>12063.812041593726</v>
      </c>
      <c r="AX34" s="20">
        <f t="shared" si="62"/>
        <v>5385.9704549510425</v>
      </c>
      <c r="AY34" s="20">
        <f t="shared" ref="AY34" si="63">AY50</f>
        <v>10502.916967464147</v>
      </c>
      <c r="AZ34" s="19"/>
      <c r="BA34" s="20">
        <f t="shared" ref="BA34:BH34" si="64">BA50</f>
        <v>846.29513521434546</v>
      </c>
      <c r="BB34" s="20">
        <f t="shared" si="64"/>
        <v>1313.4212526435358</v>
      </c>
      <c r="BC34" s="20">
        <f t="shared" si="64"/>
        <v>-90.44283759388523</v>
      </c>
      <c r="BD34" s="20">
        <f t="shared" si="64"/>
        <v>1755.6161601971969</v>
      </c>
      <c r="BE34" s="20">
        <f t="shared" si="64"/>
        <v>980.57819202087569</v>
      </c>
      <c r="BF34" s="20">
        <f t="shared" si="64"/>
        <v>680.59414573315257</v>
      </c>
      <c r="BG34" s="20">
        <f t="shared" si="64"/>
        <v>2622.1769319293103</v>
      </c>
      <c r="BH34" s="20">
        <f t="shared" si="64"/>
        <v>1094.5679110646117</v>
      </c>
      <c r="BI34" s="20">
        <f t="shared" ref="BI34:BJ34" si="65">BI50</f>
        <v>311.87031469149599</v>
      </c>
      <c r="BJ34" s="20">
        <f t="shared" si="65"/>
        <v>2515.1795159500302</v>
      </c>
      <c r="BK34" s="20">
        <f t="shared" ref="BK34:BM34" si="66">BK50</f>
        <v>2034.7347579105713</v>
      </c>
      <c r="BL34" s="20">
        <f t="shared" si="66"/>
        <v>2134.7167975488869</v>
      </c>
      <c r="BM34" s="20">
        <f t="shared" si="66"/>
        <v>1298.8659211134061</v>
      </c>
      <c r="BN34" s="20">
        <f t="shared" ref="BN34:BO34" si="67">BN50</f>
        <v>1784.7782638239</v>
      </c>
      <c r="BO34" s="20">
        <f t="shared" si="67"/>
        <v>818.47259342690063</v>
      </c>
      <c r="BP34" s="20">
        <f t="shared" ref="BP34" si="68">BP50</f>
        <v>1632.3128511273947</v>
      </c>
    </row>
    <row r="35" spans="1:68" x14ac:dyDescent="0.3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20">
        <f>-N34*WACC!O13</f>
        <v>-2155.2997446622439</v>
      </c>
      <c r="O35" s="20">
        <f>-O34*WACC!P13</f>
        <v>-2856.8154085373753</v>
      </c>
      <c r="P35" s="20">
        <f>-P34*WACC!Q13</f>
        <v>-1888.9040225804881</v>
      </c>
      <c r="Q35" s="20">
        <f>-Q34*WACC!R13</f>
        <v>-3706.120573360226</v>
      </c>
      <c r="R35" s="19"/>
      <c r="S35" s="20">
        <f>-S34*WACC!C13</f>
        <v>-302.53514384713088</v>
      </c>
      <c r="T35" s="20">
        <f>-T34*WACC!D13</f>
        <v>-470.23614385115417</v>
      </c>
      <c r="U35" s="20">
        <f>-U34*WACC!E13</f>
        <v>31.082287544467036</v>
      </c>
      <c r="V35" s="20">
        <f>-V34*WACC!F13</f>
        <v>-563.92790059612719</v>
      </c>
      <c r="W35" s="20">
        <f>-W34*WACC!G13</f>
        <v>-299.23888658466643</v>
      </c>
      <c r="X35" s="20">
        <f>-X34*WACC!H13</f>
        <v>-223.50714400025086</v>
      </c>
      <c r="Y35" s="20">
        <f>-Y34*WACC!I13</f>
        <v>-756.18039940609037</v>
      </c>
      <c r="Z35" s="20">
        <f>-Z34*WACC!J13</f>
        <v>-298.10265478426828</v>
      </c>
      <c r="AA35" s="20">
        <f>-AA34*WACC!K13</f>
        <v>-63.559290992321124</v>
      </c>
      <c r="AB35" s="20">
        <f>-AB34*WACC!L13</f>
        <v>-532.84934862620389</v>
      </c>
      <c r="AC35" s="20">
        <f>-AC34*WACC!M13</f>
        <v>-411.37144547554311</v>
      </c>
      <c r="AD35" s="20">
        <f>-AD34*WACC!N13</f>
        <v>-425.24934527758535</v>
      </c>
      <c r="AE35" s="20">
        <f>-AE34*WACC!O13</f>
        <v>-266.98247599372434</v>
      </c>
      <c r="AF35" s="20">
        <f>-AF34*WACC!P13</f>
        <v>-329.87003159626983</v>
      </c>
      <c r="AG35" s="20">
        <f>-AG34*WACC!Q13</f>
        <v>-208.19333580657675</v>
      </c>
      <c r="AH35" s="20">
        <f>-AH34*WACC!R13</f>
        <v>-395.92455684410947</v>
      </c>
      <c r="AI35" s="19"/>
      <c r="AJ35" s="20">
        <f>-AJ34*WACC!C13</f>
        <v>-1390.2060282411924</v>
      </c>
      <c r="AK35" s="20">
        <f>-AK34*WACC!D13</f>
        <v>-2333.9762880276035</v>
      </c>
      <c r="AL35" s="20">
        <f>-AL34*WACC!E13</f>
        <v>172.63584568989128</v>
      </c>
      <c r="AM35" s="20">
        <f>-AM34*WACC!F13</f>
        <v>-3647.3524647713998</v>
      </c>
      <c r="AN35" s="20">
        <f>-AN34*WACC!G13</f>
        <v>-2341.7410177563402</v>
      </c>
      <c r="AO35" s="20">
        <f>-AO34*WACC!H13</f>
        <v>-1874.7715842798495</v>
      </c>
      <c r="AP35" s="20">
        <f>-AP34*WACC!I13</f>
        <v>-7148.0401616778245</v>
      </c>
      <c r="AQ35" s="20">
        <f>-AQ34*WACC!J13</f>
        <v>-3125.2054282988465</v>
      </c>
      <c r="AR35" s="20">
        <f>-AR34*WACC!K13</f>
        <v>-1022.1663560889245</v>
      </c>
      <c r="AS35" s="20">
        <f>-AS34*WACC!L13</f>
        <v>-6824.3760682016618</v>
      </c>
      <c r="AT35" s="20">
        <f>-AT34*WACC!M13</f>
        <v>-5585.5067466017281</v>
      </c>
      <c r="AU35" s="20">
        <f>-AU34*WACC!N13</f>
        <v>-5986.8248768552612</v>
      </c>
      <c r="AV35" s="20">
        <f>-AV34*WACC!O13</f>
        <v>-3807.8557211657026</v>
      </c>
      <c r="AW35" s="20">
        <f>-AW34*WACC!P13</f>
        <v>-4825.5248166374904</v>
      </c>
      <c r="AX35" s="20">
        <f>-AX34*WACC!Q13</f>
        <v>-3150.7927161463595</v>
      </c>
      <c r="AY35" s="20">
        <f>-AY34*WACC!R13</f>
        <v>-6144.2064259665258</v>
      </c>
      <c r="AZ35" s="19"/>
      <c r="BA35" s="20">
        <f>-BA34*WACC!C13</f>
        <v>-338.51805408573819</v>
      </c>
      <c r="BB35" s="20">
        <f>-BB34*WACC!D13</f>
        <v>-525.36850105741439</v>
      </c>
      <c r="BC35" s="20">
        <f>-BC34*WACC!E13</f>
        <v>36.177135037554095</v>
      </c>
      <c r="BD35" s="20">
        <f>-BD34*WACC!F13</f>
        <v>-702.24646407887883</v>
      </c>
      <c r="BE35" s="20">
        <f>-BE34*WACC!G13</f>
        <v>-392.23127680835029</v>
      </c>
      <c r="BF35" s="20">
        <f>-BF34*WACC!H13</f>
        <v>-272.23765829326106</v>
      </c>
      <c r="BG35" s="20">
        <f>-BG34*WACC!I13</f>
        <v>-1048.8707727717242</v>
      </c>
      <c r="BH35" s="20">
        <f>-BH34*WACC!J13</f>
        <v>-437.82716442584473</v>
      </c>
      <c r="BI35" s="20">
        <f>-BI34*WACC!K13</f>
        <v>-124.74812587659841</v>
      </c>
      <c r="BJ35" s="20">
        <f>-BJ34*WACC!L13</f>
        <v>-1006.0718063800122</v>
      </c>
      <c r="BK35" s="20">
        <f>-BK34*WACC!M13</f>
        <v>-813.8939031642285</v>
      </c>
      <c r="BL35" s="20">
        <f>-BL34*WACC!N13</f>
        <v>-853.88671901955479</v>
      </c>
      <c r="BM35" s="20">
        <f>-BM34*WACC!O13</f>
        <v>-519.54636844536242</v>
      </c>
      <c r="BN35" s="20">
        <f>-BN34*WACC!P13</f>
        <v>-713.91130552956008</v>
      </c>
      <c r="BO35" s="20">
        <f>-BO34*WACC!Q13</f>
        <v>-478.80646715473682</v>
      </c>
      <c r="BP35" s="20">
        <f>-BP34*WACC!R13</f>
        <v>-954.90301790952583</v>
      </c>
    </row>
    <row r="36" spans="1:68" x14ac:dyDescent="0.35">
      <c r="A36" s="24" t="s">
        <v>48</v>
      </c>
      <c r="B36" s="20">
        <f t="shared" ref="B36:I36" si="69">B34+B35</f>
        <v>2792.7947717709139</v>
      </c>
      <c r="C36" s="20">
        <f t="shared" si="69"/>
        <v>4285.9217549630794</v>
      </c>
      <c r="D36" s="20">
        <f t="shared" si="69"/>
        <v>-282.55785915989634</v>
      </c>
      <c r="E36" s="20">
        <f t="shared" si="69"/>
        <v>5236.3823288874046</v>
      </c>
      <c r="F36" s="20">
        <f t="shared" si="69"/>
        <v>2851.2756942243877</v>
      </c>
      <c r="G36" s="20">
        <f t="shared" si="69"/>
        <v>2216.6129966111093</v>
      </c>
      <c r="H36" s="20">
        <f t="shared" si="69"/>
        <v>7630.7115773144978</v>
      </c>
      <c r="I36" s="20">
        <f t="shared" si="69"/>
        <v>3136.5364473159848</v>
      </c>
      <c r="J36" s="20">
        <f t="shared" ref="J36:K36" si="70">J34+J35</f>
        <v>845.83676020889686</v>
      </c>
      <c r="K36" s="20">
        <f t="shared" si="70"/>
        <v>6604.8557807181787</v>
      </c>
      <c r="L36" s="20">
        <f t="shared" ref="L36:N36" si="71">L34+L35</f>
        <v>5035.5542167072472</v>
      </c>
      <c r="M36" s="20">
        <f t="shared" si="71"/>
        <v>5218.6559205629237</v>
      </c>
      <c r="N36" s="20">
        <f t="shared" si="71"/>
        <v>3232.9496169933655</v>
      </c>
      <c r="O36" s="20">
        <f t="shared" ref="O36:P36" si="72">O34+O35</f>
        <v>4285.2231128060621</v>
      </c>
      <c r="P36" s="20">
        <f t="shared" si="72"/>
        <v>1339.9917425143638</v>
      </c>
      <c r="Q36" s="20">
        <f t="shared" ref="Q36" si="73">Q34+Q35</f>
        <v>2629.1282699905883</v>
      </c>
      <c r="R36" s="19"/>
      <c r="S36" s="20">
        <f t="shared" ref="S36:Z36" si="74">S34+S35</f>
        <v>453.80271577069624</v>
      </c>
      <c r="T36" s="20">
        <f t="shared" si="74"/>
        <v>705.35421577673128</v>
      </c>
      <c r="U36" s="20">
        <f t="shared" si="74"/>
        <v>-46.623431316700547</v>
      </c>
      <c r="V36" s="20">
        <f t="shared" si="74"/>
        <v>845.89185089419072</v>
      </c>
      <c r="W36" s="20">
        <f t="shared" si="74"/>
        <v>448.85832987699968</v>
      </c>
      <c r="X36" s="20">
        <f t="shared" si="74"/>
        <v>335.26071600037631</v>
      </c>
      <c r="Y36" s="20">
        <f t="shared" si="74"/>
        <v>1134.2705991091354</v>
      </c>
      <c r="Z36" s="20">
        <f t="shared" si="74"/>
        <v>447.15398217640239</v>
      </c>
      <c r="AA36" s="20">
        <f t="shared" ref="AA36:AB36" si="75">AA34+AA35</f>
        <v>95.338936488481679</v>
      </c>
      <c r="AB36" s="20">
        <f t="shared" si="75"/>
        <v>799.27402293930572</v>
      </c>
      <c r="AC36" s="20">
        <f t="shared" ref="AC36:AE36" si="76">AC34+AC35</f>
        <v>617.05716821331453</v>
      </c>
      <c r="AD36" s="20">
        <f t="shared" si="76"/>
        <v>637.87401791637797</v>
      </c>
      <c r="AE36" s="20">
        <f t="shared" si="76"/>
        <v>400.47371399058653</v>
      </c>
      <c r="AF36" s="20">
        <f t="shared" ref="AF36:AG36" si="77">AF34+AF35</f>
        <v>494.80504739440465</v>
      </c>
      <c r="AG36" s="20">
        <f t="shared" si="77"/>
        <v>147.69270830722971</v>
      </c>
      <c r="AH36" s="20">
        <f t="shared" ref="AH36" si="78">AH34+AH35</f>
        <v>280.86955741932559</v>
      </c>
      <c r="AI36" s="19"/>
      <c r="AJ36" s="20">
        <f t="shared" ref="AJ36:AQ36" si="79">AJ34+AJ35</f>
        <v>2085.3090423617887</v>
      </c>
      <c r="AK36" s="20">
        <f t="shared" si="79"/>
        <v>3500.964432041405</v>
      </c>
      <c r="AL36" s="20">
        <f t="shared" si="79"/>
        <v>-258.95376853483685</v>
      </c>
      <c r="AM36" s="20">
        <f t="shared" si="79"/>
        <v>5471.0286971570986</v>
      </c>
      <c r="AN36" s="20">
        <f t="shared" si="79"/>
        <v>3512.61152663451</v>
      </c>
      <c r="AO36" s="20">
        <f t="shared" si="79"/>
        <v>2812.1573764197738</v>
      </c>
      <c r="AP36" s="20">
        <f t="shared" si="79"/>
        <v>10722.060242516734</v>
      </c>
      <c r="AQ36" s="20">
        <f t="shared" si="79"/>
        <v>4687.8081424482689</v>
      </c>
      <c r="AR36" s="20">
        <f t="shared" ref="AR36:AS36" si="80">AR34+AR35</f>
        <v>1533.2495341333865</v>
      </c>
      <c r="AS36" s="20">
        <f t="shared" si="80"/>
        <v>10236.564102302491</v>
      </c>
      <c r="AT36" s="20">
        <f t="shared" ref="AT36:AV36" si="81">AT34+AT35</f>
        <v>8378.2601199025903</v>
      </c>
      <c r="AU36" s="20">
        <f t="shared" si="81"/>
        <v>8980.2373152828914</v>
      </c>
      <c r="AV36" s="20">
        <f t="shared" si="81"/>
        <v>5711.7835817485538</v>
      </c>
      <c r="AW36" s="20">
        <f t="shared" ref="AW36:AX36" si="82">AW34+AW35</f>
        <v>7238.2872249562361</v>
      </c>
      <c r="AX36" s="20">
        <f t="shared" si="82"/>
        <v>2235.177738804683</v>
      </c>
      <c r="AY36" s="20">
        <f t="shared" ref="AY36" si="83">AY34+AY35</f>
        <v>4358.7105414976213</v>
      </c>
      <c r="AZ36" s="19"/>
      <c r="BA36" s="20">
        <f t="shared" ref="BA36:BH36" si="84">BA34+BA35</f>
        <v>507.77708112860728</v>
      </c>
      <c r="BB36" s="20">
        <f t="shared" si="84"/>
        <v>788.05275158612142</v>
      </c>
      <c r="BC36" s="20">
        <f t="shared" si="84"/>
        <v>-54.265702556331135</v>
      </c>
      <c r="BD36" s="20">
        <f t="shared" si="84"/>
        <v>1053.3696961183182</v>
      </c>
      <c r="BE36" s="20">
        <f t="shared" si="84"/>
        <v>588.34691521252535</v>
      </c>
      <c r="BF36" s="20">
        <f t="shared" si="84"/>
        <v>408.35648743989151</v>
      </c>
      <c r="BG36" s="20">
        <f t="shared" si="84"/>
        <v>1573.3061591575861</v>
      </c>
      <c r="BH36" s="20">
        <f t="shared" si="84"/>
        <v>656.74074663876695</v>
      </c>
      <c r="BI36" s="20">
        <f t="shared" ref="BI36:BJ36" si="85">BI34+BI35</f>
        <v>187.12218881489758</v>
      </c>
      <c r="BJ36" s="20">
        <f t="shared" si="85"/>
        <v>1509.107709570018</v>
      </c>
      <c r="BK36" s="20">
        <f t="shared" ref="BK36:BM36" si="86">BK34+BK35</f>
        <v>1220.8408547463428</v>
      </c>
      <c r="BL36" s="20">
        <f t="shared" si="86"/>
        <v>1280.8300785293322</v>
      </c>
      <c r="BM36" s="20">
        <f t="shared" si="86"/>
        <v>779.31955266804368</v>
      </c>
      <c r="BN36" s="20">
        <f t="shared" ref="BN36:BO36" si="87">BN34+BN35</f>
        <v>1070.8669582943398</v>
      </c>
      <c r="BO36" s="20">
        <f t="shared" si="87"/>
        <v>339.66612627216381</v>
      </c>
      <c r="BP36" s="20">
        <f t="shared" ref="BP36" si="88">BP34+BP35</f>
        <v>677.40983321786882</v>
      </c>
    </row>
    <row r="37" spans="1:68" x14ac:dyDescent="0.35">
      <c r="A37" s="23" t="s">
        <v>81</v>
      </c>
      <c r="B37" s="20">
        <f t="shared" ref="B37:I37" si="89">B31-B32+B33+B36</f>
        <v>174588.28597281472</v>
      </c>
      <c r="C37" s="20">
        <f t="shared" si="89"/>
        <v>181795.32473375052</v>
      </c>
      <c r="D37" s="20">
        <f t="shared" si="89"/>
        <v>154746.18075780763</v>
      </c>
      <c r="E37" s="20">
        <f t="shared" si="89"/>
        <v>201653.4403967493</v>
      </c>
      <c r="F37" s="20">
        <f t="shared" si="89"/>
        <v>197103.23401799562</v>
      </c>
      <c r="G37" s="20">
        <f t="shared" si="89"/>
        <v>205876.18281340157</v>
      </c>
      <c r="H37" s="20">
        <f t="shared" si="89"/>
        <v>243619.9648975278</v>
      </c>
      <c r="I37" s="20">
        <f t="shared" si="89"/>
        <v>202352.0767021674</v>
      </c>
      <c r="J37" s="20">
        <f t="shared" ref="J37:K37" si="90">J31-J32+J33+J36</f>
        <v>190633.5942396048</v>
      </c>
      <c r="K37" s="20">
        <f t="shared" si="90"/>
        <v>233161.41912927909</v>
      </c>
      <c r="L37" s="20">
        <f t="shared" ref="L37:N37" si="91">L31-L32+L33+L36</f>
        <v>210345.13192534086</v>
      </c>
      <c r="M37" s="20">
        <f t="shared" si="91"/>
        <v>214781.6829297113</v>
      </c>
      <c r="N37" s="20">
        <f t="shared" si="91"/>
        <v>194662.54840126255</v>
      </c>
      <c r="O37" s="20">
        <f t="shared" ref="O37:P37" si="92">O31-O32+O33+O36</f>
        <v>202204.82575861862</v>
      </c>
      <c r="P37" s="20">
        <f t="shared" si="92"/>
        <v>194977.7207233115</v>
      </c>
      <c r="Q37" s="20">
        <f t="shared" ref="Q37" si="93">Q31-Q32+Q33+Q36</f>
        <v>196563.34485584844</v>
      </c>
      <c r="R37" s="19"/>
      <c r="S37" s="20">
        <f t="shared" ref="S37:Z37" si="94">S31-S32+S33+S36</f>
        <v>25680.360803326043</v>
      </c>
      <c r="T37" s="20">
        <f t="shared" si="94"/>
        <v>27050.613387142454</v>
      </c>
      <c r="U37" s="20">
        <f t="shared" si="94"/>
        <v>22910.116400921383</v>
      </c>
      <c r="V37" s="20">
        <f t="shared" si="94"/>
        <v>29847.909928343572</v>
      </c>
      <c r="W37" s="20">
        <f t="shared" si="94"/>
        <v>28331.86527536916</v>
      </c>
      <c r="X37" s="20">
        <f t="shared" si="94"/>
        <v>28503.534341161827</v>
      </c>
      <c r="Y37" s="20">
        <f t="shared" si="94"/>
        <v>33520.648378677157</v>
      </c>
      <c r="Z37" s="20">
        <f t="shared" si="94"/>
        <v>26270.861153932634</v>
      </c>
      <c r="AA37" s="20">
        <f t="shared" ref="AA37:AB37" si="95">AA31-AA32+AA33+AA36</f>
        <v>23359.16484204806</v>
      </c>
      <c r="AB37" s="20">
        <f t="shared" si="95"/>
        <v>26216.264375806943</v>
      </c>
      <c r="AC37" s="20">
        <f t="shared" ref="AC37:AE37" si="96">AC31-AC32+AC33+AC36</f>
        <v>23604.836484742395</v>
      </c>
      <c r="AD37" s="20">
        <f t="shared" si="96"/>
        <v>23930.403190865025</v>
      </c>
      <c r="AE37" s="20">
        <f t="shared" si="96"/>
        <v>21632.795819132149</v>
      </c>
      <c r="AF37" s="20">
        <f t="shared" ref="AF37:AG37" si="97">AF31-AF32+AF33+AF36</f>
        <v>21338.747394809703</v>
      </c>
      <c r="AG37" s="20">
        <f t="shared" si="97"/>
        <v>19802.184368251219</v>
      </c>
      <c r="AH37" s="20">
        <f t="shared" ref="AH37" si="98">AH31-AH32+AH33+AH36</f>
        <v>19534.230532944817</v>
      </c>
      <c r="AI37" s="19"/>
      <c r="AJ37" s="20">
        <f t="shared" ref="AJ37:AQ37" si="99">AJ31-AJ32+AJ33+AJ36</f>
        <v>130828.9066081971</v>
      </c>
      <c r="AK37" s="20">
        <f t="shared" si="99"/>
        <v>147765.73848479055</v>
      </c>
      <c r="AL37" s="20">
        <f t="shared" si="99"/>
        <v>140341.25661697597</v>
      </c>
      <c r="AM37" s="20">
        <f t="shared" si="99"/>
        <v>206873.27176154064</v>
      </c>
      <c r="AN37" s="20">
        <f t="shared" si="99"/>
        <v>234433.95374689231</v>
      </c>
      <c r="AO37" s="20">
        <f t="shared" si="99"/>
        <v>252000.99582875692</v>
      </c>
      <c r="AP37" s="20">
        <f t="shared" si="99"/>
        <v>329444.18307688407</v>
      </c>
      <c r="AQ37" s="20">
        <f t="shared" si="99"/>
        <v>287157.6147278297</v>
      </c>
      <c r="AR37" s="20">
        <f t="shared" ref="AR37:AS37" si="100">AR31-AR32+AR33+AR36</f>
        <v>284066.17781379214</v>
      </c>
      <c r="AS37" s="20">
        <f t="shared" si="100"/>
        <v>345256.48273263586</v>
      </c>
      <c r="AT37" s="20">
        <f t="shared" ref="AT37:AV37" si="101">AT31-AT32+AT33+AT36</f>
        <v>328142.01446432172</v>
      </c>
      <c r="AU37" s="20">
        <f t="shared" si="101"/>
        <v>343762.77798088914</v>
      </c>
      <c r="AV37" s="20">
        <f t="shared" si="101"/>
        <v>315579.74147271842</v>
      </c>
      <c r="AW37" s="20">
        <f t="shared" ref="AW37:AX37" si="102">AW31-AW32+AW33+AW36</f>
        <v>318941.09966397641</v>
      </c>
      <c r="AX37" s="20">
        <f t="shared" si="102"/>
        <v>305040.55160634947</v>
      </c>
      <c r="AY37" s="20">
        <f t="shared" ref="AY37" si="103">AY31-AY32+AY33+AY36</f>
        <v>308081.29489021673</v>
      </c>
      <c r="AZ37" s="19"/>
      <c r="BA37" s="20">
        <f t="shared" ref="BA37:BH37" si="104">BA31-BA32+BA33+BA36</f>
        <v>52828.447385544947</v>
      </c>
      <c r="BB37" s="20">
        <f t="shared" si="104"/>
        <v>57460.440901203663</v>
      </c>
      <c r="BC37" s="20">
        <f t="shared" si="104"/>
        <v>57762.971936390975</v>
      </c>
      <c r="BD37" s="20">
        <f t="shared" si="104"/>
        <v>73798.500455484507</v>
      </c>
      <c r="BE37" s="20">
        <f t="shared" si="104"/>
        <v>82761.287368827441</v>
      </c>
      <c r="BF37" s="20">
        <f t="shared" si="104"/>
        <v>74920.190542700817</v>
      </c>
      <c r="BG37" s="20">
        <f t="shared" si="104"/>
        <v>76253.281659515153</v>
      </c>
      <c r="BH37" s="20">
        <f t="shared" si="104"/>
        <v>72842.855093735809</v>
      </c>
      <c r="BI37" s="20">
        <f t="shared" ref="BI37:BJ37" si="105">BI31-BI32+BI33+BI36</f>
        <v>84760.74471775828</v>
      </c>
      <c r="BJ37" s="20">
        <f t="shared" si="105"/>
        <v>95482.436780825039</v>
      </c>
      <c r="BK37" s="20">
        <f t="shared" ref="BK37:BM37" si="106">BK31-BK32+BK33+BK36</f>
        <v>101843.36797513423</v>
      </c>
      <c r="BL37" s="20">
        <f t="shared" si="106"/>
        <v>113348.93812942319</v>
      </c>
      <c r="BM37" s="20">
        <f t="shared" si="106"/>
        <v>85505.518964424642</v>
      </c>
      <c r="BN37" s="20">
        <f t="shared" ref="BN37:BO37" si="107">BN31-BN32+BN33+BN36</f>
        <v>75007.825874313727</v>
      </c>
      <c r="BO37" s="20">
        <f t="shared" si="107"/>
        <v>84761.99624303155</v>
      </c>
      <c r="BP37" s="20">
        <f t="shared" ref="BP37" si="108">BP31-BP32+BP33+BP36</f>
        <v>93433.512621332513</v>
      </c>
    </row>
    <row r="38" spans="1:68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9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9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</row>
    <row r="39" spans="1:68" x14ac:dyDescent="0.35">
      <c r="A39" s="21"/>
    </row>
    <row r="40" spans="1:68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68" x14ac:dyDescent="0.35">
      <c r="A41" s="21" t="s">
        <v>58</v>
      </c>
      <c r="B41" s="17">
        <f>B33</f>
        <v>57738.421334835853</v>
      </c>
      <c r="C41" s="17">
        <f t="shared" ref="C41:I41" si="109">C33</f>
        <v>56846.563515455731</v>
      </c>
      <c r="D41" s="17">
        <f t="shared" si="109"/>
        <v>52658.567575404304</v>
      </c>
      <c r="E41" s="17">
        <f t="shared" si="109"/>
        <v>51563.527056089137</v>
      </c>
      <c r="F41" s="17">
        <f t="shared" si="109"/>
        <v>55183.303319040628</v>
      </c>
      <c r="G41" s="17">
        <f t="shared" si="109"/>
        <v>52904.065864856821</v>
      </c>
      <c r="H41" s="17">
        <f t="shared" si="109"/>
        <v>55113.405826169757</v>
      </c>
      <c r="I41" s="17">
        <f t="shared" si="109"/>
        <v>50254.201615637598</v>
      </c>
      <c r="J41" s="17">
        <f t="shared" ref="J41:O41" si="110">J33</f>
        <v>59523.798300099086</v>
      </c>
      <c r="K41" s="17">
        <f t="shared" si="110"/>
        <v>58022.828816440517</v>
      </c>
      <c r="L41" s="17">
        <f t="shared" si="110"/>
        <v>55974.049501831512</v>
      </c>
      <c r="M41" s="17">
        <f t="shared" si="110"/>
        <v>55162.392115016199</v>
      </c>
      <c r="N41" s="17">
        <f t="shared" si="110"/>
        <v>49033.508551562452</v>
      </c>
      <c r="O41" s="17">
        <f t="shared" si="110"/>
        <v>50564.157365709252</v>
      </c>
      <c r="P41" s="17">
        <f t="shared" ref="P41:Q41" si="111">P33</f>
        <v>53253.576835411754</v>
      </c>
      <c r="Q41" s="17">
        <f t="shared" si="111"/>
        <v>55765.398543342613</v>
      </c>
      <c r="S41" s="17">
        <f>S33</f>
        <v>9381.9469553957024</v>
      </c>
      <c r="T41" s="17">
        <f t="shared" ref="T41:Z41" si="112">T33</f>
        <v>9356.1448267578362</v>
      </c>
      <c r="U41" s="17">
        <f t="shared" si="112"/>
        <v>8699.7291685710279</v>
      </c>
      <c r="V41" s="17">
        <f t="shared" si="112"/>
        <v>8329.6376392315833</v>
      </c>
      <c r="W41" s="17">
        <f t="shared" si="112"/>
        <v>8687.1590197518326</v>
      </c>
      <c r="X41" s="17">
        <f t="shared" si="112"/>
        <v>8001.6922341878208</v>
      </c>
      <c r="Y41" s="17">
        <f t="shared" si="112"/>
        <v>8192.3573197606074</v>
      </c>
      <c r="Z41" s="17">
        <f t="shared" si="112"/>
        <v>7164.3887297268157</v>
      </c>
      <c r="AA41" s="17">
        <f t="shared" ref="AA41:AB41" si="113">AA33</f>
        <v>8068.4247827716335</v>
      </c>
      <c r="AB41" s="17">
        <f t="shared" si="113"/>
        <v>7021.5219453879381</v>
      </c>
      <c r="AC41" s="17">
        <f t="shared" ref="AC41" si="114">AC33</f>
        <v>6859.0639664718547</v>
      </c>
      <c r="AD41" s="17">
        <f>AD33</f>
        <v>6742.4749268559945</v>
      </c>
      <c r="AE41" s="17">
        <f>AE33</f>
        <v>6073.905753562417</v>
      </c>
      <c r="AF41" s="17">
        <f>AF33</f>
        <v>5838.5292021386958</v>
      </c>
      <c r="AG41" s="17">
        <f>AG33</f>
        <v>5869.5630378266505</v>
      </c>
      <c r="AH41" s="17">
        <f>AH33</f>
        <v>5957.41385887875</v>
      </c>
      <c r="AJ41" s="17">
        <f>AJ33</f>
        <v>43111.815203263708</v>
      </c>
      <c r="AK41" s="17">
        <f t="shared" ref="AK41:AQ41" si="115">AK33</f>
        <v>46434.871412535897</v>
      </c>
      <c r="AL41" s="17">
        <f t="shared" si="115"/>
        <v>48253.552339565853</v>
      </c>
      <c r="AM41" s="17">
        <f t="shared" si="115"/>
        <v>53874.128841627353</v>
      </c>
      <c r="AN41" s="17">
        <f t="shared" si="115"/>
        <v>67982.73057525621</v>
      </c>
      <c r="AO41" s="17">
        <f t="shared" si="115"/>
        <v>67117.967499022954</v>
      </c>
      <c r="AP41" s="17">
        <f t="shared" si="115"/>
        <v>77440.911172065506</v>
      </c>
      <c r="AQ41" s="17">
        <f t="shared" si="115"/>
        <v>75108.98071266328</v>
      </c>
      <c r="AR41" s="17">
        <f t="shared" ref="AR41:AS41" si="116">AR33</f>
        <v>94239.012067353455</v>
      </c>
      <c r="AS41" s="17">
        <f t="shared" si="116"/>
        <v>89926.930472936772</v>
      </c>
      <c r="AT41" s="17">
        <f t="shared" ref="AT41" si="117">AT33</f>
        <v>93130.79087395969</v>
      </c>
      <c r="AU41" s="17">
        <f>AU33</f>
        <v>94923.171715467339</v>
      </c>
      <c r="AV41" s="17">
        <f>AV33</f>
        <v>86629.49389257883</v>
      </c>
      <c r="AW41" s="17">
        <f>AW33</f>
        <v>85409.297174547013</v>
      </c>
      <c r="AX41" s="17">
        <f>AX33</f>
        <v>88829.804113398888</v>
      </c>
      <c r="AY41" s="17">
        <f>AY33</f>
        <v>92450.880318361626</v>
      </c>
      <c r="BA41" s="17">
        <f>BA33</f>
        <v>10497.816506504727</v>
      </c>
      <c r="BB41" s="17">
        <f t="shared" ref="BB41:BH41" si="118">BB33</f>
        <v>10452.420245250525</v>
      </c>
      <c r="BC41" s="17">
        <f t="shared" si="118"/>
        <v>10098.150916458799</v>
      </c>
      <c r="BD41" s="17">
        <f t="shared" si="118"/>
        <v>10372.706463051913</v>
      </c>
      <c r="BE41" s="17">
        <f t="shared" si="118"/>
        <v>11386.807085951337</v>
      </c>
      <c r="BF41" s="17">
        <f t="shared" si="118"/>
        <v>9746.2744019324091</v>
      </c>
      <c r="BG41" s="17">
        <f t="shared" si="118"/>
        <v>11363.325682004132</v>
      </c>
      <c r="BH41" s="17">
        <f t="shared" si="118"/>
        <v>10522.428941972323</v>
      </c>
      <c r="BI41" s="17">
        <f t="shared" ref="BI41:BJ41" si="119">BI33</f>
        <v>13806.764849775815</v>
      </c>
      <c r="BJ41" s="17">
        <f t="shared" si="119"/>
        <v>13257.321765234776</v>
      </c>
      <c r="BK41" s="17">
        <f t="shared" ref="BK41" si="120">BK33</f>
        <v>13570.582997736963</v>
      </c>
      <c r="BL41" s="17">
        <f>BL33</f>
        <v>13538.668212661276</v>
      </c>
      <c r="BM41" s="17">
        <f>BM33</f>
        <v>11819.785792296463</v>
      </c>
      <c r="BN41" s="17">
        <f>BN33</f>
        <v>12635.861417604547</v>
      </c>
      <c r="BO41" s="17">
        <f>BO33</f>
        <v>13498.915013362695</v>
      </c>
      <c r="BP41" s="17">
        <f>BP33</f>
        <v>14368.272279416997</v>
      </c>
    </row>
    <row r="42" spans="1:68" x14ac:dyDescent="0.35">
      <c r="A42" s="21" t="s">
        <v>59</v>
      </c>
      <c r="B42" s="1">
        <f>B17</f>
        <v>-49190.120276901398</v>
      </c>
      <c r="C42" s="1">
        <f t="shared" ref="C42:I42" si="121">C17</f>
        <v>-50989</v>
      </c>
      <c r="D42" s="1">
        <f t="shared" si="121"/>
        <v>-50341</v>
      </c>
      <c r="E42" s="1">
        <f t="shared" si="121"/>
        <v>-53440.138402985103</v>
      </c>
      <c r="F42" s="1">
        <f t="shared" si="121"/>
        <v>-56997.468507117999</v>
      </c>
      <c r="G42" s="1">
        <f t="shared" si="121"/>
        <v>-60114.112003796603</v>
      </c>
      <c r="H42" s="1">
        <f t="shared" si="121"/>
        <v>-63000.535840553399</v>
      </c>
      <c r="I42" s="1">
        <f t="shared" si="121"/>
        <v>-65621.356185174198</v>
      </c>
      <c r="J42" s="1">
        <f t="shared" ref="J42:O42" si="122">J17</f>
        <v>-68768.801916100885</v>
      </c>
      <c r="K42" s="1">
        <f t="shared" si="122"/>
        <v>-75900.976884115953</v>
      </c>
      <c r="L42" s="1">
        <f t="shared" si="122"/>
        <v>-77599.618949664611</v>
      </c>
      <c r="M42" s="1">
        <f t="shared" si="122"/>
        <v>-80049.121071362504</v>
      </c>
      <c r="N42" s="1">
        <f t="shared" si="122"/>
        <v>-82153.309909747157</v>
      </c>
      <c r="O42" s="1">
        <f t="shared" si="122"/>
        <v>-83846.46601180156</v>
      </c>
      <c r="P42" s="1">
        <f t="shared" ref="P42:Q42" si="123">P17</f>
        <v>-86166.072</v>
      </c>
      <c r="Q42" s="1">
        <f t="shared" si="123"/>
        <v>-88153.254000000001</v>
      </c>
      <c r="S42" s="1">
        <f t="shared" ref="S42:Z42" si="124">S17</f>
        <v>-5304.3458090753402</v>
      </c>
      <c r="T42" s="1">
        <f t="shared" si="124"/>
        <v>-5522</v>
      </c>
      <c r="U42" s="1">
        <f t="shared" si="124"/>
        <v>-5661</v>
      </c>
      <c r="V42" s="1">
        <f t="shared" si="124"/>
        <v>-5905.3449137521702</v>
      </c>
      <c r="W42" s="1">
        <f t="shared" si="124"/>
        <v>-6275.8992245456702</v>
      </c>
      <c r="X42" s="1">
        <f t="shared" si="124"/>
        <v>-6457.1526317527696</v>
      </c>
      <c r="Y42" s="1">
        <f t="shared" si="124"/>
        <v>-6672.3910528111901</v>
      </c>
      <c r="Z42" s="1">
        <f t="shared" si="124"/>
        <v>-6778.1222070153299</v>
      </c>
      <c r="AA42" s="1">
        <f t="shared" ref="AA42:AB42" si="125">AA17</f>
        <v>-6947.7448848685672</v>
      </c>
      <c r="AB42" s="1">
        <f t="shared" si="125"/>
        <v>-7185.6919461333155</v>
      </c>
      <c r="AC42" s="1">
        <f t="shared" ref="AC42:AE42" si="126">AC17</f>
        <v>-7338.191979550922</v>
      </c>
      <c r="AD42" s="1">
        <f t="shared" si="126"/>
        <v>-7462.1014126015016</v>
      </c>
      <c r="AE42" s="1">
        <f t="shared" si="126"/>
        <v>-7695.9895168883349</v>
      </c>
      <c r="AF42" s="1">
        <f t="shared" ref="AF42:AG42" si="127">AF17</f>
        <v>-7672.1745554556028</v>
      </c>
      <c r="AG42" s="1">
        <f t="shared" si="127"/>
        <v>-7809.0590000000002</v>
      </c>
      <c r="AH42" s="1">
        <f t="shared" ref="AH42" si="128">AH17</f>
        <v>-7952.7879999999996</v>
      </c>
      <c r="AJ42" s="1">
        <f t="shared" ref="AJ42:AQ42" si="129">AJ17</f>
        <v>-37197.275861675203</v>
      </c>
      <c r="AK42" s="1">
        <f t="shared" si="129"/>
        <v>-40917</v>
      </c>
      <c r="AL42" s="1">
        <f t="shared" si="129"/>
        <v>-44670</v>
      </c>
      <c r="AM42" s="1">
        <f t="shared" si="129"/>
        <v>-52018.416333024303</v>
      </c>
      <c r="AN42" s="1">
        <f t="shared" si="129"/>
        <v>-61831.519026759401</v>
      </c>
      <c r="AO42" s="1">
        <f t="shared" si="129"/>
        <v>-67076.571377513101</v>
      </c>
      <c r="AP42" s="1">
        <f t="shared" si="129"/>
        <v>-75652.334217696407</v>
      </c>
      <c r="AQ42" s="1">
        <f t="shared" si="129"/>
        <v>-82802.461925167794</v>
      </c>
      <c r="AR42" s="1">
        <f t="shared" ref="AR42:AS42" si="130">AR17</f>
        <v>-90049.550206048341</v>
      </c>
      <c r="AS42" s="1">
        <f t="shared" si="130"/>
        <v>-101525.71082106348</v>
      </c>
      <c r="AT42" s="1">
        <f t="shared" ref="AT42:AV42" si="131">AT17</f>
        <v>-107277.26162935502</v>
      </c>
      <c r="AU42" s="1">
        <f t="shared" si="131"/>
        <v>-111915.65144078743</v>
      </c>
      <c r="AV42" s="1">
        <f t="shared" si="131"/>
        <v>-116805.09375379943</v>
      </c>
      <c r="AW42" s="1">
        <f t="shared" ref="AW42:AX42" si="132">AW17</f>
        <v>-119018.76638757283</v>
      </c>
      <c r="AX42" s="1">
        <f t="shared" si="132"/>
        <v>-123536.92200000001</v>
      </c>
      <c r="AY42" s="1">
        <f t="shared" ref="AY42" si="133">AY17</f>
        <v>-128353.208</v>
      </c>
      <c r="BA42" s="1">
        <f t="shared" ref="BA42:BH42" si="134">BA17</f>
        <v>-30028.950909985218</v>
      </c>
      <c r="BB42" s="1">
        <f t="shared" si="134"/>
        <v>-33409</v>
      </c>
      <c r="BC42" s="1">
        <f t="shared" si="134"/>
        <v>-37742</v>
      </c>
      <c r="BD42" s="1">
        <f t="shared" si="134"/>
        <v>-43983.374080815098</v>
      </c>
      <c r="BE42" s="1">
        <f t="shared" si="134"/>
        <v>-53851.141952588303</v>
      </c>
      <c r="BF42" s="1">
        <f t="shared" si="134"/>
        <v>-48067.110041604297</v>
      </c>
      <c r="BG42" s="1">
        <f t="shared" si="134"/>
        <v>-39013.024663866498</v>
      </c>
      <c r="BH42" s="1">
        <f t="shared" si="134"/>
        <v>-44213.621227307303</v>
      </c>
      <c r="BI42" s="1">
        <f t="shared" ref="BI42:BJ42" si="135">BI17</f>
        <v>-56544.16035218694</v>
      </c>
      <c r="BJ42" s="1">
        <f t="shared" si="135"/>
        <v>-59550.850432582141</v>
      </c>
      <c r="BK42" s="1">
        <f t="shared" ref="BK42:BM42" si="136">BK17</f>
        <v>-69659.989830327322</v>
      </c>
      <c r="BL42" s="1">
        <f t="shared" si="136"/>
        <v>-80281.129020660956</v>
      </c>
      <c r="BM42" s="1">
        <f t="shared" si="136"/>
        <v>-58384.573759663581</v>
      </c>
      <c r="BN42" s="1">
        <f t="shared" ref="BN42:BO42" si="137">BN17</f>
        <v>-45430.356194377986</v>
      </c>
      <c r="BO42" s="1">
        <f t="shared" si="137"/>
        <v>-57180.014000000003</v>
      </c>
      <c r="BP42" s="1">
        <f t="shared" ref="BP42" si="138">BP17</f>
        <v>-65501.036</v>
      </c>
    </row>
    <row r="43" spans="1:68" x14ac:dyDescent="0.35">
      <c r="A43" s="21" t="s">
        <v>60</v>
      </c>
      <c r="B43" s="1">
        <f t="shared" ref="B43:I43" si="139">B28</f>
        <v>52144.21785123436</v>
      </c>
      <c r="C43" s="1">
        <f t="shared" si="139"/>
        <v>50149.084801826044</v>
      </c>
      <c r="D43" s="1">
        <f t="shared" si="139"/>
        <v>53316.379066625457</v>
      </c>
      <c r="E43" s="1">
        <f t="shared" si="139"/>
        <v>67558.761999402908</v>
      </c>
      <c r="F43" s="1">
        <f t="shared" si="139"/>
        <v>69082.041668363396</v>
      </c>
      <c r="G43" s="1">
        <f t="shared" si="139"/>
        <v>80543.488296904936</v>
      </c>
      <c r="H43" s="1">
        <f t="shared" si="139"/>
        <v>83113.181134600178</v>
      </c>
      <c r="I43" s="1">
        <f t="shared" si="139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:N43" si="140">M28</f>
        <v>50577.636851307594</v>
      </c>
      <c r="N43" s="1">
        <f t="shared" si="140"/>
        <v>45514.898734428833</v>
      </c>
      <c r="O43" s="1">
        <f t="shared" ref="O43:P43" si="141">O28</f>
        <v>43987.40730995583</v>
      </c>
      <c r="P43" s="1">
        <f t="shared" si="141"/>
        <v>44795.086004246979</v>
      </c>
      <c r="Q43" s="1">
        <f t="shared" ref="Q43" si="142">Q28</f>
        <v>31527.196167996713</v>
      </c>
      <c r="S43" s="1">
        <f t="shared" ref="S43:Z43" si="143">S28</f>
        <v>8472.9418401281473</v>
      </c>
      <c r="T43" s="1">
        <f t="shared" si="143"/>
        <v>8253.8340282904828</v>
      </c>
      <c r="U43" s="1">
        <f t="shared" si="143"/>
        <v>8808.4062952209915</v>
      </c>
      <c r="V43" s="1">
        <f t="shared" si="143"/>
        <v>10913.528203724009</v>
      </c>
      <c r="W43" s="1">
        <f t="shared" si="143"/>
        <v>10875.14964286535</v>
      </c>
      <c r="X43" s="1">
        <f t="shared" si="143"/>
        <v>12182.129941885252</v>
      </c>
      <c r="Y43" s="1">
        <f t="shared" si="143"/>
        <v>12354.396677719367</v>
      </c>
      <c r="Z43" s="1">
        <f t="shared" si="143"/>
        <v>9844.1614273208361</v>
      </c>
      <c r="AA43" s="1">
        <f t="shared" ref="AA43:AB43" si="144">AA28</f>
        <v>7813.3344161383629</v>
      </c>
      <c r="AB43" s="1">
        <f t="shared" si="144"/>
        <v>7568.6392457326547</v>
      </c>
      <c r="AC43" s="1">
        <f t="shared" ref="AC43:AE43" si="145">AC28</f>
        <v>5979.4851597557217</v>
      </c>
      <c r="AD43" s="1">
        <f t="shared" si="145"/>
        <v>6182.0823074265809</v>
      </c>
      <c r="AE43" s="1">
        <f t="shared" si="145"/>
        <v>5638.0465820663549</v>
      </c>
      <c r="AF43" s="1">
        <f t="shared" ref="AF43:AG43" si="146">AF28</f>
        <v>5079.1267072456612</v>
      </c>
      <c r="AG43" s="1">
        <f t="shared" si="146"/>
        <v>4937.2755167115156</v>
      </c>
      <c r="AH43" s="1">
        <f t="shared" ref="AH43" si="147">AH28</f>
        <v>3368.0482931872648</v>
      </c>
      <c r="AJ43" s="1">
        <f t="shared" ref="AJ43:AQ43" si="148">AJ28</f>
        <v>38934.765307911424</v>
      </c>
      <c r="AK43" s="1">
        <f t="shared" si="148"/>
        <v>40964.064672018765</v>
      </c>
      <c r="AL43" s="1">
        <f t="shared" si="148"/>
        <v>48856.336324826283</v>
      </c>
      <c r="AM43" s="1">
        <f t="shared" si="148"/>
        <v>70586.122713784775</v>
      </c>
      <c r="AN43" s="1">
        <f t="shared" si="148"/>
        <v>85105.195663567967</v>
      </c>
      <c r="AO43" s="1">
        <f t="shared" si="148"/>
        <v>102183.36041655068</v>
      </c>
      <c r="AP43" s="1">
        <f t="shared" si="148"/>
        <v>116783.93633978895</v>
      </c>
      <c r="AQ43" s="1">
        <f t="shared" si="148"/>
        <v>103202.7935208337</v>
      </c>
      <c r="AR43" s="1">
        <f t="shared" ref="AR43:AS43" si="149">AR28</f>
        <v>91259.56257298011</v>
      </c>
      <c r="AS43" s="1">
        <f t="shared" si="149"/>
        <v>96934.040870271288</v>
      </c>
      <c r="AT43" s="1">
        <f t="shared" ref="AT43:AV43" si="150">AT28</f>
        <v>81188.072405978601</v>
      </c>
      <c r="AU43" s="1">
        <f t="shared" si="150"/>
        <v>87033.747517492156</v>
      </c>
      <c r="AV43" s="1">
        <f t="shared" si="150"/>
        <v>80413.022816616402</v>
      </c>
      <c r="AW43" s="1">
        <f t="shared" ref="AW43:AX43" si="151">AW28</f>
        <v>74300.329296531956</v>
      </c>
      <c r="AX43" s="1">
        <f t="shared" si="151"/>
        <v>74720.590643108284</v>
      </c>
      <c r="AY43" s="1">
        <f t="shared" ref="AY43" si="152">AY28</f>
        <v>52267.483346964058</v>
      </c>
      <c r="BA43" s="1">
        <f t="shared" ref="BA43:BH43" si="153">BA28</f>
        <v>9480.6961850063326</v>
      </c>
      <c r="BB43" s="1">
        <f t="shared" si="153"/>
        <v>9220.9498138066956</v>
      </c>
      <c r="BC43" s="1">
        <f t="shared" si="153"/>
        <v>10224.297145245217</v>
      </c>
      <c r="BD43" s="1">
        <f t="shared" si="153"/>
        <v>13590.366044291744</v>
      </c>
      <c r="BE43" s="1">
        <f t="shared" si="153"/>
        <v>14254.744356883877</v>
      </c>
      <c r="BF43" s="1">
        <f t="shared" si="153"/>
        <v>14838.158946719575</v>
      </c>
      <c r="BG43" s="1">
        <f t="shared" si="153"/>
        <v>17136.341540544196</v>
      </c>
      <c r="BH43" s="1">
        <f t="shared" si="153"/>
        <v>14458.24522090639</v>
      </c>
      <c r="BI43" s="1">
        <f t="shared" ref="BI43:BJ43" si="154">BI28</f>
        <v>13370.251800156877</v>
      </c>
      <c r="BJ43" s="1">
        <f t="shared" si="154"/>
        <v>14290.332863172143</v>
      </c>
      <c r="BK43" s="1">
        <f t="shared" ref="BK43:BM43" si="155">BK28</f>
        <v>11830.345954032657</v>
      </c>
      <c r="BL43" s="1">
        <f t="shared" si="155"/>
        <v>12413.41823760252</v>
      </c>
      <c r="BM43" s="1">
        <f t="shared" si="155"/>
        <v>10971.606342085255</v>
      </c>
      <c r="BN43" s="1">
        <f t="shared" ref="BN43:BO43" si="156">BN28</f>
        <v>10992.3473829164</v>
      </c>
      <c r="BO43" s="1">
        <f t="shared" si="156"/>
        <v>11354.825251578379</v>
      </c>
      <c r="BP43" s="1">
        <f t="shared" ref="BP43" si="157">BP28</f>
        <v>8123.1615048225649</v>
      </c>
    </row>
    <row r="44" spans="1:68" x14ac:dyDescent="0.35">
      <c r="A44" s="21" t="s">
        <v>67</v>
      </c>
      <c r="B44" s="1">
        <f>B41-B42+B43</f>
        <v>159072.75946297162</v>
      </c>
      <c r="C44" s="1">
        <f t="shared" ref="C44:I44" si="158">C41-C42+C43</f>
        <v>157984.64831728177</v>
      </c>
      <c r="D44" s="1">
        <f t="shared" si="158"/>
        <v>156315.94664202977</v>
      </c>
      <c r="E44" s="1">
        <f t="shared" si="158"/>
        <v>172562.42745847715</v>
      </c>
      <c r="F44" s="1">
        <f t="shared" si="158"/>
        <v>181262.81349452201</v>
      </c>
      <c r="G44" s="1">
        <f t="shared" si="158"/>
        <v>193561.66616555836</v>
      </c>
      <c r="H44" s="1">
        <f t="shared" si="158"/>
        <v>201227.12280132333</v>
      </c>
      <c r="I44" s="1">
        <f t="shared" si="158"/>
        <v>184926.87421707332</v>
      </c>
      <c r="J44" s="1">
        <f t="shared" ref="J44:O44" si="159">J41-J42+J43</f>
        <v>185934.50112733175</v>
      </c>
      <c r="K44" s="1">
        <f t="shared" si="159"/>
        <v>196467.77590305594</v>
      </c>
      <c r="L44" s="1">
        <f t="shared" si="159"/>
        <v>182369.83072140327</v>
      </c>
      <c r="M44" s="1">
        <f t="shared" si="159"/>
        <v>185789.15003768628</v>
      </c>
      <c r="N44" s="1">
        <f t="shared" si="159"/>
        <v>176701.71719573843</v>
      </c>
      <c r="O44" s="1">
        <f t="shared" si="159"/>
        <v>178398.03068746664</v>
      </c>
      <c r="P44" s="1">
        <f t="shared" ref="P44:Q44" si="160">P41-P42+P43</f>
        <v>184214.73483965875</v>
      </c>
      <c r="Q44" s="1">
        <f t="shared" si="160"/>
        <v>175445.84871133932</v>
      </c>
      <c r="S44" s="1">
        <f t="shared" ref="S44:Z44" si="161">S41-S42+S43</f>
        <v>23159.234604599191</v>
      </c>
      <c r="T44" s="1">
        <f t="shared" si="161"/>
        <v>23131.978855048321</v>
      </c>
      <c r="U44" s="1">
        <f t="shared" si="161"/>
        <v>23169.135463792019</v>
      </c>
      <c r="V44" s="1">
        <f t="shared" si="161"/>
        <v>25148.510756707765</v>
      </c>
      <c r="W44" s="1">
        <f t="shared" si="161"/>
        <v>25838.207887162855</v>
      </c>
      <c r="X44" s="1">
        <f t="shared" si="161"/>
        <v>26640.974807825842</v>
      </c>
      <c r="Y44" s="1">
        <f t="shared" si="161"/>
        <v>27219.145050291165</v>
      </c>
      <c r="Z44" s="1">
        <f t="shared" si="161"/>
        <v>23786.672364062983</v>
      </c>
      <c r="AA44" s="1">
        <f t="shared" ref="AA44:AB44" si="162">AA41-AA42+AA43</f>
        <v>22829.504083778564</v>
      </c>
      <c r="AB44" s="1">
        <f t="shared" si="162"/>
        <v>21775.853137253907</v>
      </c>
      <c r="AC44" s="1">
        <f t="shared" ref="AC44:AE44" si="163">AC41-AC42+AC43</f>
        <v>20176.741105778499</v>
      </c>
      <c r="AD44" s="1">
        <f t="shared" si="163"/>
        <v>20386.658646884076</v>
      </c>
      <c r="AE44" s="1">
        <f t="shared" si="163"/>
        <v>19407.941852517106</v>
      </c>
      <c r="AF44" s="1">
        <f t="shared" ref="AF44:AG44" si="164">AF41-AF42+AF43</f>
        <v>18589.830464839961</v>
      </c>
      <c r="AG44" s="1">
        <f t="shared" si="164"/>
        <v>18615.897554538169</v>
      </c>
      <c r="AH44" s="1">
        <f t="shared" ref="AH44" si="165">AH41-AH42+AH43</f>
        <v>17278.250152066015</v>
      </c>
      <c r="AJ44" s="1">
        <f t="shared" ref="AJ44:AQ44" si="166">AJ41-AJ42+AJ43</f>
        <v>119243.85637285034</v>
      </c>
      <c r="AK44" s="1">
        <f t="shared" si="166"/>
        <v>128315.93608455466</v>
      </c>
      <c r="AL44" s="1">
        <f t="shared" si="166"/>
        <v>141779.88866439214</v>
      </c>
      <c r="AM44" s="1">
        <f t="shared" si="166"/>
        <v>176478.66788843644</v>
      </c>
      <c r="AN44" s="1">
        <f t="shared" si="166"/>
        <v>214919.44526558358</v>
      </c>
      <c r="AO44" s="1">
        <f t="shared" si="166"/>
        <v>236377.89929308675</v>
      </c>
      <c r="AP44" s="1">
        <f t="shared" si="166"/>
        <v>269877.18172955088</v>
      </c>
      <c r="AQ44" s="1">
        <f t="shared" si="166"/>
        <v>261114.2361586648</v>
      </c>
      <c r="AR44" s="1">
        <f t="shared" ref="AR44:AS44" si="167">AR41-AR42+AR43</f>
        <v>275548.12484638189</v>
      </c>
      <c r="AS44" s="1">
        <f t="shared" si="167"/>
        <v>288386.68216427154</v>
      </c>
      <c r="AT44" s="1">
        <f t="shared" ref="AT44:AV44" si="168">AT41-AT42+AT43</f>
        <v>281596.12490929331</v>
      </c>
      <c r="AU44" s="1">
        <f t="shared" si="168"/>
        <v>293872.57067374693</v>
      </c>
      <c r="AV44" s="1">
        <f t="shared" si="168"/>
        <v>283847.61046299466</v>
      </c>
      <c r="AW44" s="1">
        <f t="shared" ref="AW44:AX44" si="169">AW41-AW42+AW43</f>
        <v>278728.39285865182</v>
      </c>
      <c r="AX44" s="1">
        <f t="shared" si="169"/>
        <v>287087.31675650721</v>
      </c>
      <c r="AY44" s="1">
        <f t="shared" ref="AY44" si="170">AY41-AY42+AY43</f>
        <v>273071.57166532567</v>
      </c>
      <c r="BA44" s="1">
        <f t="shared" ref="BA44:BH44" si="171">BA41-BA42+BA43</f>
        <v>50007.463601496274</v>
      </c>
      <c r="BB44" s="1">
        <f t="shared" si="171"/>
        <v>53082.370059057226</v>
      </c>
      <c r="BC44" s="1">
        <f t="shared" si="171"/>
        <v>58064.448061704017</v>
      </c>
      <c r="BD44" s="1">
        <f t="shared" si="171"/>
        <v>67946.446588158753</v>
      </c>
      <c r="BE44" s="1">
        <f t="shared" si="171"/>
        <v>79492.693395423514</v>
      </c>
      <c r="BF44" s="1">
        <f t="shared" si="171"/>
        <v>72651.54339025628</v>
      </c>
      <c r="BG44" s="1">
        <f t="shared" si="171"/>
        <v>67512.691886414817</v>
      </c>
      <c r="BH44" s="1">
        <f t="shared" si="171"/>
        <v>69194.295390186016</v>
      </c>
      <c r="BI44" s="1">
        <f t="shared" ref="BI44:BJ44" si="172">BI41-BI42+BI43</f>
        <v>83721.177002119643</v>
      </c>
      <c r="BJ44" s="1">
        <f t="shared" si="172"/>
        <v>87098.50506098906</v>
      </c>
      <c r="BK44" s="1">
        <f t="shared" ref="BK44:BM44" si="173">BK41-BK42+BK43</f>
        <v>95060.918782096938</v>
      </c>
      <c r="BL44" s="1">
        <f t="shared" si="173"/>
        <v>106233.21547092474</v>
      </c>
      <c r="BM44" s="1">
        <f t="shared" si="173"/>
        <v>81175.965894045308</v>
      </c>
      <c r="BN44" s="1">
        <f t="shared" ref="BN44:BO44" si="174">BN41-BN42+BN43</f>
        <v>69058.56499489893</v>
      </c>
      <c r="BO44" s="1">
        <f t="shared" si="174"/>
        <v>82033.754264941075</v>
      </c>
      <c r="BP44" s="1">
        <f t="shared" ref="BP44" si="175">BP41-BP42+BP43</f>
        <v>87992.469784239554</v>
      </c>
    </row>
    <row r="45" spans="1:68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</row>
    <row r="46" spans="1:68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</row>
    <row r="47" spans="1:68" x14ac:dyDescent="0.35">
      <c r="A47" s="21" t="s">
        <v>73</v>
      </c>
      <c r="B47" s="1">
        <f t="shared" ref="B47:I47" si="176">B37-B44</f>
        <v>15515.526509843097</v>
      </c>
      <c r="C47" s="1">
        <f t="shared" si="176"/>
        <v>23810.676416468748</v>
      </c>
      <c r="D47" s="1">
        <f t="shared" si="176"/>
        <v>-1569.7658842221426</v>
      </c>
      <c r="E47" s="1">
        <f t="shared" si="176"/>
        <v>29091.01293827215</v>
      </c>
      <c r="F47" s="1">
        <f t="shared" si="176"/>
        <v>15840.420523473615</v>
      </c>
      <c r="G47" s="1">
        <f t="shared" si="176"/>
        <v>12314.516647843207</v>
      </c>
      <c r="H47" s="1">
        <f t="shared" si="176"/>
        <v>42392.842096204462</v>
      </c>
      <c r="I47" s="1">
        <f t="shared" si="176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:N47" si="177">M37-M44</f>
        <v>28992.532892025018</v>
      </c>
      <c r="N47" s="1">
        <f t="shared" si="177"/>
        <v>17960.831205524126</v>
      </c>
      <c r="O47" s="1">
        <f t="shared" ref="O47:P47" si="178">O37-O44</f>
        <v>23806.795071151981</v>
      </c>
      <c r="P47" s="1">
        <f t="shared" si="178"/>
        <v>10762.985883652756</v>
      </c>
      <c r="Q47" s="1">
        <f t="shared" ref="Q47" si="179">Q37-Q44</f>
        <v>21117.496144509118</v>
      </c>
      <c r="S47" s="1">
        <f t="shared" ref="S47:Z47" si="180">S37-S44</f>
        <v>2521.1261987268517</v>
      </c>
      <c r="T47" s="1">
        <f t="shared" si="180"/>
        <v>3918.6345320941327</v>
      </c>
      <c r="U47" s="1">
        <f t="shared" si="180"/>
        <v>-259.01906287063684</v>
      </c>
      <c r="V47" s="1">
        <f t="shared" si="180"/>
        <v>4699.3991716358069</v>
      </c>
      <c r="W47" s="1">
        <f t="shared" si="180"/>
        <v>2493.6573882063058</v>
      </c>
      <c r="X47" s="1">
        <f t="shared" si="180"/>
        <v>1862.5595333359852</v>
      </c>
      <c r="Y47" s="1">
        <f t="shared" si="180"/>
        <v>6301.5033283859921</v>
      </c>
      <c r="Z47" s="1">
        <f t="shared" si="180"/>
        <v>2484.1887898696514</v>
      </c>
      <c r="AA47" s="1">
        <f t="shared" ref="AA47:AB47" si="181">AA37-AA44</f>
        <v>529.660758269496</v>
      </c>
      <c r="AB47" s="1">
        <f t="shared" si="181"/>
        <v>4440.4112385530352</v>
      </c>
      <c r="AC47" s="1">
        <f t="shared" ref="AC47:AE47" si="182">AC37-AC44</f>
        <v>3428.0953789638952</v>
      </c>
      <c r="AD47" s="1">
        <f t="shared" si="182"/>
        <v>3543.7445439809489</v>
      </c>
      <c r="AE47" s="1">
        <f t="shared" si="182"/>
        <v>2224.8539666150427</v>
      </c>
      <c r="AF47" s="1">
        <f t="shared" ref="AF47:AG47" si="183">AF37-AF44</f>
        <v>2748.9169299697423</v>
      </c>
      <c r="AG47" s="1">
        <f t="shared" si="183"/>
        <v>1186.2868137130499</v>
      </c>
      <c r="AH47" s="1">
        <f t="shared" ref="AH47" si="184">AH37-AH44</f>
        <v>2255.980380878802</v>
      </c>
      <c r="AJ47" s="1">
        <f t="shared" ref="AJ47:AQ47" si="185">AJ37-AJ44</f>
        <v>11585.05023534676</v>
      </c>
      <c r="AK47" s="1">
        <f t="shared" si="185"/>
        <v>19449.802400235887</v>
      </c>
      <c r="AL47" s="1">
        <f t="shared" si="185"/>
        <v>-1438.6320474161766</v>
      </c>
      <c r="AM47" s="1">
        <f t="shared" si="185"/>
        <v>30394.603873104206</v>
      </c>
      <c r="AN47" s="1">
        <f t="shared" si="185"/>
        <v>19514.508481308731</v>
      </c>
      <c r="AO47" s="1">
        <f t="shared" si="185"/>
        <v>15623.096535670164</v>
      </c>
      <c r="AP47" s="1">
        <f t="shared" si="185"/>
        <v>59567.001347333193</v>
      </c>
      <c r="AQ47" s="1">
        <f t="shared" si="185"/>
        <v>26043.378569164895</v>
      </c>
      <c r="AR47" s="1">
        <f t="shared" ref="AR47:AS47" si="186">AR37-AR44</f>
        <v>8518.0529674102436</v>
      </c>
      <c r="AS47" s="1">
        <f t="shared" si="186"/>
        <v>56869.800568364328</v>
      </c>
      <c r="AT47" s="1">
        <f t="shared" ref="AT47:AV47" si="187">AT37-AT44</f>
        <v>46545.889555028407</v>
      </c>
      <c r="AU47" s="1">
        <f t="shared" si="187"/>
        <v>49890.207307142206</v>
      </c>
      <c r="AV47" s="1">
        <f t="shared" si="187"/>
        <v>31732.131009723758</v>
      </c>
      <c r="AW47" s="1">
        <f t="shared" ref="AW47:AX47" si="188">AW37-AW44</f>
        <v>40212.706805324589</v>
      </c>
      <c r="AX47" s="1">
        <f t="shared" si="188"/>
        <v>17953.234849842265</v>
      </c>
      <c r="AY47" s="1">
        <f t="shared" ref="AY47" si="189">AY37-AY44</f>
        <v>35009.723224891059</v>
      </c>
      <c r="BA47" s="1">
        <f t="shared" ref="BA47:BH47" si="190">BA37-BA44</f>
        <v>2820.9837840486725</v>
      </c>
      <c r="BB47" s="1">
        <f t="shared" si="190"/>
        <v>4378.0708421464369</v>
      </c>
      <c r="BC47" s="1">
        <f t="shared" si="190"/>
        <v>-301.47612531304185</v>
      </c>
      <c r="BD47" s="1">
        <f t="shared" si="190"/>
        <v>5852.0538673257543</v>
      </c>
      <c r="BE47" s="1">
        <f t="shared" si="190"/>
        <v>3268.5939734039275</v>
      </c>
      <c r="BF47" s="1">
        <f t="shared" si="190"/>
        <v>2268.6471524445369</v>
      </c>
      <c r="BG47" s="1">
        <f t="shared" si="190"/>
        <v>8740.5897731003352</v>
      </c>
      <c r="BH47" s="1">
        <f t="shared" si="190"/>
        <v>3648.5597035497922</v>
      </c>
      <c r="BI47" s="1">
        <f t="shared" ref="BI47:BJ47" si="191">BI37-BI44</f>
        <v>1039.5677156386373</v>
      </c>
      <c r="BJ47" s="1">
        <f t="shared" si="191"/>
        <v>8383.9317198359786</v>
      </c>
      <c r="BK47" s="1">
        <f t="shared" ref="BK47:BM47" si="192">BK37-BK44</f>
        <v>6782.4491930372897</v>
      </c>
      <c r="BL47" s="1">
        <f t="shared" si="192"/>
        <v>7115.7226584984455</v>
      </c>
      <c r="BM47" s="1">
        <f t="shared" si="192"/>
        <v>4329.5530703793338</v>
      </c>
      <c r="BN47" s="1">
        <f t="shared" ref="BN47:BO47" si="193">BN37-BN44</f>
        <v>5949.2608794147964</v>
      </c>
      <c r="BO47" s="1">
        <f t="shared" si="193"/>
        <v>2728.2419780904747</v>
      </c>
      <c r="BP47" s="1">
        <f t="shared" ref="BP47" si="194">BP37-BP44</f>
        <v>5441.0428370929585</v>
      </c>
    </row>
    <row r="48" spans="1:68" x14ac:dyDescent="0.3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N48" s="1">
        <f>N47*WACC!O12</f>
        <v>5388.2493616556112</v>
      </c>
      <c r="O48" s="1">
        <f>O47*WACC!P12</f>
        <v>7142.0385213434383</v>
      </c>
      <c r="P48" s="1">
        <f>P47*WACC!Q12</f>
        <v>3228.8957650948523</v>
      </c>
      <c r="Q48" s="1">
        <f>Q47*WACC!R12</f>
        <v>6335.2488433508233</v>
      </c>
      <c r="S48" s="1">
        <f>S47*WACC!C12</f>
        <v>756.33785961782723</v>
      </c>
      <c r="T48" s="1">
        <f>T47*WACC!D12</f>
        <v>1175.5903596278849</v>
      </c>
      <c r="U48" s="1">
        <f>U47*WACC!E12</f>
        <v>-77.705718861167597</v>
      </c>
      <c r="V48" s="1">
        <f>V47*WACC!F12</f>
        <v>1409.8197514903165</v>
      </c>
      <c r="W48" s="1">
        <f>W47*WACC!G12</f>
        <v>748.09721646166588</v>
      </c>
      <c r="X48" s="1">
        <f>X47*WACC!H12</f>
        <v>558.76786000062691</v>
      </c>
      <c r="Y48" s="1">
        <f>Y47*WACC!I12</f>
        <v>1890.450998515227</v>
      </c>
      <c r="Z48" s="1">
        <f>Z47*WACC!J12</f>
        <v>745.25663696067045</v>
      </c>
      <c r="AA48" s="1">
        <f>AA47*WACC!K12</f>
        <v>158.89822748080084</v>
      </c>
      <c r="AB48" s="1">
        <f>AB47*WACC!L12</f>
        <v>1332.1233715655085</v>
      </c>
      <c r="AC48" s="1">
        <f>AC47*WACC!M12</f>
        <v>1028.4286136888581</v>
      </c>
      <c r="AD48" s="1">
        <f>AD47*WACC!N12</f>
        <v>1063.1233631939638</v>
      </c>
      <c r="AE48" s="1">
        <f>AE47*WACC!O12</f>
        <v>667.45618998431132</v>
      </c>
      <c r="AF48" s="1">
        <f>AF47*WACC!P12</f>
        <v>824.6750789906738</v>
      </c>
      <c r="AG48" s="1">
        <f>AG47*WACC!Q12</f>
        <v>355.88604411380754</v>
      </c>
      <c r="AH48" s="1">
        <f>AH47*WACC!R12</f>
        <v>676.79411426343631</v>
      </c>
      <c r="AJ48" s="1">
        <f>AJ47*WACC!C12</f>
        <v>3475.515070602979</v>
      </c>
      <c r="AK48" s="1">
        <f>AK47*WACC!D12</f>
        <v>5834.9407200690048</v>
      </c>
      <c r="AL48" s="1">
        <f>AL47*WACC!E12</f>
        <v>-431.58961422472271</v>
      </c>
      <c r="AM48" s="1">
        <f>AM47*WACC!F12</f>
        <v>9118.3811619285098</v>
      </c>
      <c r="AN48" s="1">
        <f>AN47*WACC!G12</f>
        <v>5854.352544390852</v>
      </c>
      <c r="AO48" s="1">
        <f>AO47*WACC!H12</f>
        <v>4686.9289606996344</v>
      </c>
      <c r="AP48" s="1">
        <f>AP47*WACC!I12</f>
        <v>17870.100404194563</v>
      </c>
      <c r="AQ48" s="1">
        <f>AQ47*WACC!J12</f>
        <v>7813.0135707471109</v>
      </c>
      <c r="AR48" s="1">
        <f>AR47*WACC!K12</f>
        <v>2555.4158902223016</v>
      </c>
      <c r="AS48" s="1">
        <f>AS47*WACC!L12</f>
        <v>17060.940170504149</v>
      </c>
      <c r="AT48" s="1">
        <f>AT47*WACC!M12</f>
        <v>13963.766866504307</v>
      </c>
      <c r="AU48" s="1">
        <f>AU47*WACC!N12</f>
        <v>14967.062192138144</v>
      </c>
      <c r="AV48" s="1">
        <f>AV47*WACC!O12</f>
        <v>9519.6393029142546</v>
      </c>
      <c r="AW48" s="1">
        <f>AW47*WACC!P12</f>
        <v>12063.812041593736</v>
      </c>
      <c r="AX48" s="1">
        <f>AX47*WACC!Q12</f>
        <v>5385.9704549510543</v>
      </c>
      <c r="AY48" s="1">
        <f>AY47*WACC!R12</f>
        <v>10502.916967464147</v>
      </c>
      <c r="BA48" s="1">
        <f>BA47*WACC!C12</f>
        <v>846.29513521434637</v>
      </c>
      <c r="BB48" s="1">
        <f>BB47*WACC!D12</f>
        <v>1313.4212526435347</v>
      </c>
      <c r="BC48" s="1">
        <f>BC47*WACC!E12</f>
        <v>-90.442837593885258</v>
      </c>
      <c r="BD48" s="1">
        <f>BD47*WACC!F12</f>
        <v>1755.6161601971965</v>
      </c>
      <c r="BE48" s="1">
        <f>BE47*WACC!G12</f>
        <v>980.57819202088228</v>
      </c>
      <c r="BF48" s="1">
        <f>BF47*WACC!H12</f>
        <v>680.59414573315564</v>
      </c>
      <c r="BG48" s="1">
        <f>BG47*WACC!I12</f>
        <v>2622.1769319293089</v>
      </c>
      <c r="BH48" s="1">
        <f>BH47*WACC!J12</f>
        <v>1094.5679110646072</v>
      </c>
      <c r="BI48" s="1">
        <f>BI47*WACC!K12</f>
        <v>311.87031469149707</v>
      </c>
      <c r="BJ48" s="1">
        <f>BJ47*WACC!L12</f>
        <v>2515.1795159500343</v>
      </c>
      <c r="BK48" s="1">
        <f>BK47*WACC!M12</f>
        <v>2034.7347579105729</v>
      </c>
      <c r="BL48" s="1">
        <f>BL47*WACC!N12</f>
        <v>2134.7167975488892</v>
      </c>
      <c r="BM48" s="1">
        <f>BM47*WACC!O12</f>
        <v>1298.8659211134081</v>
      </c>
      <c r="BN48" s="1">
        <f>BN47*WACC!P12</f>
        <v>1784.7782638239003</v>
      </c>
      <c r="BO48" s="1">
        <f>BO47*WACC!Q12</f>
        <v>818.4725934268954</v>
      </c>
      <c r="BP48" s="1">
        <f>BP47*WACC!R12</f>
        <v>1632.3128511273949</v>
      </c>
    </row>
    <row r="49" spans="1:68" x14ac:dyDescent="0.3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N49" s="1">
        <f>N48*WACC!O13</f>
        <v>2155.2997446622444</v>
      </c>
      <c r="O49" s="1">
        <f>O48*WACC!P13</f>
        <v>2856.8154085373753</v>
      </c>
      <c r="P49" s="1">
        <f>P48*WACC!Q13</f>
        <v>1888.9040225804886</v>
      </c>
      <c r="Q49" s="1">
        <f>Q48*WACC!R13</f>
        <v>3706.1205733602314</v>
      </c>
      <c r="S49" s="1">
        <f>S48*WACC!C13</f>
        <v>302.53514384713088</v>
      </c>
      <c r="T49" s="1">
        <f>T48*WACC!D13</f>
        <v>470.236143851154</v>
      </c>
      <c r="U49" s="1">
        <f>U48*WACC!E13</f>
        <v>-31.082287544467039</v>
      </c>
      <c r="V49" s="1">
        <f>V48*WACC!F13</f>
        <v>563.92790059612662</v>
      </c>
      <c r="W49" s="1">
        <f>W48*WACC!G13</f>
        <v>299.23888658466637</v>
      </c>
      <c r="X49" s="1">
        <f>X48*WACC!H13</f>
        <v>223.50714400025078</v>
      </c>
      <c r="Y49" s="1">
        <f>Y48*WACC!I13</f>
        <v>756.18039940609083</v>
      </c>
      <c r="Z49" s="1">
        <f>Z48*WACC!J13</f>
        <v>298.10265478426817</v>
      </c>
      <c r="AA49" s="1">
        <f>AA48*WACC!K13</f>
        <v>63.559290992320342</v>
      </c>
      <c r="AB49" s="1">
        <f>AB48*WACC!L13</f>
        <v>532.84934862620344</v>
      </c>
      <c r="AC49" s="1">
        <f>AC48*WACC!M13</f>
        <v>411.37144547554328</v>
      </c>
      <c r="AD49" s="1">
        <f>AD48*WACC!N13</f>
        <v>425.24934527758552</v>
      </c>
      <c r="AE49" s="1">
        <f>AE48*WACC!O13</f>
        <v>266.98247599372456</v>
      </c>
      <c r="AF49" s="1">
        <f>AF48*WACC!P13</f>
        <v>329.87003159626954</v>
      </c>
      <c r="AG49" s="1">
        <f>AG48*WACC!Q13</f>
        <v>208.19333580657741</v>
      </c>
      <c r="AH49" s="1">
        <f>AH48*WACC!R13</f>
        <v>395.92455684411021</v>
      </c>
      <c r="AJ49" s="1">
        <f>AJ48*WACC!C13</f>
        <v>1390.2060282411917</v>
      </c>
      <c r="AK49" s="1">
        <f>AK48*WACC!D13</f>
        <v>2333.9762880276021</v>
      </c>
      <c r="AL49" s="1">
        <f>AL48*WACC!E13</f>
        <v>-172.63584568988909</v>
      </c>
      <c r="AM49" s="1">
        <f>AM48*WACC!F13</f>
        <v>3647.3524647714039</v>
      </c>
      <c r="AN49" s="1">
        <f>AN48*WACC!G13</f>
        <v>2341.7410177563411</v>
      </c>
      <c r="AO49" s="1">
        <f>AO48*WACC!H13</f>
        <v>1874.7715842798539</v>
      </c>
      <c r="AP49" s="1">
        <f>AP48*WACC!I13</f>
        <v>7148.0401616778254</v>
      </c>
      <c r="AQ49" s="1">
        <f>AQ48*WACC!J13</f>
        <v>3125.2054282988447</v>
      </c>
      <c r="AR49" s="1">
        <f>AR48*WACC!K13</f>
        <v>1022.1663560889207</v>
      </c>
      <c r="AS49" s="1">
        <f>AS48*WACC!L13</f>
        <v>6824.37606820166</v>
      </c>
      <c r="AT49" s="1">
        <f>AT48*WACC!M13</f>
        <v>5585.5067466017235</v>
      </c>
      <c r="AU49" s="1">
        <f>AU48*WACC!N13</f>
        <v>5986.8248768552585</v>
      </c>
      <c r="AV49" s="1">
        <f>AV48*WACC!O13</f>
        <v>3807.8557211657021</v>
      </c>
      <c r="AW49" s="1">
        <f>AW48*WACC!P13</f>
        <v>4825.524816637494</v>
      </c>
      <c r="AX49" s="1">
        <f>AX48*WACC!Q13</f>
        <v>3150.7927161463667</v>
      </c>
      <c r="AY49" s="1">
        <f>AY48*WACC!R13</f>
        <v>6144.2064259665258</v>
      </c>
      <c r="BA49" s="1">
        <f>BA48*WACC!C13</f>
        <v>338.51805408573858</v>
      </c>
      <c r="BB49" s="1">
        <f>BB48*WACC!D13</f>
        <v>525.36850105741394</v>
      </c>
      <c r="BC49" s="1">
        <f>BC48*WACC!E13</f>
        <v>-36.177135037554102</v>
      </c>
      <c r="BD49" s="1">
        <f>BD48*WACC!F13</f>
        <v>702.2464640788786</v>
      </c>
      <c r="BE49" s="1">
        <f>BE48*WACC!G13</f>
        <v>392.23127680835296</v>
      </c>
      <c r="BF49" s="1">
        <f>BF48*WACC!H13</f>
        <v>272.23765829326226</v>
      </c>
      <c r="BG49" s="1">
        <f>BG48*WACC!I13</f>
        <v>1048.8707727717235</v>
      </c>
      <c r="BH49" s="1">
        <f>BH48*WACC!J13</f>
        <v>437.82716442584291</v>
      </c>
      <c r="BI49" s="1">
        <f>BI48*WACC!K13</f>
        <v>124.74812587659883</v>
      </c>
      <c r="BJ49" s="1">
        <f>BJ48*WACC!L13</f>
        <v>1006.0718063800138</v>
      </c>
      <c r="BK49" s="1">
        <f>BK48*WACC!M13</f>
        <v>813.89390316422919</v>
      </c>
      <c r="BL49" s="1">
        <f>BL48*WACC!N13</f>
        <v>853.8867190195557</v>
      </c>
      <c r="BM49" s="1">
        <f>BM48*WACC!O13</f>
        <v>519.54636844536333</v>
      </c>
      <c r="BN49" s="1">
        <f>BN48*WACC!P13</f>
        <v>713.9113055295602</v>
      </c>
      <c r="BO49" s="1">
        <f>BO48*WACC!Q13</f>
        <v>478.80646715473375</v>
      </c>
      <c r="BP49" s="1">
        <f>BP48*WACC!R13</f>
        <v>954.90301790952594</v>
      </c>
    </row>
    <row r="50" spans="1:68" x14ac:dyDescent="0.3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20">
        <f>(N27+N28+N41-N32-N44)*WACC!O12/(1-(1-WACC!O13)*WACC!O12)</f>
        <v>5388.2493616556094</v>
      </c>
      <c r="O50" s="20">
        <f>(O27+O28+O41-O32-O44)*WACC!P12/(1-(1-WACC!P13)*WACC!P12)</f>
        <v>7142.0385213434374</v>
      </c>
      <c r="P50" s="20">
        <f>(P27+P28+P41-P32-P44)*WACC!Q12/(1-(1-WACC!Q13)*WACC!Q12)</f>
        <v>3228.8957650948519</v>
      </c>
      <c r="Q50" s="20">
        <f>(Q27+Q28+Q41-Q32-Q44)*WACC!R12/(1-(1-WACC!R13)*WACC!R12)</f>
        <v>6335.2488433508142</v>
      </c>
      <c r="R50" s="19"/>
      <c r="S50" s="20">
        <f>(S27+S28+S41-S32-S44)*WACC!C12/(1-(1-WACC!C13)*WACC!C12)</f>
        <v>756.33785961782712</v>
      </c>
      <c r="T50" s="20">
        <f>(T27+T28+T41-T32-T44)*WACC!D12/(1-(1-WACC!D13)*WACC!D12)</f>
        <v>1175.5903596278854</v>
      </c>
      <c r="U50" s="20">
        <f>(U27+U28+U41-U32-U44)*WACC!E12/(1-(1-WACC!E13)*WACC!E12)</f>
        <v>-77.705718861167583</v>
      </c>
      <c r="V50" s="20">
        <f>(V27+V28+V41-V32-V44)*WACC!F12/(1-(1-WACC!F13)*WACC!F12)</f>
        <v>1409.8197514903179</v>
      </c>
      <c r="W50" s="20">
        <f>(W27+W28+W41-W32-W44)*WACC!G12/(1-(1-WACC!G13)*WACC!G12)</f>
        <v>748.09721646166611</v>
      </c>
      <c r="X50" s="20">
        <f>(X27+X28+X41-X32-X44)*WACC!H12/(1-(1-WACC!H13)*WACC!H12)</f>
        <v>558.76786000062714</v>
      </c>
      <c r="Y50" s="20">
        <f>(Y27+Y28+Y41-Y32-Y44)*WACC!I12/(1-(1-WACC!I13)*WACC!I12)</f>
        <v>1890.4509985152258</v>
      </c>
      <c r="Z50" s="20">
        <f>(Z27+Z28+Z41-Z32-Z44)*WACC!J12/(1-(1-WACC!J13)*WACC!J12)</f>
        <v>745.25663696067068</v>
      </c>
      <c r="AA50" s="20">
        <f>(AA27+AA28+AA41-AA32-AA44)*WACC!K12/(1-(1-WACC!K13)*WACC!K12)</f>
        <v>158.8982274808028</v>
      </c>
      <c r="AB50" s="20">
        <f>(AB27+AB28+AB41-AB32-AB44)*WACC!L12/(1-(1-WACC!L13)*WACC!L12)</f>
        <v>1332.1233715655096</v>
      </c>
      <c r="AC50" s="20">
        <f>(AC27+AC28+AC41-AC32-AC44)*WACC!M12/(1-(1-WACC!M13)*WACC!M12)</f>
        <v>1028.4286136888577</v>
      </c>
      <c r="AD50" s="20">
        <f>(AD27+AD28+AD41-AD32-AD44)*WACC!N12/(1-(1-WACC!N13)*WACC!N12)</f>
        <v>1063.1233631939633</v>
      </c>
      <c r="AE50" s="20">
        <f>(AE27+AE28+AE41-AE32-AE44)*WACC!O12/(1-(1-WACC!O13)*WACC!O12)</f>
        <v>667.45618998431087</v>
      </c>
      <c r="AF50" s="20">
        <f>(AF27+AF28+AF41-AF32-AF44)*WACC!P12/(1-(1-WACC!P13)*WACC!P12)</f>
        <v>824.67507899067448</v>
      </c>
      <c r="AG50" s="20">
        <f>(AG27+AG28+AG41-AG32-AG44)*WACC!Q12/(1-(1-WACC!Q13)*WACC!Q12)</f>
        <v>355.88604411380646</v>
      </c>
      <c r="AH50" s="20">
        <f>(AH27+AH28+AH41-AH32-AH44)*WACC!R12/(1-(1-WACC!R13)*WACC!R12)</f>
        <v>676.79411426343506</v>
      </c>
      <c r="AI50" s="19"/>
      <c r="AJ50" s="20">
        <f>(AJ27+AJ28+AJ41-AJ32-AJ44)*WACC!C12/(1-(1-WACC!C13)*WACC!C12)</f>
        <v>3475.5150706029808</v>
      </c>
      <c r="AK50" s="20">
        <f>(AK27+AK28+AK41-AK32-AK44)*WACC!D12/(1-(1-WACC!D13)*WACC!D12)</f>
        <v>5834.9407200690084</v>
      </c>
      <c r="AL50" s="20">
        <f>(AL27+AL28+AL41-AL32-AL44)*WACC!E12/(1-(1-WACC!E13)*WACC!E12)</f>
        <v>-431.58961422472817</v>
      </c>
      <c r="AM50" s="20">
        <f>(AM27+AM28+AM41-AM32-AM44)*WACC!F12/(1-(1-WACC!F13)*WACC!F12)</f>
        <v>9118.3811619284988</v>
      </c>
      <c r="AN50" s="20">
        <f>(AN27+AN28+AN41-AN32-AN44)*WACC!G12/(1-(1-WACC!G13)*WACC!G12)</f>
        <v>5854.3525443908502</v>
      </c>
      <c r="AO50" s="20">
        <f>(AO27+AO28+AO41-AO32-AO44)*WACC!H12/(1-(1-WACC!H13)*WACC!H12)</f>
        <v>4686.9289606996235</v>
      </c>
      <c r="AP50" s="20">
        <f>(AP27+AP28+AP41-AP32-AP44)*WACC!I12/(1-(1-WACC!I13)*WACC!I12)</f>
        <v>17870.10040419456</v>
      </c>
      <c r="AQ50" s="20">
        <f>(AQ27+AQ28+AQ41-AQ32-AQ44)*WACC!J12/(1-(1-WACC!J13)*WACC!J12)</f>
        <v>7813.0135707471154</v>
      </c>
      <c r="AR50" s="20">
        <f>(AR27+AR28+AR41-AR32-AR44)*WACC!K12/(1-(1-WACC!K13)*WACC!K12)</f>
        <v>2555.4158902223112</v>
      </c>
      <c r="AS50" s="20">
        <f>(AS27+AS28+AS41-AS32-AS44)*WACC!L12/(1-(1-WACC!L13)*WACC!L12)</f>
        <v>17060.940170504153</v>
      </c>
      <c r="AT50" s="20">
        <f>(AT27+AT28+AT41-AT32-AT44)*WACC!M12/(1-(1-WACC!M13)*WACC!M12)</f>
        <v>13963.766866504318</v>
      </c>
      <c r="AU50" s="20">
        <f>(AU27+AU28+AU41-AU32-AU44)*WACC!N12/(1-(1-WACC!N13)*WACC!N12)</f>
        <v>14967.062192138152</v>
      </c>
      <c r="AV50" s="20">
        <f>(AV27+AV28+AV41-AV32-AV44)*WACC!O12/(1-(1-WACC!O13)*WACC!O12)</f>
        <v>9519.6393029142564</v>
      </c>
      <c r="AW50" s="20">
        <f>(AW27+AW28+AW41-AW32-AW44)*WACC!P12/(1-(1-WACC!P13)*WACC!P12)</f>
        <v>12063.812041593726</v>
      </c>
      <c r="AX50" s="20">
        <f>(AX27+AX28+AX41-AX32-AX44)*WACC!Q12/(1-(1-WACC!Q13)*WACC!Q12)</f>
        <v>5385.9704549510425</v>
      </c>
      <c r="AY50" s="20">
        <f>(AY27+AY28+AY41-AY32-AY44)*WACC!R12/(1-(1-WACC!R13)*WACC!R12)</f>
        <v>10502.916967464147</v>
      </c>
      <c r="AZ50" s="19"/>
      <c r="BA50" s="20">
        <f>(BA27+BA28+BA41-BA32-BA44)*WACC!C12/(1-(1-WACC!C13)*WACC!C12)</f>
        <v>846.29513521434546</v>
      </c>
      <c r="BB50" s="20">
        <f>(BB27+BB28+BB41-BB32-BB44)*WACC!D12/(1-(1-WACC!D13)*WACC!D12)</f>
        <v>1313.4212526435358</v>
      </c>
      <c r="BC50" s="20">
        <f>(BC27+BC28+BC41-BC32-BC44)*WACC!E12/(1-(1-WACC!E13)*WACC!E12)</f>
        <v>-90.44283759388523</v>
      </c>
      <c r="BD50" s="20">
        <f>(BD27+BD28+BD41-BD32-BD44)*WACC!F12/(1-(1-WACC!F13)*WACC!F12)</f>
        <v>1755.6161601971969</v>
      </c>
      <c r="BE50" s="20">
        <f>(BE27+BE28+BE41-BE32-BE44)*WACC!G12/(1-(1-WACC!G13)*WACC!G12)</f>
        <v>980.57819202087569</v>
      </c>
      <c r="BF50" s="20">
        <f>(BF27+BF28+BF41-BF32-BF44)*WACC!H12/(1-(1-WACC!H13)*WACC!H12)</f>
        <v>680.59414573315257</v>
      </c>
      <c r="BG50" s="20">
        <f>(BG27+BG28+BG41-BG32-BG44)*WACC!I12/(1-(1-WACC!I13)*WACC!I12)</f>
        <v>2622.1769319293103</v>
      </c>
      <c r="BH50" s="20">
        <f>(BH27+BH28+BH41-BH32-BH44)*WACC!J12/(1-(1-WACC!J13)*WACC!J12)</f>
        <v>1094.5679110646117</v>
      </c>
      <c r="BI50" s="20">
        <f>(BI27+BI28+BI41-BI32-BI44)*WACC!K12/(1-(1-WACC!K13)*WACC!K12)</f>
        <v>311.87031469149599</v>
      </c>
      <c r="BJ50" s="20">
        <f>(BJ27+BJ28+BJ41-BJ32-BJ44)*WACC!L12/(1-(1-WACC!L13)*WACC!L12)</f>
        <v>2515.1795159500302</v>
      </c>
      <c r="BK50" s="20">
        <f>(BK27+BK28+BK41-BK32-BK44)*WACC!M12/(1-(1-WACC!M13)*WACC!M12)</f>
        <v>2034.7347579105713</v>
      </c>
      <c r="BL50" s="20">
        <f>(BL27+BL28+BL41-BL32-BL44)*WACC!N12/(1-(1-WACC!N13)*WACC!N12)</f>
        <v>2134.7167975488869</v>
      </c>
      <c r="BM50" s="20">
        <f>(BM27+BM28+BM41-BM32-BM44)*WACC!O12/(1-(1-WACC!O13)*WACC!O12)</f>
        <v>1298.8659211134061</v>
      </c>
      <c r="BN50" s="20">
        <f>(BN27+BN28+BN41-BN32-BN44)*WACC!P12/(1-(1-WACC!P13)*WACC!P12)</f>
        <v>1784.7782638239</v>
      </c>
      <c r="BO50" s="20">
        <f>(BO27+BO28+BO41-BO32-BO44)*WACC!Q12/(1-(1-WACC!Q13)*WACC!Q12)</f>
        <v>818.47259342690063</v>
      </c>
      <c r="BP50" s="20">
        <f>(BP27+BP28+BP41-BP32-BP44)*WACC!R12/(1-(1-WACC!R13)*WACC!R12)</f>
        <v>1632.3128511273947</v>
      </c>
    </row>
    <row r="51" spans="1:68" x14ac:dyDescent="0.35">
      <c r="A51" s="21" t="s">
        <v>77</v>
      </c>
      <c r="B51" s="1">
        <f t="shared" ref="B51:I51" si="195">B48-B49</f>
        <v>2792.7947717709139</v>
      </c>
      <c r="C51" s="1">
        <f t="shared" si="195"/>
        <v>4285.9217549630812</v>
      </c>
      <c r="D51" s="1">
        <f t="shared" si="195"/>
        <v>-282.55785915990037</v>
      </c>
      <c r="E51" s="1">
        <f t="shared" si="195"/>
        <v>5236.3823288874064</v>
      </c>
      <c r="F51" s="1">
        <f t="shared" si="195"/>
        <v>2851.2756942243905</v>
      </c>
      <c r="G51" s="1">
        <f t="shared" si="195"/>
        <v>2216.6129966111084</v>
      </c>
      <c r="H51" s="1">
        <f t="shared" si="195"/>
        <v>7630.7115773144997</v>
      </c>
      <c r="I51" s="1">
        <f t="shared" si="195"/>
        <v>3136.5364473159875</v>
      </c>
      <c r="J51" s="1">
        <f t="shared" ref="J51:K51" si="196">J48-J49</f>
        <v>845.83676020889447</v>
      </c>
      <c r="K51" s="1">
        <f t="shared" si="196"/>
        <v>6604.8557807181742</v>
      </c>
      <c r="L51" s="1">
        <f t="shared" ref="L51:N51" si="197">L48-L49</f>
        <v>5035.5542167072454</v>
      </c>
      <c r="M51" s="1">
        <f t="shared" si="197"/>
        <v>5218.6559205629273</v>
      </c>
      <c r="N51" s="1">
        <f t="shared" si="197"/>
        <v>3232.9496169933668</v>
      </c>
      <c r="O51" s="1">
        <f t="shared" ref="O51:P51" si="198">O48-O49</f>
        <v>4285.223112806063</v>
      </c>
      <c r="P51" s="1">
        <f t="shared" si="198"/>
        <v>1339.9917425143638</v>
      </c>
      <c r="Q51" s="1">
        <f t="shared" ref="Q51" si="199">Q48-Q49</f>
        <v>2629.1282699905919</v>
      </c>
      <c r="S51" s="1">
        <f t="shared" ref="S51:Z51" si="200">S48-S49</f>
        <v>453.80271577069635</v>
      </c>
      <c r="T51" s="1">
        <f t="shared" si="200"/>
        <v>705.35421577673094</v>
      </c>
      <c r="U51" s="1">
        <f t="shared" si="200"/>
        <v>-46.623431316700561</v>
      </c>
      <c r="V51" s="1">
        <f t="shared" si="200"/>
        <v>845.89185089418993</v>
      </c>
      <c r="W51" s="1">
        <f t="shared" si="200"/>
        <v>448.85832987699951</v>
      </c>
      <c r="X51" s="1">
        <f t="shared" si="200"/>
        <v>335.26071600037614</v>
      </c>
      <c r="Y51" s="1">
        <f t="shared" si="200"/>
        <v>1134.2705991091361</v>
      </c>
      <c r="Z51" s="1">
        <f t="shared" si="200"/>
        <v>447.15398217640228</v>
      </c>
      <c r="AA51" s="1">
        <f t="shared" ref="AA51:AB51" si="201">AA48-AA49</f>
        <v>95.338936488480499</v>
      </c>
      <c r="AB51" s="1">
        <f t="shared" si="201"/>
        <v>799.27402293930504</v>
      </c>
      <c r="AC51" s="1">
        <f t="shared" ref="AC51:AE51" si="202">AC48-AC49</f>
        <v>617.05716821331487</v>
      </c>
      <c r="AD51" s="1">
        <f t="shared" si="202"/>
        <v>637.87401791637831</v>
      </c>
      <c r="AE51" s="1">
        <f t="shared" si="202"/>
        <v>400.47371399058676</v>
      </c>
      <c r="AF51" s="1">
        <f t="shared" ref="AF51:AG51" si="203">AF48-AF49</f>
        <v>494.80504739440426</v>
      </c>
      <c r="AG51" s="1">
        <f t="shared" si="203"/>
        <v>147.69270830723013</v>
      </c>
      <c r="AH51" s="1">
        <f t="shared" ref="AH51" si="204">AH48-AH49</f>
        <v>280.8695574193261</v>
      </c>
      <c r="AJ51" s="1">
        <f t="shared" ref="AJ51:AQ51" si="205">AJ48-AJ49</f>
        <v>2085.3090423617873</v>
      </c>
      <c r="AK51" s="1">
        <f t="shared" si="205"/>
        <v>3500.9644320414027</v>
      </c>
      <c r="AL51" s="1">
        <f t="shared" si="205"/>
        <v>-258.95376853483361</v>
      </c>
      <c r="AM51" s="1">
        <f t="shared" si="205"/>
        <v>5471.0286971571059</v>
      </c>
      <c r="AN51" s="1">
        <f t="shared" si="205"/>
        <v>3512.6115266345109</v>
      </c>
      <c r="AO51" s="1">
        <f t="shared" si="205"/>
        <v>2812.1573764197806</v>
      </c>
      <c r="AP51" s="1">
        <f t="shared" si="205"/>
        <v>10722.060242516738</v>
      </c>
      <c r="AQ51" s="1">
        <f t="shared" si="205"/>
        <v>4687.8081424482662</v>
      </c>
      <c r="AR51" s="1">
        <f t="shared" ref="AR51:AS51" si="206">AR48-AR49</f>
        <v>1533.2495341333811</v>
      </c>
      <c r="AS51" s="1">
        <f t="shared" si="206"/>
        <v>10236.564102302489</v>
      </c>
      <c r="AT51" s="1">
        <f t="shared" ref="AT51:AV51" si="207">AT48-AT49</f>
        <v>8378.2601199025848</v>
      </c>
      <c r="AU51" s="1">
        <f t="shared" si="207"/>
        <v>8980.2373152828859</v>
      </c>
      <c r="AV51" s="1">
        <f t="shared" si="207"/>
        <v>5711.783581748552</v>
      </c>
      <c r="AW51" s="1">
        <f t="shared" ref="AW51:AX51" si="208">AW48-AW49</f>
        <v>7238.2872249562415</v>
      </c>
      <c r="AX51" s="1">
        <f t="shared" si="208"/>
        <v>2235.1777388046876</v>
      </c>
      <c r="AY51" s="1">
        <f t="shared" ref="AY51" si="209">AY48-AY49</f>
        <v>4358.7105414976213</v>
      </c>
      <c r="BA51" s="1">
        <f t="shared" ref="BA51:BH51" si="210">BA48-BA49</f>
        <v>507.77708112860779</v>
      </c>
      <c r="BB51" s="1">
        <f t="shared" si="210"/>
        <v>788.05275158612073</v>
      </c>
      <c r="BC51" s="1">
        <f t="shared" si="210"/>
        <v>-54.265702556331156</v>
      </c>
      <c r="BD51" s="1">
        <f t="shared" si="210"/>
        <v>1053.3696961183177</v>
      </c>
      <c r="BE51" s="1">
        <f t="shared" si="210"/>
        <v>588.34691521252932</v>
      </c>
      <c r="BF51" s="1">
        <f t="shared" si="210"/>
        <v>408.35648743989339</v>
      </c>
      <c r="BG51" s="1">
        <f t="shared" si="210"/>
        <v>1573.3061591575854</v>
      </c>
      <c r="BH51" s="1">
        <f t="shared" si="210"/>
        <v>656.74074663876422</v>
      </c>
      <c r="BI51" s="1">
        <f t="shared" ref="BI51:BJ51" si="211">BI48-BI49</f>
        <v>187.12218881489824</v>
      </c>
      <c r="BJ51" s="1">
        <f t="shared" si="211"/>
        <v>1509.1077095700207</v>
      </c>
      <c r="BK51" s="1">
        <f t="shared" ref="BK51:BM51" si="212">BK48-BK49</f>
        <v>1220.8408547463437</v>
      </c>
      <c r="BL51" s="1">
        <f t="shared" si="212"/>
        <v>1280.8300785293336</v>
      </c>
      <c r="BM51" s="1">
        <f t="shared" si="212"/>
        <v>779.31955266804482</v>
      </c>
      <c r="BN51" s="1">
        <f t="shared" ref="BN51:BO51" si="213">BN48-BN49</f>
        <v>1070.8669582943401</v>
      </c>
      <c r="BO51" s="1">
        <f t="shared" si="213"/>
        <v>339.66612627216165</v>
      </c>
      <c r="BP51" s="1">
        <f t="shared" ref="BP51" si="214">BP48-BP49</f>
        <v>677.40983321786894</v>
      </c>
    </row>
    <row r="52" spans="1:68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</row>
    <row r="53" spans="1:68" x14ac:dyDescent="0.35">
      <c r="A53" s="22" t="s">
        <v>78</v>
      </c>
      <c r="B53" s="15">
        <f>B31-B32+B51</f>
        <v>116849.86463797887</v>
      </c>
      <c r="C53" s="15">
        <f t="shared" ref="C53:I53" si="215">C31-C32+C51</f>
        <v>124948.76121829478</v>
      </c>
      <c r="D53" s="15">
        <f t="shared" si="215"/>
        <v>102087.61318240332</v>
      </c>
      <c r="E53" s="15">
        <f t="shared" si="215"/>
        <v>150089.91334066016</v>
      </c>
      <c r="F53" s="15">
        <f t="shared" si="215"/>
        <v>141919.930698955</v>
      </c>
      <c r="G53" s="15">
        <f t="shared" si="215"/>
        <v>152972.11694854475</v>
      </c>
      <c r="H53" s="15">
        <f t="shared" si="215"/>
        <v>188506.55907135803</v>
      </c>
      <c r="I53" s="15">
        <f t="shared" si="215"/>
        <v>152097.87508652982</v>
      </c>
      <c r="J53" s="15">
        <f t="shared" ref="J53:K53" si="216">J31-J32+J51</f>
        <v>131109.79593950571</v>
      </c>
      <c r="K53" s="15">
        <f t="shared" si="216"/>
        <v>175138.59031283858</v>
      </c>
      <c r="L53" s="15">
        <f t="shared" ref="L53" si="217">L31-L32+L51</f>
        <v>154371.08242350936</v>
      </c>
      <c r="M53" s="15">
        <f>M31-M32+M51</f>
        <v>159619.29081469509</v>
      </c>
      <c r="N53" s="15">
        <f>N31-N32+N51</f>
        <v>145629.03984970012</v>
      </c>
      <c r="O53" s="15">
        <f>O31-O32+O51</f>
        <v>151640.66839290937</v>
      </c>
      <c r="P53" s="15">
        <f>P31-P32+P51</f>
        <v>141724.14388789976</v>
      </c>
      <c r="Q53" s="15">
        <f>Q31-Q32+Q51</f>
        <v>140797.94631250581</v>
      </c>
      <c r="S53" s="15">
        <f t="shared" ref="S53:Z53" si="218">S31-S32+S51</f>
        <v>16298.41384793034</v>
      </c>
      <c r="T53" s="15">
        <f t="shared" si="218"/>
        <v>17694.468560384616</v>
      </c>
      <c r="U53" s="15">
        <f t="shared" si="218"/>
        <v>14210.387232350353</v>
      </c>
      <c r="V53" s="15">
        <f t="shared" si="218"/>
        <v>21518.272289111988</v>
      </c>
      <c r="W53" s="15">
        <f t="shared" si="218"/>
        <v>19644.70625561733</v>
      </c>
      <c r="X53" s="15">
        <f t="shared" si="218"/>
        <v>20501.842106974007</v>
      </c>
      <c r="Y53" s="15">
        <f t="shared" si="218"/>
        <v>25328.291058916548</v>
      </c>
      <c r="Z53" s="15">
        <f t="shared" si="218"/>
        <v>19106.472424205818</v>
      </c>
      <c r="AA53" s="15">
        <f t="shared" ref="AA53:AB53" si="219">AA31-AA32+AA51</f>
        <v>15290.740059276426</v>
      </c>
      <c r="AB53" s="15">
        <f t="shared" si="219"/>
        <v>19194.742430419006</v>
      </c>
      <c r="AC53" s="15">
        <f t="shared" ref="AC53:AE53" si="220">AC31-AC32+AC51</f>
        <v>16745.77251827054</v>
      </c>
      <c r="AD53" s="15">
        <f t="shared" si="220"/>
        <v>17187.928264009031</v>
      </c>
      <c r="AE53" s="15">
        <f t="shared" si="220"/>
        <v>15558.890065569731</v>
      </c>
      <c r="AF53" s="15">
        <f t="shared" ref="AF53:AG53" si="221">AF31-AF32+AF51</f>
        <v>15500.218192671005</v>
      </c>
      <c r="AG53" s="15">
        <f t="shared" si="221"/>
        <v>13932.621330424567</v>
      </c>
      <c r="AH53" s="15">
        <f t="shared" ref="AH53" si="222">AH31-AH32+AH51</f>
        <v>13576.816674066067</v>
      </c>
      <c r="AJ53" s="15">
        <f t="shared" ref="AJ53:AQ53" si="223">AJ31-AJ32+AJ51</f>
        <v>87717.091404933381</v>
      </c>
      <c r="AK53" s="15">
        <f t="shared" si="223"/>
        <v>101330.86707225465</v>
      </c>
      <c r="AL53" s="15">
        <f t="shared" si="223"/>
        <v>92087.704277410114</v>
      </c>
      <c r="AM53" s="15">
        <f t="shared" si="223"/>
        <v>152999.14291991328</v>
      </c>
      <c r="AN53" s="15">
        <f t="shared" si="223"/>
        <v>166451.22317163608</v>
      </c>
      <c r="AO53" s="15">
        <f t="shared" si="223"/>
        <v>184883.02832973396</v>
      </c>
      <c r="AP53" s="15">
        <f t="shared" si="223"/>
        <v>252003.27190481854</v>
      </c>
      <c r="AQ53" s="15">
        <f t="shared" si="223"/>
        <v>212048.63401516643</v>
      </c>
      <c r="AR53" s="15">
        <f t="shared" ref="AR53:AS53" si="224">AR31-AR32+AR51</f>
        <v>189827.16574643864</v>
      </c>
      <c r="AS53" s="15">
        <f t="shared" si="224"/>
        <v>255329.55225969909</v>
      </c>
      <c r="AT53" s="15">
        <f t="shared" ref="AT53:AV53" si="225">AT31-AT32+AT51</f>
        <v>235011.22359036203</v>
      </c>
      <c r="AU53" s="15">
        <f t="shared" si="225"/>
        <v>248839.60626542181</v>
      </c>
      <c r="AV53" s="15">
        <f t="shared" si="225"/>
        <v>228950.24758013958</v>
      </c>
      <c r="AW53" s="15">
        <f t="shared" ref="AW53:AX53" si="226">AW31-AW32+AW51</f>
        <v>233531.80248942939</v>
      </c>
      <c r="AX53" s="15">
        <f t="shared" si="226"/>
        <v>216210.74749295058</v>
      </c>
      <c r="AY53" s="15">
        <f t="shared" ref="AY53" si="227">AY31-AY32+AY51</f>
        <v>215630.4145718551</v>
      </c>
      <c r="BA53" s="15">
        <f t="shared" ref="BA53:BH53" si="228">BA31-BA32+BA51</f>
        <v>42330.630879040218</v>
      </c>
      <c r="BB53" s="15">
        <f t="shared" si="228"/>
        <v>47008.020655953129</v>
      </c>
      <c r="BC53" s="15">
        <f t="shared" si="228"/>
        <v>47664.821019932177</v>
      </c>
      <c r="BD53" s="15">
        <f t="shared" si="228"/>
        <v>63425.793992432591</v>
      </c>
      <c r="BE53" s="15">
        <f t="shared" si="228"/>
        <v>71374.480282876102</v>
      </c>
      <c r="BF53" s="15">
        <f t="shared" si="228"/>
        <v>65173.916140768408</v>
      </c>
      <c r="BG53" s="15">
        <f t="shared" si="228"/>
        <v>64889.955977511025</v>
      </c>
      <c r="BH53" s="15">
        <f t="shared" si="228"/>
        <v>62320.426151763488</v>
      </c>
      <c r="BI53" s="15">
        <f t="shared" ref="BI53:BJ53" si="229">BI31-BI32+BI51</f>
        <v>70953.97986798246</v>
      </c>
      <c r="BJ53" s="15">
        <f t="shared" si="229"/>
        <v>82225.115015590258</v>
      </c>
      <c r="BK53" s="15">
        <f t="shared" ref="BK53:BM53" si="230">BK31-BK32+BK51</f>
        <v>88272.78497739727</v>
      </c>
      <c r="BL53" s="15">
        <f t="shared" si="230"/>
        <v>99810.269916761914</v>
      </c>
      <c r="BM53" s="15">
        <f t="shared" si="230"/>
        <v>73685.733172128181</v>
      </c>
      <c r="BN53" s="15">
        <f t="shared" ref="BN53:BO53" si="231">BN31-BN32+BN51</f>
        <v>62371.964456709175</v>
      </c>
      <c r="BO53" s="15">
        <f t="shared" si="231"/>
        <v>71263.081229668853</v>
      </c>
      <c r="BP53" s="15">
        <f t="shared" ref="BP53" si="232">BP31-BP32+BP51</f>
        <v>79065.240341915516</v>
      </c>
    </row>
    <row r="54" spans="1:68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68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Bunting, Melissa</cp:lastModifiedBy>
  <dcterms:created xsi:type="dcterms:W3CDTF">2014-04-11T01:40:04Z</dcterms:created>
  <dcterms:modified xsi:type="dcterms:W3CDTF">2022-09-08T00:08:31Z</dcterms:modified>
</cp:coreProperties>
</file>